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7-2026\"/>
    </mc:Choice>
  </mc:AlternateContent>
  <xr:revisionPtr revIDLastSave="0" documentId="8_{D1C81881-7007-478D-B7CD-44662CB2D189}" xr6:coauthVersionLast="47" xr6:coauthVersionMax="47" xr10:uidLastSave="{00000000-0000-0000-0000-000000000000}"/>
  <bookViews>
    <workbookView xWindow="-120" yWindow="-120" windowWidth="20730" windowHeight="11040" xr2:uid="{817E4CC0-F909-497C-977D-AA3DAA20DC1C}"/>
  </bookViews>
  <sheets>
    <sheet name="Produção" sheetId="4" r:id="rId1"/>
    <sheet name="Desempenho" sheetId="5" r:id="rId2"/>
    <sheet name="Efetividade" sheetId="6" state="hidden" r:id="rId3"/>
  </sheets>
  <definedNames>
    <definedName name="__xlfn_IFERROR">NA()</definedName>
    <definedName name="_1Excel_BuiltIn_Print_Area_2_1">#N/A</definedName>
    <definedName name="_1Excel_BuiltIn_Print_Area_2_1_2">#N/A</definedName>
    <definedName name="_1Excel_BuiltIn_Print_Area_2_1_3">#N/A</definedName>
    <definedName name="_1Excel_BuiltIn_Print_Area_2_1_4">#N/A</definedName>
    <definedName name="_1Excel_BuiltIn_Print_Area_2_1_5">#N/A</definedName>
    <definedName name="a">#N/A</definedName>
    <definedName name="aaaaaaaaaaaaaaaa">#N/A</definedName>
    <definedName name="aaaaaaaaaaaaaaaaa">#N/A</definedName>
    <definedName name="aaaaaaaaaaaaaaaaaaaaaaaaa">#N/A</definedName>
    <definedName name="ab">#N/A</definedName>
    <definedName name="ac">#N/A</definedName>
    <definedName name="ad">#N/A</definedName>
    <definedName name="agfsrdg">#N/A</definedName>
    <definedName name="ardfghk">#N/A</definedName>
    <definedName name="_xlnm.Print_Area" localSheetId="1">#N/A</definedName>
    <definedName name="_xlnm.Print_Area" localSheetId="2">#N/A</definedName>
    <definedName name="asddff">#N/A</definedName>
    <definedName name="avg">#N/A</definedName>
    <definedName name="bia">#N/A</definedName>
    <definedName name="btu">#N/A</definedName>
    <definedName name="ç">#N/A</definedName>
    <definedName name="c.custo_red">#N/A</definedName>
    <definedName name="ccccccccc">#N/A</definedName>
    <definedName name="ccusto">#N/A</definedName>
    <definedName name="CME">#N/A</definedName>
    <definedName name="col">#N/A</definedName>
    <definedName name="d">#N/A</definedName>
    <definedName name="Detstes">#N/A</definedName>
    <definedName name="e">#N/A</definedName>
    <definedName name="Educacao">#N/A</definedName>
    <definedName name="eu">#N/A</definedName>
    <definedName name="eu.">#N/A</definedName>
    <definedName name="eu...">#N/A</definedName>
    <definedName name="excel">#N/A</definedName>
    <definedName name="Excel_BuiltIn_Print_Area_10">#N/A</definedName>
    <definedName name="Excel_BuiltIn_Print_Area_10_2">#N/A</definedName>
    <definedName name="Excel_BuiltIn_Print_Area_10_3">#N/A</definedName>
    <definedName name="Excel_BuiltIn_Print_Area_10_4">#N/A</definedName>
    <definedName name="Excel_BuiltIn_Print_Area_10_5">#N/A</definedName>
    <definedName name="Excel_BuiltIn_Print_Titles_1_1">#N/A</definedName>
    <definedName name="Excel_BuiltIn_Print_Titles_10">#N/A</definedName>
    <definedName name="Excel_BuiltIn_Print_Titles_10_2">#N/A</definedName>
    <definedName name="Excel_BuiltIn_Print_Titles_10_3">#N/A</definedName>
    <definedName name="Excel_BuiltIn_Print_Titles_10_4">#N/A</definedName>
    <definedName name="Excel_BuiltIn_Print_Titles_10_5">#N/A</definedName>
    <definedName name="Excel_BuiltIn_Print_Titles_2_1">#N/A</definedName>
    <definedName name="Excel_BuiltIn_Print_Titles_32">#N/A</definedName>
    <definedName name="Excel_BuiltIn_Print_Titles_4_1">#N/A</definedName>
    <definedName name="f">#N/A</definedName>
    <definedName name="ffffffffffff">#N/A</definedName>
    <definedName name="Funcionarios">#N/A</definedName>
    <definedName name="Funcionarios_6">#N/A</definedName>
    <definedName name="Funcionarios_7">#N/A</definedName>
    <definedName name="ggggggggggggggggggg">#N/A</definedName>
    <definedName name="GRUPO">#N/A</definedName>
    <definedName name="h">#N/A</definedName>
    <definedName name="Inter_Graf">#N/A</definedName>
    <definedName name="j">#N/A</definedName>
    <definedName name="jjj">#N/A</definedName>
    <definedName name="jjjjjjjjjjjjjjjjjjjjj">#N/A</definedName>
    <definedName name="ki">#N/A</definedName>
    <definedName name="lista">#N/A</definedName>
    <definedName name="llllllllllllllllll">#N/A</definedName>
    <definedName name="nj">#N/A</definedName>
    <definedName name="njbuhb">#N/A</definedName>
    <definedName name="Novo">#N/A</definedName>
    <definedName name="oi">#N/A</definedName>
    <definedName name="ok">#N/A</definedName>
    <definedName name="p">#N/A</definedName>
    <definedName name="q">#N/A</definedName>
    <definedName name="qwwss">#N/A</definedName>
    <definedName name="sd">#N/A</definedName>
    <definedName name="ssdfccxx">#N/A</definedName>
    <definedName name="ssssssssssssssssssss">#N/A</definedName>
    <definedName name="telefonia">#N/A</definedName>
    <definedName name="_xlnm.Print_Titles" localSheetId="1">#N/A</definedName>
    <definedName name="_xlnm.Print_Titles" localSheetId="2">#N/A</definedName>
    <definedName name="ttt">#N/A</definedName>
    <definedName name="vc">#N/A</definedName>
    <definedName name="ww">#N/A</definedName>
    <definedName name="xxx">#N/A</definedName>
    <definedName name="XXXXXXXXXXXXXXXXXXXX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0" i="6" l="1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G138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G126" i="6"/>
  <c r="AB126" i="6"/>
  <c r="W126" i="6"/>
  <c r="R126" i="6"/>
  <c r="M126" i="6"/>
  <c r="H126" i="6"/>
  <c r="C126" i="6"/>
  <c r="A126" i="6"/>
  <c r="A125" i="6"/>
  <c r="AG124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G109" i="6"/>
  <c r="H109" i="6"/>
  <c r="C109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G92" i="6"/>
  <c r="AB92" i="6"/>
  <c r="W92" i="6"/>
  <c r="R92" i="6"/>
  <c r="M92" i="6"/>
  <c r="H92" i="6"/>
  <c r="C92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G74" i="6"/>
  <c r="AB74" i="6"/>
  <c r="W74" i="6"/>
  <c r="R74" i="6"/>
  <c r="M74" i="6"/>
  <c r="H74" i="6"/>
  <c r="C74" i="6"/>
  <c r="A74" i="6"/>
  <c r="A73" i="6"/>
  <c r="AJ72" i="6"/>
  <c r="AH72" i="6"/>
  <c r="AK72" i="6" s="1"/>
  <c r="AG72" i="6"/>
  <c r="AI72" i="6"/>
  <c r="AE72" i="6"/>
  <c r="AC72" i="6"/>
  <c r="AB72" i="6"/>
  <c r="AD72" i="6" s="1"/>
  <c r="Z72" i="6"/>
  <c r="X72" i="6"/>
  <c r="AA72" i="6" s="1"/>
  <c r="W72" i="6"/>
  <c r="Y72" i="6" s="1"/>
  <c r="U72" i="6"/>
  <c r="S72" i="6"/>
  <c r="V72" i="6"/>
  <c r="R72" i="6"/>
  <c r="T72" i="6"/>
  <c r="P72" i="6"/>
  <c r="N72" i="6"/>
  <c r="Q72" i="6" s="1"/>
  <c r="M72" i="6"/>
  <c r="O72" i="6"/>
  <c r="K72" i="6"/>
  <c r="I72" i="6"/>
  <c r="L72" i="6" s="1"/>
  <c r="H72" i="6"/>
  <c r="J72" i="6"/>
  <c r="F72" i="6"/>
  <c r="D72" i="6"/>
  <c r="G72" i="6" s="1"/>
  <c r="C72" i="6"/>
  <c r="E72" i="6"/>
  <c r="A72" i="6"/>
  <c r="AF71" i="6"/>
  <c r="AD71" i="6"/>
  <c r="AA71" i="6"/>
  <c r="Y71" i="6"/>
  <c r="V71" i="6"/>
  <c r="T71" i="6"/>
  <c r="Q71" i="6"/>
  <c r="O71" i="6"/>
  <c r="L71" i="6"/>
  <c r="J71" i="6"/>
  <c r="G71" i="6"/>
  <c r="E71" i="6"/>
  <c r="A71" i="6"/>
  <c r="AF70" i="6"/>
  <c r="AD70" i="6"/>
  <c r="AA70" i="6"/>
  <c r="Y70" i="6"/>
  <c r="V70" i="6"/>
  <c r="T70" i="6"/>
  <c r="Q70" i="6"/>
  <c r="O70" i="6"/>
  <c r="L70" i="6"/>
  <c r="J70" i="6"/>
  <c r="G70" i="6"/>
  <c r="E70" i="6"/>
  <c r="A70" i="6"/>
  <c r="AF69" i="6"/>
  <c r="AD69" i="6"/>
  <c r="AA69" i="6"/>
  <c r="Y69" i="6"/>
  <c r="V69" i="6"/>
  <c r="T69" i="6"/>
  <c r="Q69" i="6"/>
  <c r="O69" i="6"/>
  <c r="L69" i="6"/>
  <c r="J69" i="6"/>
  <c r="G69" i="6"/>
  <c r="E69" i="6"/>
  <c r="A69" i="6"/>
  <c r="AF68" i="6"/>
  <c r="AD68" i="6"/>
  <c r="AA68" i="6"/>
  <c r="Y68" i="6"/>
  <c r="V68" i="6"/>
  <c r="T68" i="6"/>
  <c r="Q68" i="6"/>
  <c r="O68" i="6"/>
  <c r="L68" i="6"/>
  <c r="J68" i="6"/>
  <c r="G68" i="6"/>
  <c r="E68" i="6"/>
  <c r="A68" i="6"/>
  <c r="AF67" i="6"/>
  <c r="AD67" i="6"/>
  <c r="AA67" i="6"/>
  <c r="Y67" i="6"/>
  <c r="V67" i="6"/>
  <c r="T67" i="6"/>
  <c r="Q67" i="6"/>
  <c r="O67" i="6"/>
  <c r="L67" i="6"/>
  <c r="J67" i="6"/>
  <c r="G67" i="6"/>
  <c r="E67" i="6"/>
  <c r="A67" i="6"/>
  <c r="AF66" i="6"/>
  <c r="AD66" i="6"/>
  <c r="AA66" i="6"/>
  <c r="Y66" i="6"/>
  <c r="V66" i="6"/>
  <c r="T66" i="6"/>
  <c r="Q66" i="6"/>
  <c r="O66" i="6"/>
  <c r="L66" i="6"/>
  <c r="J66" i="6"/>
  <c r="G66" i="6"/>
  <c r="E66" i="6"/>
  <c r="A66" i="6"/>
  <c r="AF65" i="6"/>
  <c r="AD65" i="6"/>
  <c r="AA65" i="6"/>
  <c r="Y65" i="6"/>
  <c r="V65" i="6"/>
  <c r="T65" i="6"/>
  <c r="Q65" i="6"/>
  <c r="O65" i="6"/>
  <c r="L65" i="6"/>
  <c r="J65" i="6"/>
  <c r="G65" i="6"/>
  <c r="E65" i="6"/>
  <c r="A65" i="6"/>
  <c r="AF64" i="6"/>
  <c r="AD64" i="6"/>
  <c r="AA64" i="6"/>
  <c r="Y64" i="6"/>
  <c r="V64" i="6"/>
  <c r="T64" i="6"/>
  <c r="Q64" i="6"/>
  <c r="O64" i="6"/>
  <c r="L64" i="6"/>
  <c r="J64" i="6"/>
  <c r="G64" i="6"/>
  <c r="E64" i="6"/>
  <c r="A64" i="6"/>
  <c r="AF63" i="6"/>
  <c r="AD63" i="6"/>
  <c r="Y63" i="6"/>
  <c r="V63" i="6"/>
  <c r="T63" i="6"/>
  <c r="Q63" i="6"/>
  <c r="O63" i="6"/>
  <c r="L63" i="6"/>
  <c r="J63" i="6"/>
  <c r="G63" i="6"/>
  <c r="E63" i="6"/>
  <c r="A63" i="6"/>
  <c r="Y62" i="6"/>
  <c r="V62" i="6"/>
  <c r="T62" i="6"/>
  <c r="Q62" i="6"/>
  <c r="O62" i="6"/>
  <c r="L62" i="6"/>
  <c r="J62" i="6"/>
  <c r="G62" i="6"/>
  <c r="E62" i="6"/>
  <c r="A62" i="6"/>
  <c r="AF61" i="6"/>
  <c r="AD61" i="6"/>
  <c r="AA61" i="6"/>
  <c r="Y61" i="6"/>
  <c r="V61" i="6"/>
  <c r="T61" i="6"/>
  <c r="Q61" i="6"/>
  <c r="O61" i="6"/>
  <c r="L61" i="6"/>
  <c r="J61" i="6"/>
  <c r="G61" i="6"/>
  <c r="E61" i="6"/>
  <c r="A61" i="6"/>
  <c r="AF60" i="6"/>
  <c r="AD60" i="6"/>
  <c r="AA60" i="6"/>
  <c r="Y60" i="6"/>
  <c r="V60" i="6"/>
  <c r="T60" i="6"/>
  <c r="Q60" i="6"/>
  <c r="O60" i="6"/>
  <c r="L60" i="6"/>
  <c r="J60" i="6"/>
  <c r="G60" i="6"/>
  <c r="E60" i="6"/>
  <c r="A60" i="6"/>
  <c r="AF59" i="6"/>
  <c r="AD59" i="6"/>
  <c r="AA59" i="6"/>
  <c r="Y59" i="6"/>
  <c r="V59" i="6"/>
  <c r="T59" i="6"/>
  <c r="Q59" i="6"/>
  <c r="O59" i="6"/>
  <c r="L59" i="6"/>
  <c r="J59" i="6"/>
  <c r="G59" i="6"/>
  <c r="E59" i="6"/>
  <c r="A59" i="6"/>
  <c r="AF58" i="6"/>
  <c r="AD58" i="6"/>
  <c r="AA58" i="6"/>
  <c r="Y58" i="6"/>
  <c r="V58" i="6"/>
  <c r="T58" i="6"/>
  <c r="Q58" i="6"/>
  <c r="O58" i="6"/>
  <c r="L58" i="6"/>
  <c r="J58" i="6"/>
  <c r="G58" i="6"/>
  <c r="E58" i="6"/>
  <c r="A58" i="6"/>
  <c r="AF57" i="6"/>
  <c r="AD57" i="6"/>
  <c r="AA57" i="6"/>
  <c r="Y57" i="6"/>
  <c r="V57" i="6"/>
  <c r="T57" i="6"/>
  <c r="Q57" i="6"/>
  <c r="O57" i="6"/>
  <c r="L57" i="6"/>
  <c r="J57" i="6"/>
  <c r="G57" i="6"/>
  <c r="E57" i="6"/>
  <c r="A57" i="6"/>
  <c r="V56" i="6"/>
  <c r="T56" i="6"/>
  <c r="Q56" i="6"/>
  <c r="O56" i="6"/>
  <c r="L56" i="6"/>
  <c r="J56" i="6"/>
  <c r="G56" i="6"/>
  <c r="E56" i="6"/>
  <c r="A56" i="6"/>
  <c r="AF55" i="6"/>
  <c r="AD55" i="6"/>
  <c r="AA55" i="6"/>
  <c r="Y55" i="6"/>
  <c r="V55" i="6"/>
  <c r="T55" i="6"/>
  <c r="Q55" i="6"/>
  <c r="O55" i="6"/>
  <c r="L55" i="6"/>
  <c r="J55" i="6"/>
  <c r="G55" i="6"/>
  <c r="E55" i="6"/>
  <c r="A55" i="6"/>
  <c r="AF54" i="6"/>
  <c r="AD54" i="6"/>
  <c r="AA54" i="6"/>
  <c r="Y54" i="6"/>
  <c r="V54" i="6"/>
  <c r="T54" i="6"/>
  <c r="Q54" i="6"/>
  <c r="O54" i="6"/>
  <c r="L54" i="6"/>
  <c r="J54" i="6"/>
  <c r="G54" i="6"/>
  <c r="E54" i="6"/>
  <c r="A54" i="6"/>
  <c r="AF53" i="6"/>
  <c r="AD53" i="6"/>
  <c r="AA53" i="6"/>
  <c r="Y53" i="6"/>
  <c r="V53" i="6"/>
  <c r="T53" i="6"/>
  <c r="Q53" i="6"/>
  <c r="O53" i="6"/>
  <c r="L53" i="6"/>
  <c r="J53" i="6"/>
  <c r="G53" i="6"/>
  <c r="E53" i="6"/>
  <c r="A53" i="6"/>
  <c r="AF52" i="6"/>
  <c r="AD52" i="6"/>
  <c r="AA52" i="6"/>
  <c r="Y52" i="6"/>
  <c r="V52" i="6"/>
  <c r="T52" i="6"/>
  <c r="Q52" i="6"/>
  <c r="O52" i="6"/>
  <c r="L52" i="6"/>
  <c r="J52" i="6"/>
  <c r="G52" i="6"/>
  <c r="E52" i="6"/>
  <c r="A52" i="6"/>
  <c r="AF51" i="6"/>
  <c r="AD51" i="6"/>
  <c r="AA51" i="6"/>
  <c r="Y51" i="6"/>
  <c r="V51" i="6"/>
  <c r="T51" i="6"/>
  <c r="Q51" i="6"/>
  <c r="O51" i="6"/>
  <c r="L51" i="6"/>
  <c r="J51" i="6"/>
  <c r="G51" i="6"/>
  <c r="E51" i="6"/>
  <c r="A51" i="6"/>
  <c r="AD50" i="6"/>
  <c r="AA50" i="6"/>
  <c r="Y50" i="6"/>
  <c r="V50" i="6"/>
  <c r="T50" i="6"/>
  <c r="Q50" i="6"/>
  <c r="O50" i="6"/>
  <c r="L50" i="6"/>
  <c r="J50" i="6"/>
  <c r="G50" i="6"/>
  <c r="E50" i="6"/>
  <c r="A50" i="6"/>
  <c r="AF49" i="6"/>
  <c r="AD49" i="6"/>
  <c r="AA49" i="6"/>
  <c r="Y49" i="6"/>
  <c r="V49" i="6"/>
  <c r="T49" i="6"/>
  <c r="Q49" i="6"/>
  <c r="O49" i="6"/>
  <c r="L49" i="6"/>
  <c r="J49" i="6"/>
  <c r="G49" i="6"/>
  <c r="E49" i="6"/>
  <c r="A49" i="6"/>
  <c r="AF48" i="6"/>
  <c r="AD48" i="6"/>
  <c r="V48" i="6"/>
  <c r="T48" i="6"/>
  <c r="Q48" i="6"/>
  <c r="O48" i="6"/>
  <c r="L48" i="6"/>
  <c r="J48" i="6"/>
  <c r="G48" i="6"/>
  <c r="E48" i="6"/>
  <c r="A48" i="6"/>
  <c r="AF47" i="6"/>
  <c r="AD47" i="6"/>
  <c r="V47" i="6"/>
  <c r="T47" i="6"/>
  <c r="Q47" i="6"/>
  <c r="O47" i="6"/>
  <c r="L47" i="6"/>
  <c r="J47" i="6"/>
  <c r="G47" i="6"/>
  <c r="E47" i="6"/>
  <c r="A47" i="6"/>
  <c r="A46" i="6"/>
  <c r="A45" i="6"/>
  <c r="AJ44" i="6"/>
  <c r="AH44" i="6"/>
  <c r="AK44" i="6" s="1"/>
  <c r="AG44" i="6"/>
  <c r="AI44" i="6"/>
  <c r="AE44" i="6"/>
  <c r="AC44" i="6"/>
  <c r="AF44" i="6" s="1"/>
  <c r="AB44" i="6"/>
  <c r="AD44" i="6" s="1"/>
  <c r="Z44" i="6"/>
  <c r="X44" i="6"/>
  <c r="AA44" i="6"/>
  <c r="W44" i="6"/>
  <c r="Y44" i="6"/>
  <c r="U44" i="6"/>
  <c r="S44" i="6"/>
  <c r="R44" i="6"/>
  <c r="T44" i="6" s="1"/>
  <c r="P44" i="6"/>
  <c r="N44" i="6"/>
  <c r="Q44" i="6" s="1"/>
  <c r="M44" i="6"/>
  <c r="O44" i="6" s="1"/>
  <c r="K44" i="6"/>
  <c r="L44" i="6" s="1"/>
  <c r="H44" i="6"/>
  <c r="J44" i="6"/>
  <c r="F44" i="6"/>
  <c r="D44" i="6"/>
  <c r="G44" i="6" s="1"/>
  <c r="C44" i="6"/>
  <c r="E44" i="6" s="1"/>
  <c r="A44" i="6"/>
  <c r="AK43" i="6"/>
  <c r="AI43" i="6"/>
  <c r="AF43" i="6"/>
  <c r="AD43" i="6"/>
  <c r="Y43" i="6"/>
  <c r="V43" i="6"/>
  <c r="T43" i="6"/>
  <c r="Q43" i="6"/>
  <c r="O43" i="6"/>
  <c r="L43" i="6"/>
  <c r="J43" i="6"/>
  <c r="G43" i="6"/>
  <c r="E43" i="6"/>
  <c r="A43" i="6"/>
  <c r="AK42" i="6"/>
  <c r="AI42" i="6"/>
  <c r="AD42" i="6"/>
  <c r="Y42" i="6"/>
  <c r="V42" i="6"/>
  <c r="T42" i="6"/>
  <c r="Q42" i="6"/>
  <c r="O42" i="6"/>
  <c r="L42" i="6"/>
  <c r="J42" i="6"/>
  <c r="G42" i="6"/>
  <c r="E42" i="6"/>
  <c r="A42" i="6"/>
  <c r="AK41" i="6"/>
  <c r="AI41" i="6"/>
  <c r="AF41" i="6"/>
  <c r="AD41" i="6"/>
  <c r="AA41" i="6"/>
  <c r="Y41" i="6"/>
  <c r="V41" i="6"/>
  <c r="T41" i="6"/>
  <c r="Q41" i="6"/>
  <c r="O41" i="6"/>
  <c r="L41" i="6"/>
  <c r="J41" i="6"/>
  <c r="G41" i="6"/>
  <c r="E41" i="6"/>
  <c r="A41" i="6"/>
  <c r="AK40" i="6"/>
  <c r="AI40" i="6"/>
  <c r="AF40" i="6"/>
  <c r="AD40" i="6"/>
  <c r="AA40" i="6"/>
  <c r="Y40" i="6"/>
  <c r="V40" i="6"/>
  <c r="T40" i="6"/>
  <c r="Q40" i="6"/>
  <c r="O40" i="6"/>
  <c r="L40" i="6"/>
  <c r="J40" i="6"/>
  <c r="G40" i="6"/>
  <c r="E40" i="6"/>
  <c r="A40" i="6"/>
  <c r="AK39" i="6"/>
  <c r="AI39" i="6"/>
  <c r="AF39" i="6"/>
  <c r="AD39" i="6"/>
  <c r="AA39" i="6"/>
  <c r="Y39" i="6"/>
  <c r="V39" i="6"/>
  <c r="T39" i="6"/>
  <c r="Q39" i="6"/>
  <c r="O39" i="6"/>
  <c r="L39" i="6"/>
  <c r="J39" i="6"/>
  <c r="G39" i="6"/>
  <c r="E39" i="6"/>
  <c r="A39" i="6"/>
  <c r="AK38" i="6"/>
  <c r="AI38" i="6"/>
  <c r="AF38" i="6"/>
  <c r="AD38" i="6"/>
  <c r="AA38" i="6"/>
  <c r="Y38" i="6"/>
  <c r="V38" i="6"/>
  <c r="T38" i="6"/>
  <c r="Q38" i="6"/>
  <c r="O38" i="6"/>
  <c r="L38" i="6"/>
  <c r="J38" i="6"/>
  <c r="G38" i="6"/>
  <c r="E38" i="6"/>
  <c r="A38" i="6"/>
  <c r="AK37" i="6"/>
  <c r="AI37" i="6"/>
  <c r="AF37" i="6"/>
  <c r="AD37" i="6"/>
  <c r="AA37" i="6"/>
  <c r="Y37" i="6"/>
  <c r="V37" i="6"/>
  <c r="T37" i="6"/>
  <c r="Q37" i="6"/>
  <c r="O37" i="6"/>
  <c r="L37" i="6"/>
  <c r="J37" i="6"/>
  <c r="G37" i="6"/>
  <c r="E37" i="6"/>
  <c r="A37" i="6"/>
  <c r="AI36" i="6"/>
  <c r="AD36" i="6"/>
  <c r="AA36" i="6"/>
  <c r="Y36" i="6"/>
  <c r="V36" i="6"/>
  <c r="T36" i="6"/>
  <c r="Q36" i="6"/>
  <c r="O36" i="6"/>
  <c r="L36" i="6"/>
  <c r="J36" i="6"/>
  <c r="G36" i="6"/>
  <c r="E36" i="6"/>
  <c r="A36" i="6"/>
  <c r="AK35" i="6"/>
  <c r="AI35" i="6"/>
  <c r="AF35" i="6"/>
  <c r="AD35" i="6"/>
  <c r="Y35" i="6"/>
  <c r="V35" i="6"/>
  <c r="T35" i="6"/>
  <c r="Q35" i="6"/>
  <c r="O35" i="6"/>
  <c r="L35" i="6"/>
  <c r="J35" i="6"/>
  <c r="G35" i="6"/>
  <c r="E35" i="6"/>
  <c r="A35" i="6"/>
  <c r="AI34" i="6"/>
  <c r="AD34" i="6"/>
  <c r="Y34" i="6"/>
  <c r="V34" i="6"/>
  <c r="T34" i="6"/>
  <c r="Q34" i="6"/>
  <c r="O34" i="6"/>
  <c r="L34" i="6"/>
  <c r="J34" i="6"/>
  <c r="G34" i="6"/>
  <c r="E34" i="6"/>
  <c r="A34" i="6"/>
  <c r="AK33" i="6"/>
  <c r="AI33" i="6"/>
  <c r="AF33" i="6"/>
  <c r="AD33" i="6"/>
  <c r="AA33" i="6"/>
  <c r="Y33" i="6"/>
  <c r="V33" i="6"/>
  <c r="T33" i="6"/>
  <c r="Q33" i="6"/>
  <c r="O33" i="6"/>
  <c r="L33" i="6"/>
  <c r="J33" i="6"/>
  <c r="G33" i="6"/>
  <c r="E33" i="6"/>
  <c r="A33" i="6"/>
  <c r="AK32" i="6"/>
  <c r="AI32" i="6"/>
  <c r="AF32" i="6"/>
  <c r="AD32" i="6"/>
  <c r="AA32" i="6"/>
  <c r="Y32" i="6"/>
  <c r="V32" i="6"/>
  <c r="T32" i="6"/>
  <c r="Q32" i="6"/>
  <c r="O32" i="6"/>
  <c r="L32" i="6"/>
  <c r="J32" i="6"/>
  <c r="G32" i="6"/>
  <c r="E32" i="6"/>
  <c r="A32" i="6"/>
  <c r="AK31" i="6"/>
  <c r="AI31" i="6"/>
  <c r="AF31" i="6"/>
  <c r="AD31" i="6"/>
  <c r="AA31" i="6"/>
  <c r="Y31" i="6"/>
  <c r="V31" i="6"/>
  <c r="T31" i="6"/>
  <c r="Q31" i="6"/>
  <c r="O31" i="6"/>
  <c r="L31" i="6"/>
  <c r="J31" i="6"/>
  <c r="G31" i="6"/>
  <c r="E31" i="6"/>
  <c r="A31" i="6"/>
  <c r="AK30" i="6"/>
  <c r="AI30" i="6"/>
  <c r="AF30" i="6"/>
  <c r="AD30" i="6"/>
  <c r="AA30" i="6"/>
  <c r="Y30" i="6"/>
  <c r="V30" i="6"/>
  <c r="T30" i="6"/>
  <c r="Q30" i="6"/>
  <c r="O30" i="6"/>
  <c r="L30" i="6"/>
  <c r="J30" i="6"/>
  <c r="G30" i="6"/>
  <c r="E30" i="6"/>
  <c r="A30" i="6"/>
  <c r="AK29" i="6"/>
  <c r="AI29" i="6"/>
  <c r="AF29" i="6"/>
  <c r="AD29" i="6"/>
  <c r="AA29" i="6"/>
  <c r="Y29" i="6"/>
  <c r="V29" i="6"/>
  <c r="T29" i="6"/>
  <c r="Q29" i="6"/>
  <c r="O29" i="6"/>
  <c r="L29" i="6"/>
  <c r="J29" i="6"/>
  <c r="G29" i="6"/>
  <c r="E29" i="6"/>
  <c r="A29" i="6"/>
  <c r="V28" i="6"/>
  <c r="T28" i="6"/>
  <c r="Q28" i="6"/>
  <c r="O28" i="6"/>
  <c r="L28" i="6"/>
  <c r="J28" i="6"/>
  <c r="G28" i="6"/>
  <c r="E28" i="6"/>
  <c r="A28" i="6"/>
  <c r="AK27" i="6"/>
  <c r="AI27" i="6"/>
  <c r="AF27" i="6"/>
  <c r="AD27" i="6"/>
  <c r="AA27" i="6"/>
  <c r="Y27" i="6"/>
  <c r="V27" i="6"/>
  <c r="T27" i="6"/>
  <c r="Q27" i="6"/>
  <c r="O27" i="6"/>
  <c r="L27" i="6"/>
  <c r="J27" i="6"/>
  <c r="G27" i="6"/>
  <c r="E27" i="6"/>
  <c r="A27" i="6"/>
  <c r="AK26" i="6"/>
  <c r="AI26" i="6"/>
  <c r="AF26" i="6"/>
  <c r="AD26" i="6"/>
  <c r="AA26" i="6"/>
  <c r="Y26" i="6"/>
  <c r="V26" i="6"/>
  <c r="T26" i="6"/>
  <c r="Q26" i="6"/>
  <c r="O26" i="6"/>
  <c r="L26" i="6"/>
  <c r="J26" i="6"/>
  <c r="G26" i="6"/>
  <c r="E26" i="6"/>
  <c r="A26" i="6"/>
  <c r="AK25" i="6"/>
  <c r="AI25" i="6"/>
  <c r="AF25" i="6"/>
  <c r="AD25" i="6"/>
  <c r="AA25" i="6"/>
  <c r="Y25" i="6"/>
  <c r="V25" i="6"/>
  <c r="T25" i="6"/>
  <c r="Q25" i="6"/>
  <c r="O25" i="6"/>
  <c r="L25" i="6"/>
  <c r="J25" i="6"/>
  <c r="G25" i="6"/>
  <c r="E25" i="6"/>
  <c r="A25" i="6"/>
  <c r="AK24" i="6"/>
  <c r="AI24" i="6"/>
  <c r="AF24" i="6"/>
  <c r="AD24" i="6"/>
  <c r="AA24" i="6"/>
  <c r="Y24" i="6"/>
  <c r="V24" i="6"/>
  <c r="T24" i="6"/>
  <c r="Q24" i="6"/>
  <c r="O24" i="6"/>
  <c r="L24" i="6"/>
  <c r="J24" i="6"/>
  <c r="G24" i="6"/>
  <c r="E24" i="6"/>
  <c r="A24" i="6"/>
  <c r="AK23" i="6"/>
  <c r="AI23" i="6"/>
  <c r="AF23" i="6"/>
  <c r="AD23" i="6"/>
  <c r="AA23" i="6"/>
  <c r="Y23" i="6"/>
  <c r="V23" i="6"/>
  <c r="T23" i="6"/>
  <c r="Q23" i="6"/>
  <c r="O23" i="6"/>
  <c r="L23" i="6"/>
  <c r="J23" i="6"/>
  <c r="G23" i="6"/>
  <c r="E23" i="6"/>
  <c r="A23" i="6"/>
  <c r="AK22" i="6"/>
  <c r="AI22" i="6"/>
  <c r="AF22" i="6"/>
  <c r="AD22" i="6"/>
  <c r="AA22" i="6"/>
  <c r="Y22" i="6"/>
  <c r="V22" i="6"/>
  <c r="T22" i="6"/>
  <c r="Q22" i="6"/>
  <c r="O22" i="6"/>
  <c r="L22" i="6"/>
  <c r="J22" i="6"/>
  <c r="G22" i="6"/>
  <c r="E22" i="6"/>
  <c r="A22" i="6"/>
  <c r="AK21" i="6"/>
  <c r="AI21" i="6"/>
  <c r="AF21" i="6"/>
  <c r="AD21" i="6"/>
  <c r="AA21" i="6"/>
  <c r="Y21" i="6"/>
  <c r="V21" i="6"/>
  <c r="T21" i="6"/>
  <c r="Q21" i="6"/>
  <c r="O21" i="6"/>
  <c r="L21" i="6"/>
  <c r="J21" i="6"/>
  <c r="G21" i="6"/>
  <c r="E21" i="6"/>
  <c r="A21" i="6"/>
  <c r="AK20" i="6"/>
  <c r="AI20" i="6"/>
  <c r="AF20" i="6"/>
  <c r="AD20" i="6"/>
  <c r="Y20" i="6"/>
  <c r="V20" i="6"/>
  <c r="T20" i="6"/>
  <c r="Q20" i="6"/>
  <c r="O20" i="6"/>
  <c r="L20" i="6"/>
  <c r="J20" i="6"/>
  <c r="G20" i="6"/>
  <c r="E20" i="6"/>
  <c r="A20" i="6"/>
  <c r="AK19" i="6"/>
  <c r="AI19" i="6"/>
  <c r="AF19" i="6"/>
  <c r="AD19" i="6"/>
  <c r="V19" i="6"/>
  <c r="T19" i="6"/>
  <c r="Q19" i="6"/>
  <c r="O19" i="6"/>
  <c r="L19" i="6"/>
  <c r="J19" i="6"/>
  <c r="G19" i="6"/>
  <c r="E19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G1" i="6"/>
  <c r="AH1" i="6"/>
  <c r="AI1" i="6"/>
  <c r="AJ1" i="6"/>
  <c r="AK1" i="6"/>
  <c r="AB1" i="6"/>
  <c r="AC1" i="6" s="1"/>
  <c r="AD1" i="6" s="1"/>
  <c r="AE1" i="6" s="1"/>
  <c r="AF1" i="6" s="1"/>
  <c r="W1" i="6"/>
  <c r="X1" i="6"/>
  <c r="R1" i="6"/>
  <c r="S1" i="6"/>
  <c r="T1" i="6"/>
  <c r="U1" i="6"/>
  <c r="V1" i="6"/>
  <c r="M1" i="6"/>
  <c r="N1" i="6"/>
  <c r="O1" i="6"/>
  <c r="P1" i="6"/>
  <c r="Q1" i="6"/>
  <c r="H1" i="6"/>
  <c r="I1" i="6"/>
  <c r="J1" i="6"/>
  <c r="K1" i="6"/>
  <c r="L1" i="6"/>
  <c r="C1" i="6"/>
  <c r="D1" i="6" s="1"/>
  <c r="E1" i="6" s="1"/>
  <c r="F1" i="6" s="1"/>
  <c r="G1" i="6" s="1"/>
  <c r="A1" i="6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M21" i="5"/>
  <c r="M20" i="5"/>
  <c r="A21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T20" i="5"/>
  <c r="Q20" i="5"/>
  <c r="O20" i="5"/>
  <c r="N20" i="5"/>
  <c r="L20" i="5"/>
  <c r="K20" i="5"/>
  <c r="J20" i="5"/>
  <c r="I20" i="5"/>
  <c r="H20" i="5"/>
  <c r="G20" i="5"/>
  <c r="F20" i="5"/>
  <c r="D20" i="5"/>
  <c r="A20" i="5"/>
  <c r="A19" i="5"/>
  <c r="O17" i="5"/>
  <c r="N17" i="5"/>
  <c r="A18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T17" i="5"/>
  <c r="L17" i="5"/>
  <c r="K17" i="5"/>
  <c r="J17" i="5"/>
  <c r="I17" i="5"/>
  <c r="H17" i="5"/>
  <c r="F17" i="5"/>
  <c r="A17" i="5"/>
  <c r="M16" i="5"/>
  <c r="A16" i="5"/>
  <c r="M15" i="5"/>
  <c r="A15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T14" i="5"/>
  <c r="Q14" i="5"/>
  <c r="O14" i="5"/>
  <c r="N14" i="5"/>
  <c r="M14" i="5"/>
  <c r="L14" i="5"/>
  <c r="K14" i="5"/>
  <c r="J14" i="5"/>
  <c r="I14" i="5"/>
  <c r="H14" i="5"/>
  <c r="G14" i="5"/>
  <c r="F14" i="5"/>
  <c r="D14" i="5"/>
  <c r="A14" i="5"/>
  <c r="M13" i="5"/>
  <c r="A13" i="5"/>
  <c r="M12" i="5"/>
  <c r="A12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T11" i="5"/>
  <c r="Q11" i="5"/>
  <c r="O11" i="5"/>
  <c r="N11" i="5"/>
  <c r="M11" i="5"/>
  <c r="L11" i="5"/>
  <c r="K11" i="5"/>
  <c r="J11" i="5"/>
  <c r="I11" i="5"/>
  <c r="H11" i="5"/>
  <c r="G11" i="5"/>
  <c r="F11" i="5"/>
  <c r="D11" i="5"/>
  <c r="A11" i="5"/>
  <c r="AO8" i="5"/>
  <c r="AM8" i="5"/>
  <c r="AL8" i="5"/>
  <c r="K8" i="5"/>
  <c r="A10" i="5"/>
  <c r="M9" i="5"/>
  <c r="A9" i="5"/>
  <c r="AA8" i="5"/>
  <c r="Z8" i="5"/>
  <c r="Y8" i="5"/>
  <c r="X8" i="5"/>
  <c r="W8" i="5"/>
  <c r="L8" i="5"/>
  <c r="J8" i="5"/>
  <c r="H8" i="5"/>
  <c r="A8" i="5"/>
  <c r="A7" i="5"/>
  <c r="M6" i="5"/>
  <c r="A6" i="5"/>
  <c r="W5" i="5"/>
  <c r="V5" i="5"/>
  <c r="L5" i="5"/>
  <c r="J5" i="5"/>
  <c r="H5" i="5"/>
  <c r="A5" i="5"/>
  <c r="A4" i="5"/>
  <c r="A3" i="5"/>
  <c r="A2" i="5"/>
  <c r="A1" i="5"/>
  <c r="AU501" i="4"/>
  <c r="AT501" i="4"/>
  <c r="AS501" i="4"/>
  <c r="AR501" i="4"/>
  <c r="AQ501" i="4"/>
  <c r="AP501" i="4"/>
  <c r="AO501" i="4"/>
  <c r="AN501" i="4"/>
  <c r="AM501" i="4"/>
  <c r="AL501" i="4"/>
  <c r="AK501" i="4"/>
  <c r="AJ501" i="4"/>
  <c r="A501" i="4"/>
  <c r="A500" i="4"/>
  <c r="A499" i="4"/>
  <c r="A498" i="4"/>
  <c r="A497" i="4"/>
  <c r="AU496" i="4"/>
  <c r="AT496" i="4"/>
  <c r="AS496" i="4"/>
  <c r="AR496" i="4"/>
  <c r="AQ496" i="4"/>
  <c r="AP496" i="4"/>
  <c r="AO496" i="4"/>
  <c r="AN496" i="4"/>
  <c r="AM496" i="4"/>
  <c r="AL496" i="4"/>
  <c r="AK496" i="4"/>
  <c r="AJ496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I441" i="4"/>
  <c r="AG441" i="4"/>
  <c r="AF441" i="4"/>
  <c r="AE441" i="4"/>
  <c r="AD441" i="4"/>
  <c r="AC441" i="4"/>
  <c r="AB441" i="4"/>
  <c r="AA441" i="4"/>
  <c r="Z441" i="4"/>
  <c r="Y441" i="4"/>
  <c r="X441" i="4"/>
  <c r="W441" i="4"/>
  <c r="V441" i="4"/>
  <c r="U441" i="4"/>
  <c r="T441" i="4"/>
  <c r="S441" i="4"/>
  <c r="B441" i="4"/>
  <c r="A441" i="4"/>
  <c r="A440" i="4"/>
  <c r="A439" i="4"/>
  <c r="A438" i="4"/>
  <c r="A437" i="4"/>
  <c r="A436" i="4"/>
  <c r="A435" i="4"/>
  <c r="A434" i="4"/>
  <c r="AI433" i="4"/>
  <c r="V433" i="4"/>
  <c r="U433" i="4"/>
  <c r="T433" i="4"/>
  <c r="S433" i="4"/>
  <c r="B433" i="4"/>
  <c r="A433" i="4"/>
  <c r="B432" i="4"/>
  <c r="A432" i="4"/>
  <c r="AI431" i="4"/>
  <c r="AG431" i="4"/>
  <c r="AF431" i="4"/>
  <c r="AE431" i="4"/>
  <c r="AD431" i="4"/>
  <c r="AC431" i="4"/>
  <c r="AB431" i="4"/>
  <c r="AA431" i="4"/>
  <c r="Z431" i="4"/>
  <c r="Y431" i="4"/>
  <c r="X431" i="4"/>
  <c r="W431" i="4"/>
  <c r="V431" i="4"/>
  <c r="U431" i="4"/>
  <c r="T431" i="4"/>
  <c r="S431" i="4"/>
  <c r="B431" i="4"/>
  <c r="A431" i="4"/>
  <c r="A430" i="4"/>
  <c r="A429" i="4"/>
  <c r="A428" i="4"/>
  <c r="A427" i="4"/>
  <c r="A426" i="4"/>
  <c r="A425" i="4"/>
  <c r="A424" i="4"/>
  <c r="AI423" i="4"/>
  <c r="V423" i="4"/>
  <c r="U423" i="4"/>
  <c r="T423" i="4"/>
  <c r="S423" i="4"/>
  <c r="B423" i="4"/>
  <c r="A423" i="4"/>
  <c r="B422" i="4"/>
  <c r="A422" i="4"/>
  <c r="AI421" i="4"/>
  <c r="AG421" i="4"/>
  <c r="AF421" i="4"/>
  <c r="AE421" i="4"/>
  <c r="AD421" i="4"/>
  <c r="AC421" i="4"/>
  <c r="AB421" i="4"/>
  <c r="AA421" i="4"/>
  <c r="Z421" i="4"/>
  <c r="Y421" i="4"/>
  <c r="X421" i="4"/>
  <c r="W421" i="4"/>
  <c r="V421" i="4"/>
  <c r="U421" i="4"/>
  <c r="T421" i="4"/>
  <c r="S421" i="4"/>
  <c r="Q421" i="4"/>
  <c r="O421" i="4"/>
  <c r="N421" i="4"/>
  <c r="K421" i="4"/>
  <c r="I421" i="4"/>
  <c r="G421" i="4"/>
  <c r="F421" i="4"/>
  <c r="E421" i="4"/>
  <c r="D421" i="4"/>
  <c r="A421" i="4"/>
  <c r="M420" i="4"/>
  <c r="M421" i="4" s="1"/>
  <c r="L420" i="4"/>
  <c r="L421" i="4" s="1"/>
  <c r="P420" i="4"/>
  <c r="P421" i="4"/>
  <c r="J420" i="4"/>
  <c r="J421" i="4"/>
  <c r="H420" i="4"/>
  <c r="H421" i="4"/>
  <c r="C420" i="4"/>
  <c r="C421" i="4"/>
  <c r="B420" i="4"/>
  <c r="A420" i="4"/>
  <c r="AI419" i="4"/>
  <c r="V419" i="4"/>
  <c r="U419" i="4"/>
  <c r="T419" i="4"/>
  <c r="S419" i="4"/>
  <c r="Q419" i="4"/>
  <c r="P419" i="4"/>
  <c r="M419" i="4"/>
  <c r="L419" i="4"/>
  <c r="K419" i="4"/>
  <c r="J419" i="4"/>
  <c r="I419" i="4"/>
  <c r="H419" i="4"/>
  <c r="F419" i="4"/>
  <c r="E419" i="4"/>
  <c r="D419" i="4"/>
  <c r="C419" i="4"/>
  <c r="A419" i="4"/>
  <c r="B418" i="4"/>
  <c r="A418" i="4"/>
  <c r="B417" i="4"/>
  <c r="A417" i="4"/>
  <c r="AG416" i="4"/>
  <c r="AF416" i="4"/>
  <c r="AE416" i="4"/>
  <c r="AD416" i="4"/>
  <c r="AC416" i="4"/>
  <c r="AB416" i="4"/>
  <c r="AA416" i="4"/>
  <c r="Z416" i="4"/>
  <c r="Y416" i="4"/>
  <c r="X416" i="4"/>
  <c r="W416" i="4"/>
  <c r="V416" i="4"/>
  <c r="T416" i="4"/>
  <c r="Q416" i="4"/>
  <c r="O416" i="4"/>
  <c r="N416" i="4"/>
  <c r="M416" i="4"/>
  <c r="K416" i="4"/>
  <c r="I416" i="4"/>
  <c r="G416" i="4"/>
  <c r="F416" i="4"/>
  <c r="D416" i="4"/>
  <c r="A416" i="4"/>
  <c r="B415" i="4"/>
  <c r="A415" i="4"/>
  <c r="B414" i="4"/>
  <c r="A414" i="4"/>
  <c r="V413" i="4"/>
  <c r="T413" i="4"/>
  <c r="Q413" i="4"/>
  <c r="M413" i="4"/>
  <c r="K413" i="4"/>
  <c r="I413" i="4"/>
  <c r="F413" i="4"/>
  <c r="D413" i="4"/>
  <c r="A413" i="4"/>
  <c r="B412" i="4"/>
  <c r="A412" i="4"/>
  <c r="AI411" i="4"/>
  <c r="AG411" i="4"/>
  <c r="AF411" i="4"/>
  <c r="AD411" i="4"/>
  <c r="AC411" i="4"/>
  <c r="AB411" i="4"/>
  <c r="AA411" i="4"/>
  <c r="Z411" i="4"/>
  <c r="Y411" i="4"/>
  <c r="X411" i="4"/>
  <c r="W411" i="4"/>
  <c r="V411" i="4"/>
  <c r="U411" i="4"/>
  <c r="T411" i="4"/>
  <c r="S411" i="4"/>
  <c r="Q411" i="4"/>
  <c r="O411" i="4"/>
  <c r="N411" i="4"/>
  <c r="L411" i="4"/>
  <c r="K411" i="4"/>
  <c r="I411" i="4"/>
  <c r="G411" i="4"/>
  <c r="F411" i="4"/>
  <c r="E411" i="4"/>
  <c r="D411" i="4"/>
  <c r="A411" i="4"/>
  <c r="P410" i="4"/>
  <c r="M410" i="4"/>
  <c r="J410" i="4"/>
  <c r="H410" i="4"/>
  <c r="C410" i="4"/>
  <c r="A410" i="4"/>
  <c r="AE409" i="4"/>
  <c r="AE411" i="4"/>
  <c r="P409" i="4"/>
  <c r="P411" i="4"/>
  <c r="M409" i="4"/>
  <c r="M411" i="4" s="1"/>
  <c r="J409" i="4"/>
  <c r="J411" i="4"/>
  <c r="H409" i="4"/>
  <c r="H411" i="4"/>
  <c r="C409" i="4"/>
  <c r="C411" i="4" s="1"/>
  <c r="A409" i="4"/>
  <c r="AI408" i="4"/>
  <c r="V408" i="4"/>
  <c r="U408" i="4"/>
  <c r="T408" i="4"/>
  <c r="S408" i="4"/>
  <c r="Q408" i="4"/>
  <c r="P408" i="4"/>
  <c r="M408" i="4"/>
  <c r="L408" i="4"/>
  <c r="K408" i="4"/>
  <c r="J408" i="4"/>
  <c r="I408" i="4"/>
  <c r="H408" i="4"/>
  <c r="F408" i="4"/>
  <c r="E408" i="4"/>
  <c r="D408" i="4"/>
  <c r="C408" i="4"/>
  <c r="A408" i="4"/>
  <c r="B407" i="4"/>
  <c r="A407" i="4"/>
  <c r="AI406" i="4"/>
  <c r="AG406" i="4"/>
  <c r="AF406" i="4"/>
  <c r="AE406" i="4"/>
  <c r="AD406" i="4"/>
  <c r="AC406" i="4"/>
  <c r="AB406" i="4"/>
  <c r="AA406" i="4"/>
  <c r="Z406" i="4"/>
  <c r="Y406" i="4"/>
  <c r="X406" i="4"/>
  <c r="W406" i="4"/>
  <c r="V406" i="4"/>
  <c r="U406" i="4"/>
  <c r="B406" i="4"/>
  <c r="A406" i="4"/>
  <c r="A405" i="4"/>
  <c r="A404" i="4"/>
  <c r="A403" i="4"/>
  <c r="AI402" i="4"/>
  <c r="V402" i="4"/>
  <c r="U402" i="4"/>
  <c r="B402" i="4"/>
  <c r="A402" i="4"/>
  <c r="B401" i="4"/>
  <c r="A401" i="4"/>
  <c r="AI400" i="4"/>
  <c r="AG400" i="4"/>
  <c r="AF400" i="4"/>
  <c r="AE400" i="4"/>
  <c r="AD400" i="4"/>
  <c r="AC400" i="4"/>
  <c r="AB400" i="4"/>
  <c r="AA400" i="4"/>
  <c r="Z400" i="4"/>
  <c r="Y400" i="4"/>
  <c r="X400" i="4"/>
  <c r="W400" i="4"/>
  <c r="V400" i="4"/>
  <c r="U400" i="4"/>
  <c r="T400" i="4"/>
  <c r="S400" i="4"/>
  <c r="Q400" i="4"/>
  <c r="O400" i="4"/>
  <c r="N400" i="4"/>
  <c r="L400" i="4"/>
  <c r="K400" i="4"/>
  <c r="I400" i="4"/>
  <c r="G400" i="4"/>
  <c r="F400" i="4"/>
  <c r="E400" i="4"/>
  <c r="D400" i="4"/>
  <c r="A400" i="4"/>
  <c r="P399" i="4"/>
  <c r="M399" i="4"/>
  <c r="J399" i="4"/>
  <c r="H399" i="4"/>
  <c r="C399" i="4"/>
  <c r="A399" i="4"/>
  <c r="A398" i="4"/>
  <c r="P397" i="4"/>
  <c r="P400" i="4" s="1"/>
  <c r="M397" i="4"/>
  <c r="J397" i="4"/>
  <c r="H397" i="4"/>
  <c r="H400" i="4"/>
  <c r="C397" i="4"/>
  <c r="C400" i="4"/>
  <c r="A397" i="4"/>
  <c r="AI396" i="4"/>
  <c r="V396" i="4"/>
  <c r="U396" i="4"/>
  <c r="T396" i="4"/>
  <c r="S396" i="4"/>
  <c r="Q396" i="4"/>
  <c r="P396" i="4"/>
  <c r="M396" i="4"/>
  <c r="L396" i="4"/>
  <c r="K396" i="4"/>
  <c r="J396" i="4"/>
  <c r="I396" i="4"/>
  <c r="H396" i="4"/>
  <c r="F396" i="4"/>
  <c r="E396" i="4"/>
  <c r="D396" i="4"/>
  <c r="C396" i="4"/>
  <c r="A396" i="4"/>
  <c r="B395" i="4"/>
  <c r="A395" i="4"/>
  <c r="A394" i="4"/>
  <c r="A393" i="4"/>
  <c r="M392" i="4"/>
  <c r="L392" i="4"/>
  <c r="C392" i="4"/>
  <c r="A392" i="4"/>
  <c r="V391" i="4"/>
  <c r="T391" i="4"/>
  <c r="Q391" i="4"/>
  <c r="P391" i="4"/>
  <c r="M391" i="4"/>
  <c r="L391" i="4"/>
  <c r="K391" i="4"/>
  <c r="J391" i="4"/>
  <c r="I391" i="4"/>
  <c r="H391" i="4"/>
  <c r="F391" i="4"/>
  <c r="E391" i="4"/>
  <c r="D391" i="4"/>
  <c r="C391" i="4"/>
  <c r="A391" i="4"/>
  <c r="A390" i="4"/>
  <c r="AG389" i="4"/>
  <c r="AF389" i="4"/>
  <c r="AE389" i="4"/>
  <c r="AD389" i="4"/>
  <c r="AC389" i="4"/>
  <c r="AB389" i="4"/>
  <c r="AA389" i="4"/>
  <c r="Z389" i="4"/>
  <c r="Y389" i="4"/>
  <c r="X389" i="4"/>
  <c r="W389" i="4"/>
  <c r="T389" i="4"/>
  <c r="B389" i="4"/>
  <c r="A389" i="4"/>
  <c r="V388" i="4"/>
  <c r="B388" i="4"/>
  <c r="A388" i="4"/>
  <c r="V387" i="4"/>
  <c r="B387" i="4"/>
  <c r="A387" i="4"/>
  <c r="V386" i="4"/>
  <c r="B386" i="4"/>
  <c r="A386" i="4"/>
  <c r="V385" i="4"/>
  <c r="B385" i="4"/>
  <c r="A385" i="4"/>
  <c r="V384" i="4"/>
  <c r="B384" i="4"/>
  <c r="A384" i="4"/>
  <c r="V383" i="4"/>
  <c r="B383" i="4"/>
  <c r="A383" i="4"/>
  <c r="V382" i="4"/>
  <c r="B382" i="4"/>
  <c r="A382" i="4"/>
  <c r="V381" i="4"/>
  <c r="B381" i="4"/>
  <c r="A381" i="4"/>
  <c r="V380" i="4"/>
  <c r="B380" i="4"/>
  <c r="A380" i="4"/>
  <c r="V379" i="4"/>
  <c r="B379" i="4"/>
  <c r="A379" i="4"/>
  <c r="V378" i="4"/>
  <c r="B378" i="4"/>
  <c r="A378" i="4"/>
  <c r="V377" i="4"/>
  <c r="B377" i="4"/>
  <c r="A377" i="4"/>
  <c r="V376" i="4"/>
  <c r="B376" i="4"/>
  <c r="A376" i="4"/>
  <c r="V375" i="4"/>
  <c r="B375" i="4"/>
  <c r="A375" i="4"/>
  <c r="V374" i="4"/>
  <c r="B374" i="4"/>
  <c r="A374" i="4"/>
  <c r="V373" i="4"/>
  <c r="B373" i="4"/>
  <c r="A373" i="4"/>
  <c r="V372" i="4"/>
  <c r="B372" i="4"/>
  <c r="A372" i="4"/>
  <c r="V371" i="4"/>
  <c r="B371" i="4"/>
  <c r="A371" i="4"/>
  <c r="V370" i="4"/>
  <c r="B370" i="4"/>
  <c r="A370" i="4"/>
  <c r="V369" i="4"/>
  <c r="B369" i="4"/>
  <c r="A369" i="4"/>
  <c r="V368" i="4"/>
  <c r="B368" i="4"/>
  <c r="A368" i="4"/>
  <c r="V367" i="4"/>
  <c r="B367" i="4"/>
  <c r="A367" i="4"/>
  <c r="V366" i="4"/>
  <c r="B366" i="4"/>
  <c r="A366" i="4"/>
  <c r="V365" i="4"/>
  <c r="B365" i="4"/>
  <c r="A365" i="4"/>
  <c r="V364" i="4"/>
  <c r="V389" i="4" s="1"/>
  <c r="B364" i="4"/>
  <c r="A364" i="4"/>
  <c r="V363" i="4"/>
  <c r="T363" i="4"/>
  <c r="B363" i="4"/>
  <c r="A363" i="4"/>
  <c r="B362" i="4"/>
  <c r="A362" i="4"/>
  <c r="AH361" i="4"/>
  <c r="W361" i="4"/>
  <c r="R361" i="4"/>
  <c r="B361" i="4"/>
  <c r="A361" i="4"/>
  <c r="AH360" i="4"/>
  <c r="AG360" i="4"/>
  <c r="AF360" i="4"/>
  <c r="AE360" i="4"/>
  <c r="AD360" i="4"/>
  <c r="AC360" i="4"/>
  <c r="AB360" i="4"/>
  <c r="AA360" i="4"/>
  <c r="Z360" i="4"/>
  <c r="Y360" i="4"/>
  <c r="X360" i="4"/>
  <c r="R360" i="4"/>
  <c r="A360" i="4"/>
  <c r="AH359" i="4"/>
  <c r="AG359" i="4"/>
  <c r="AF359" i="4"/>
  <c r="AE359" i="4"/>
  <c r="AD359" i="4"/>
  <c r="AC359" i="4"/>
  <c r="AB359" i="4"/>
  <c r="AA359" i="4"/>
  <c r="Z359" i="4"/>
  <c r="Y359" i="4"/>
  <c r="X359" i="4"/>
  <c r="R359" i="4"/>
  <c r="B359" i="4"/>
  <c r="A359" i="4"/>
  <c r="AH358" i="4"/>
  <c r="AG358" i="4"/>
  <c r="AF358" i="4"/>
  <c r="AE358" i="4"/>
  <c r="AD358" i="4"/>
  <c r="AC358" i="4"/>
  <c r="AB358" i="4"/>
  <c r="AA358" i="4"/>
  <c r="Z358" i="4"/>
  <c r="Y358" i="4"/>
  <c r="X358" i="4"/>
  <c r="R358" i="4"/>
  <c r="B358" i="4"/>
  <c r="A358" i="4"/>
  <c r="AH357" i="4"/>
  <c r="AG357" i="4"/>
  <c r="AF357" i="4"/>
  <c r="AE357" i="4"/>
  <c r="AD357" i="4"/>
  <c r="AC357" i="4"/>
  <c r="AB357" i="4"/>
  <c r="AA357" i="4"/>
  <c r="Z357" i="4"/>
  <c r="Y357" i="4"/>
  <c r="X357" i="4"/>
  <c r="R357" i="4"/>
  <c r="B357" i="4"/>
  <c r="A357" i="4"/>
  <c r="AH356" i="4"/>
  <c r="AG356" i="4"/>
  <c r="AF356" i="4"/>
  <c r="AE356" i="4"/>
  <c r="AD356" i="4"/>
  <c r="AC356" i="4"/>
  <c r="AB356" i="4"/>
  <c r="AA356" i="4"/>
  <c r="Z356" i="4"/>
  <c r="Y356" i="4"/>
  <c r="X356" i="4"/>
  <c r="R356" i="4"/>
  <c r="B356" i="4"/>
  <c r="A356" i="4"/>
  <c r="AH355" i="4"/>
  <c r="AG355" i="4"/>
  <c r="AF355" i="4"/>
  <c r="AE355" i="4"/>
  <c r="AD355" i="4"/>
  <c r="AC355" i="4"/>
  <c r="AB355" i="4"/>
  <c r="AA355" i="4"/>
  <c r="Z355" i="4"/>
  <c r="Y355" i="4"/>
  <c r="X355" i="4"/>
  <c r="R355" i="4"/>
  <c r="B355" i="4"/>
  <c r="A355" i="4"/>
  <c r="AH354" i="4"/>
  <c r="AG354" i="4"/>
  <c r="AF354" i="4"/>
  <c r="AE354" i="4"/>
  <c r="AD354" i="4"/>
  <c r="AC354" i="4"/>
  <c r="AB354" i="4"/>
  <c r="AA354" i="4"/>
  <c r="Z354" i="4"/>
  <c r="Y354" i="4"/>
  <c r="X354" i="4"/>
  <c r="R354" i="4"/>
  <c r="B354" i="4"/>
  <c r="A354" i="4"/>
  <c r="AH353" i="4"/>
  <c r="AG353" i="4"/>
  <c r="AF353" i="4"/>
  <c r="AE353" i="4"/>
  <c r="AD353" i="4"/>
  <c r="AC353" i="4"/>
  <c r="AB353" i="4"/>
  <c r="AA353" i="4"/>
  <c r="Z353" i="4"/>
  <c r="Y353" i="4"/>
  <c r="X353" i="4"/>
  <c r="R353" i="4"/>
  <c r="B353" i="4"/>
  <c r="A353" i="4"/>
  <c r="AH352" i="4"/>
  <c r="AG352" i="4"/>
  <c r="AF352" i="4"/>
  <c r="AE352" i="4"/>
  <c r="AD352" i="4"/>
  <c r="AC352" i="4"/>
  <c r="AB352" i="4"/>
  <c r="AA352" i="4"/>
  <c r="Z352" i="4"/>
  <c r="Y352" i="4"/>
  <c r="X352" i="4"/>
  <c r="R352" i="4"/>
  <c r="B352" i="4"/>
  <c r="A352" i="4"/>
  <c r="AH351" i="4"/>
  <c r="AG351" i="4"/>
  <c r="AF351" i="4"/>
  <c r="AE351" i="4"/>
  <c r="AD351" i="4"/>
  <c r="AC351" i="4"/>
  <c r="AB351" i="4"/>
  <c r="AA351" i="4"/>
  <c r="Z351" i="4"/>
  <c r="Y351" i="4"/>
  <c r="X351" i="4"/>
  <c r="R351" i="4"/>
  <c r="B351" i="4"/>
  <c r="A351" i="4"/>
  <c r="AH350" i="4"/>
  <c r="AG350" i="4"/>
  <c r="AF350" i="4"/>
  <c r="AE350" i="4"/>
  <c r="AD350" i="4"/>
  <c r="AC350" i="4"/>
  <c r="AB350" i="4"/>
  <c r="AA350" i="4"/>
  <c r="Z350" i="4"/>
  <c r="Y350" i="4"/>
  <c r="X350" i="4"/>
  <c r="R350" i="4"/>
  <c r="B350" i="4"/>
  <c r="A350" i="4"/>
  <c r="AH349" i="4"/>
  <c r="AG349" i="4"/>
  <c r="AF349" i="4"/>
  <c r="AE349" i="4"/>
  <c r="AD349" i="4"/>
  <c r="AC349" i="4"/>
  <c r="AB349" i="4"/>
  <c r="AA349" i="4"/>
  <c r="Z349" i="4"/>
  <c r="Y349" i="4"/>
  <c r="X349" i="4"/>
  <c r="R349" i="4"/>
  <c r="A349" i="4"/>
  <c r="AH348" i="4"/>
  <c r="AG348" i="4"/>
  <c r="AF348" i="4"/>
  <c r="AE348" i="4"/>
  <c r="AD348" i="4"/>
  <c r="AC348" i="4"/>
  <c r="AB348" i="4"/>
  <c r="AA348" i="4"/>
  <c r="Z348" i="4"/>
  <c r="Y348" i="4"/>
  <c r="X348" i="4"/>
  <c r="R348" i="4"/>
  <c r="B348" i="4"/>
  <c r="A348" i="4"/>
  <c r="AH347" i="4"/>
  <c r="AG347" i="4"/>
  <c r="AF347" i="4"/>
  <c r="AE347" i="4"/>
  <c r="AD347" i="4"/>
  <c r="AC347" i="4"/>
  <c r="AB347" i="4"/>
  <c r="AA347" i="4"/>
  <c r="Z347" i="4"/>
  <c r="Y347" i="4"/>
  <c r="X347" i="4"/>
  <c r="R347" i="4"/>
  <c r="B347" i="4"/>
  <c r="A347" i="4"/>
  <c r="AH346" i="4"/>
  <c r="AG346" i="4"/>
  <c r="AF346" i="4"/>
  <c r="AE346" i="4"/>
  <c r="AD346" i="4"/>
  <c r="AC346" i="4"/>
  <c r="AB346" i="4"/>
  <c r="AA346" i="4"/>
  <c r="Z346" i="4"/>
  <c r="Y346" i="4"/>
  <c r="X346" i="4"/>
  <c r="R346" i="4"/>
  <c r="B346" i="4"/>
  <c r="A346" i="4"/>
  <c r="AH345" i="4"/>
  <c r="AG345" i="4"/>
  <c r="AF345" i="4"/>
  <c r="AE345" i="4"/>
  <c r="AD345" i="4"/>
  <c r="AC345" i="4"/>
  <c r="AB345" i="4"/>
  <c r="AA345" i="4"/>
  <c r="Z345" i="4"/>
  <c r="Y345" i="4"/>
  <c r="X345" i="4"/>
  <c r="R345" i="4"/>
  <c r="B345" i="4"/>
  <c r="A345" i="4"/>
  <c r="AH344" i="4"/>
  <c r="AG344" i="4"/>
  <c r="AF344" i="4"/>
  <c r="AE344" i="4"/>
  <c r="AD344" i="4"/>
  <c r="AC344" i="4"/>
  <c r="AB344" i="4"/>
  <c r="AA344" i="4"/>
  <c r="Z344" i="4"/>
  <c r="Y344" i="4"/>
  <c r="X344" i="4"/>
  <c r="R344" i="4"/>
  <c r="B344" i="4"/>
  <c r="A344" i="4"/>
  <c r="AH343" i="4"/>
  <c r="AG343" i="4"/>
  <c r="AF343" i="4"/>
  <c r="AE343" i="4"/>
  <c r="AD343" i="4"/>
  <c r="AC343" i="4"/>
  <c r="AB343" i="4"/>
  <c r="AA343" i="4"/>
  <c r="Z343" i="4"/>
  <c r="Y343" i="4"/>
  <c r="X343" i="4"/>
  <c r="R343" i="4"/>
  <c r="A343" i="4"/>
  <c r="AH342" i="4"/>
  <c r="AG342" i="4"/>
  <c r="AF342" i="4"/>
  <c r="AE342" i="4"/>
  <c r="AD342" i="4"/>
  <c r="AC342" i="4"/>
  <c r="AB342" i="4"/>
  <c r="AA342" i="4"/>
  <c r="Z342" i="4"/>
  <c r="Y342" i="4"/>
  <c r="X342" i="4"/>
  <c r="R342" i="4"/>
  <c r="B342" i="4"/>
  <c r="A342" i="4"/>
  <c r="AH341" i="4"/>
  <c r="AG341" i="4"/>
  <c r="AF341" i="4"/>
  <c r="AE341" i="4"/>
  <c r="AD341" i="4"/>
  <c r="AC341" i="4"/>
  <c r="AB341" i="4"/>
  <c r="AA341" i="4"/>
  <c r="Z341" i="4"/>
  <c r="Y341" i="4"/>
  <c r="X341" i="4"/>
  <c r="R341" i="4"/>
  <c r="B341" i="4"/>
  <c r="A341" i="4"/>
  <c r="AH340" i="4"/>
  <c r="AG340" i="4"/>
  <c r="AF340" i="4"/>
  <c r="AE340" i="4"/>
  <c r="AD340" i="4"/>
  <c r="AC340" i="4"/>
  <c r="AB340" i="4"/>
  <c r="AA340" i="4"/>
  <c r="Z340" i="4"/>
  <c r="Y340" i="4"/>
  <c r="X340" i="4"/>
  <c r="R340" i="4"/>
  <c r="B340" i="4"/>
  <c r="A340" i="4"/>
  <c r="AH339" i="4"/>
  <c r="AG339" i="4"/>
  <c r="AF339" i="4"/>
  <c r="AE339" i="4"/>
  <c r="AD339" i="4"/>
  <c r="AC339" i="4"/>
  <c r="AB339" i="4"/>
  <c r="AA339" i="4"/>
  <c r="Z339" i="4"/>
  <c r="Y339" i="4"/>
  <c r="X339" i="4"/>
  <c r="R339" i="4"/>
  <c r="B339" i="4"/>
  <c r="A339" i="4"/>
  <c r="AH338" i="4"/>
  <c r="AG338" i="4"/>
  <c r="AF338" i="4"/>
  <c r="AE338" i="4"/>
  <c r="AD338" i="4"/>
  <c r="AC338" i="4"/>
  <c r="AB338" i="4"/>
  <c r="AA338" i="4"/>
  <c r="Z338" i="4"/>
  <c r="Y338" i="4"/>
  <c r="X338" i="4"/>
  <c r="R338" i="4"/>
  <c r="B338" i="4"/>
  <c r="A338" i="4"/>
  <c r="AH337" i="4"/>
  <c r="AG337" i="4"/>
  <c r="AF337" i="4"/>
  <c r="AE337" i="4"/>
  <c r="AD337" i="4"/>
  <c r="AC337" i="4"/>
  <c r="AB337" i="4"/>
  <c r="AA337" i="4"/>
  <c r="Z337" i="4"/>
  <c r="Y337" i="4"/>
  <c r="X337" i="4"/>
  <c r="R337" i="4"/>
  <c r="B337" i="4"/>
  <c r="A337" i="4"/>
  <c r="AH336" i="4"/>
  <c r="AG336" i="4"/>
  <c r="AF336" i="4"/>
  <c r="AE336" i="4"/>
  <c r="AD336" i="4"/>
  <c r="AC336" i="4"/>
  <c r="AB336" i="4"/>
  <c r="AA336" i="4"/>
  <c r="Z336" i="4"/>
  <c r="Y336" i="4"/>
  <c r="X336" i="4"/>
  <c r="R336" i="4"/>
  <c r="B336" i="4"/>
  <c r="A336" i="4"/>
  <c r="AH335" i="4"/>
  <c r="AG335" i="4"/>
  <c r="AF335" i="4"/>
  <c r="AE335" i="4"/>
  <c r="AD335" i="4"/>
  <c r="AC335" i="4"/>
  <c r="AB335" i="4"/>
  <c r="AA335" i="4"/>
  <c r="Z335" i="4"/>
  <c r="Y335" i="4"/>
  <c r="X335" i="4"/>
  <c r="R335" i="4"/>
  <c r="B335" i="4"/>
  <c r="A335" i="4"/>
  <c r="AH334" i="4"/>
  <c r="AG334" i="4"/>
  <c r="AF334" i="4"/>
  <c r="AE334" i="4"/>
  <c r="AD334" i="4"/>
  <c r="AC334" i="4"/>
  <c r="AB334" i="4"/>
  <c r="AA334" i="4"/>
  <c r="Z334" i="4"/>
  <c r="Y334" i="4"/>
  <c r="X334" i="4"/>
  <c r="R334" i="4"/>
  <c r="B334" i="4"/>
  <c r="A334" i="4"/>
  <c r="AH333" i="4"/>
  <c r="AG333" i="4"/>
  <c r="AF333" i="4"/>
  <c r="AE333" i="4"/>
  <c r="AD333" i="4"/>
  <c r="AC333" i="4"/>
  <c r="AB333" i="4"/>
  <c r="AA333" i="4"/>
  <c r="Z333" i="4"/>
  <c r="Y333" i="4"/>
  <c r="X333" i="4"/>
  <c r="R333" i="4"/>
  <c r="B333" i="4"/>
  <c r="A333" i="4"/>
  <c r="V332" i="4"/>
  <c r="B332" i="4"/>
  <c r="A332" i="4"/>
  <c r="B331" i="4"/>
  <c r="A331" i="4"/>
  <c r="AG330" i="4"/>
  <c r="AF330" i="4"/>
  <c r="AE330" i="4"/>
  <c r="AD330" i="4"/>
  <c r="AC330" i="4"/>
  <c r="AB330" i="4"/>
  <c r="Z330" i="4"/>
  <c r="Y330" i="4"/>
  <c r="X330" i="4"/>
  <c r="W330" i="4"/>
  <c r="T330" i="4"/>
  <c r="B330" i="4"/>
  <c r="A330" i="4"/>
  <c r="A329" i="4"/>
  <c r="A328" i="4"/>
  <c r="A327" i="4"/>
  <c r="A326" i="4"/>
  <c r="A325" i="4"/>
  <c r="A324" i="4"/>
  <c r="A323" i="4"/>
  <c r="AA322" i="4"/>
  <c r="AA330" i="4"/>
  <c r="V322" i="4"/>
  <c r="B322" i="4"/>
  <c r="A322" i="4"/>
  <c r="V321" i="4"/>
  <c r="B321" i="4"/>
  <c r="A321" i="4"/>
  <c r="V320" i="4"/>
  <c r="B320" i="4"/>
  <c r="A320" i="4"/>
  <c r="V319" i="4"/>
  <c r="B319" i="4"/>
  <c r="A319" i="4"/>
  <c r="V318" i="4"/>
  <c r="B318" i="4"/>
  <c r="A318" i="4"/>
  <c r="V317" i="4"/>
  <c r="B317" i="4"/>
  <c r="A317" i="4"/>
  <c r="AI316" i="4"/>
  <c r="AI330" i="4"/>
  <c r="V316" i="4"/>
  <c r="V330" i="4" s="1"/>
  <c r="U316" i="4"/>
  <c r="U330" i="4"/>
  <c r="B316" i="4"/>
  <c r="A316" i="4"/>
  <c r="AI315" i="4"/>
  <c r="V315" i="4"/>
  <c r="U315" i="4"/>
  <c r="T315" i="4"/>
  <c r="S315" i="4"/>
  <c r="B315" i="4"/>
  <c r="A315" i="4"/>
  <c r="B314" i="4"/>
  <c r="A314" i="4"/>
  <c r="AG313" i="4"/>
  <c r="AF313" i="4"/>
  <c r="AE313" i="4"/>
  <c r="AD313" i="4"/>
  <c r="AC313" i="4"/>
  <c r="AB313" i="4"/>
  <c r="AA313" i="4"/>
  <c r="Z313" i="4"/>
  <c r="Y313" i="4"/>
  <c r="X313" i="4"/>
  <c r="W313" i="4"/>
  <c r="T313" i="4"/>
  <c r="B313" i="4"/>
  <c r="A313" i="4"/>
  <c r="A312" i="4"/>
  <c r="A311" i="4"/>
  <c r="A310" i="4"/>
  <c r="A309" i="4"/>
  <c r="A308" i="4"/>
  <c r="A307" i="4"/>
  <c r="A306" i="4"/>
  <c r="V305" i="4"/>
  <c r="B305" i="4"/>
  <c r="A305" i="4"/>
  <c r="V304" i="4"/>
  <c r="B304" i="4"/>
  <c r="A304" i="4"/>
  <c r="V303" i="4"/>
  <c r="B303" i="4"/>
  <c r="A303" i="4"/>
  <c r="V302" i="4"/>
  <c r="B302" i="4"/>
  <c r="A302" i="4"/>
  <c r="V301" i="4"/>
  <c r="B301" i="4"/>
  <c r="A301" i="4"/>
  <c r="V300" i="4"/>
  <c r="B300" i="4"/>
  <c r="A300" i="4"/>
  <c r="AI299" i="4"/>
  <c r="AI313" i="4" s="1"/>
  <c r="V299" i="4"/>
  <c r="V313" i="4"/>
  <c r="U299" i="4"/>
  <c r="U313" i="4" s="1"/>
  <c r="U108" i="4"/>
  <c r="U121" i="4"/>
  <c r="B299" i="4"/>
  <c r="A299" i="4"/>
  <c r="AI298" i="4"/>
  <c r="V298" i="4"/>
  <c r="U298" i="4"/>
  <c r="T298" i="4"/>
  <c r="S298" i="4"/>
  <c r="B298" i="4"/>
  <c r="A298" i="4"/>
  <c r="B297" i="4"/>
  <c r="A297" i="4"/>
  <c r="AI296" i="4"/>
  <c r="AG296" i="4"/>
  <c r="AF296" i="4"/>
  <c r="AE296" i="4"/>
  <c r="AD296" i="4"/>
  <c r="AC296" i="4"/>
  <c r="AB296" i="4"/>
  <c r="AA296" i="4"/>
  <c r="Z296" i="4"/>
  <c r="Y296" i="4"/>
  <c r="X296" i="4"/>
  <c r="W296" i="4"/>
  <c r="U296" i="4"/>
  <c r="T296" i="4"/>
  <c r="B296" i="4"/>
  <c r="A296" i="4"/>
  <c r="B295" i="4"/>
  <c r="A295" i="4"/>
  <c r="V294" i="4"/>
  <c r="B294" i="4"/>
  <c r="A294" i="4"/>
  <c r="V293" i="4"/>
  <c r="B293" i="4"/>
  <c r="A293" i="4"/>
  <c r="V292" i="4"/>
  <c r="B292" i="4"/>
  <c r="A292" i="4"/>
  <c r="V291" i="4"/>
  <c r="B291" i="4"/>
  <c r="A291" i="4"/>
  <c r="V290" i="4"/>
  <c r="B290" i="4"/>
  <c r="A290" i="4"/>
  <c r="V289" i="4"/>
  <c r="S289" i="4"/>
  <c r="S296" i="4"/>
  <c r="B289" i="4"/>
  <c r="A289" i="4"/>
  <c r="AI288" i="4"/>
  <c r="V288" i="4"/>
  <c r="U288" i="4"/>
  <c r="T288" i="4"/>
  <c r="S288" i="4"/>
  <c r="B288" i="4"/>
  <c r="A288" i="4"/>
  <c r="B287" i="4"/>
  <c r="A287" i="4"/>
  <c r="AI286" i="4"/>
  <c r="AG286" i="4"/>
  <c r="AF286" i="4"/>
  <c r="AE286" i="4"/>
  <c r="AD286" i="4"/>
  <c r="AC286" i="4"/>
  <c r="AB286" i="4"/>
  <c r="AA286" i="4"/>
  <c r="Z286" i="4"/>
  <c r="Y286" i="4"/>
  <c r="X286" i="4"/>
  <c r="W286" i="4"/>
  <c r="U286" i="4"/>
  <c r="T286" i="4"/>
  <c r="B286" i="4"/>
  <c r="A286" i="4"/>
  <c r="B285" i="4"/>
  <c r="A285" i="4"/>
  <c r="V284" i="4"/>
  <c r="B284" i="4"/>
  <c r="A284" i="4"/>
  <c r="V283" i="4"/>
  <c r="B283" i="4"/>
  <c r="A283" i="4"/>
  <c r="V282" i="4"/>
  <c r="B282" i="4"/>
  <c r="A282" i="4"/>
  <c r="V281" i="4"/>
  <c r="B281" i="4"/>
  <c r="A281" i="4"/>
  <c r="V280" i="4"/>
  <c r="V82" i="4" s="1"/>
  <c r="B280" i="4"/>
  <c r="A280" i="4"/>
  <c r="V279" i="4"/>
  <c r="V286" i="4"/>
  <c r="S279" i="4"/>
  <c r="S286" i="4" s="1"/>
  <c r="B279" i="4"/>
  <c r="A279" i="4"/>
  <c r="AI278" i="4"/>
  <c r="V278" i="4"/>
  <c r="U278" i="4"/>
  <c r="T278" i="4"/>
  <c r="S278" i="4"/>
  <c r="B278" i="4"/>
  <c r="A278" i="4"/>
  <c r="B277" i="4"/>
  <c r="A277" i="4"/>
  <c r="AU276" i="4"/>
  <c r="AT276" i="4"/>
  <c r="AS276" i="4"/>
  <c r="AR276" i="4"/>
  <c r="AQ276" i="4"/>
  <c r="AP276" i="4"/>
  <c r="AO276" i="4"/>
  <c r="AN276" i="4"/>
  <c r="AM276" i="4"/>
  <c r="AL276" i="4"/>
  <c r="AK276" i="4"/>
  <c r="AJ276" i="4"/>
  <c r="AI276" i="4"/>
  <c r="AG276" i="4"/>
  <c r="AF276" i="4"/>
  <c r="AE276" i="4"/>
  <c r="AD276" i="4"/>
  <c r="AC276" i="4"/>
  <c r="AB276" i="4"/>
  <c r="AA276" i="4"/>
  <c r="Z276" i="4"/>
  <c r="Y276" i="4"/>
  <c r="X276" i="4"/>
  <c r="W276" i="4"/>
  <c r="U276" i="4"/>
  <c r="T276" i="4"/>
  <c r="Q276" i="4"/>
  <c r="O276" i="4"/>
  <c r="N276" i="4"/>
  <c r="K276" i="4"/>
  <c r="I276" i="4"/>
  <c r="G276" i="4"/>
  <c r="F276" i="4"/>
  <c r="E276" i="4"/>
  <c r="D276" i="4"/>
  <c r="B276" i="4"/>
  <c r="A276" i="4"/>
  <c r="B275" i="4"/>
  <c r="A275" i="4"/>
  <c r="V274" i="4"/>
  <c r="V276" i="4" s="1"/>
  <c r="S274" i="4"/>
  <c r="S276" i="4" s="1"/>
  <c r="M274" i="4"/>
  <c r="M276" i="4"/>
  <c r="L274" i="4"/>
  <c r="J274" i="4"/>
  <c r="J276" i="4"/>
  <c r="H274" i="4"/>
  <c r="H276" i="4"/>
  <c r="C274" i="4"/>
  <c r="C276" i="4" s="1"/>
  <c r="B274" i="4"/>
  <c r="A274" i="4"/>
  <c r="AV273" i="4"/>
  <c r="AI273" i="4"/>
  <c r="V273" i="4"/>
  <c r="U273" i="4"/>
  <c r="T273" i="4"/>
  <c r="S273" i="4"/>
  <c r="Q273" i="4"/>
  <c r="P273" i="4"/>
  <c r="M273" i="4"/>
  <c r="L273" i="4"/>
  <c r="K273" i="4"/>
  <c r="J273" i="4"/>
  <c r="I273" i="4"/>
  <c r="H273" i="4"/>
  <c r="F273" i="4"/>
  <c r="E273" i="4"/>
  <c r="D273" i="4"/>
  <c r="C273" i="4"/>
  <c r="B273" i="4"/>
  <c r="A273" i="4"/>
  <c r="B272" i="4"/>
  <c r="A272" i="4"/>
  <c r="AU271" i="4"/>
  <c r="AT271" i="4"/>
  <c r="AS271" i="4"/>
  <c r="AR271" i="4"/>
  <c r="AQ271" i="4"/>
  <c r="AP271" i="4"/>
  <c r="AO271" i="4"/>
  <c r="AN271" i="4"/>
  <c r="AM271" i="4"/>
  <c r="AL271" i="4"/>
  <c r="AK271" i="4"/>
  <c r="AJ271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AU263" i="4"/>
  <c r="AT263" i="4"/>
  <c r="AS263" i="4"/>
  <c r="AR263" i="4"/>
  <c r="AQ263" i="4"/>
  <c r="AP263" i="4"/>
  <c r="AO263" i="4"/>
  <c r="AN263" i="4"/>
  <c r="AM263" i="4"/>
  <c r="AL263" i="4"/>
  <c r="AK263" i="4"/>
  <c r="AJ263" i="4"/>
  <c r="AI263" i="4"/>
  <c r="AG263" i="4"/>
  <c r="AF263" i="4"/>
  <c r="AE263" i="4"/>
  <c r="AD263" i="4"/>
  <c r="AC263" i="4"/>
  <c r="AB263" i="4"/>
  <c r="AA263" i="4"/>
  <c r="Z263" i="4"/>
  <c r="Y263" i="4"/>
  <c r="X263" i="4"/>
  <c r="W263" i="4"/>
  <c r="U263" i="4"/>
  <c r="T263" i="4"/>
  <c r="Q263" i="4"/>
  <c r="O263" i="4"/>
  <c r="N263" i="4"/>
  <c r="K263" i="4"/>
  <c r="I263" i="4"/>
  <c r="G263" i="4"/>
  <c r="F263" i="4"/>
  <c r="E263" i="4"/>
  <c r="D263" i="4"/>
  <c r="B263" i="4"/>
  <c r="A263" i="4"/>
  <c r="V262" i="4"/>
  <c r="S262" i="4"/>
  <c r="M262" i="4"/>
  <c r="L262" i="4"/>
  <c r="P262" i="4"/>
  <c r="C262" i="4"/>
  <c r="B262" i="4"/>
  <c r="A262" i="4"/>
  <c r="V261" i="4"/>
  <c r="V263" i="4"/>
  <c r="S261" i="4"/>
  <c r="S263" i="4" s="1"/>
  <c r="M261" i="4"/>
  <c r="M263" i="4"/>
  <c r="L261" i="4"/>
  <c r="P261" i="4" s="1"/>
  <c r="P263" i="4" s="1"/>
  <c r="H261" i="4"/>
  <c r="J261" i="4"/>
  <c r="C261" i="4"/>
  <c r="C263" i="4" s="1"/>
  <c r="B261" i="4"/>
  <c r="A261" i="4"/>
  <c r="AV260" i="4"/>
  <c r="AI260" i="4"/>
  <c r="V260" i="4"/>
  <c r="U260" i="4"/>
  <c r="T260" i="4"/>
  <c r="S260" i="4"/>
  <c r="Q260" i="4"/>
  <c r="P260" i="4"/>
  <c r="M260" i="4"/>
  <c r="L260" i="4"/>
  <c r="K260" i="4"/>
  <c r="J260" i="4"/>
  <c r="I260" i="4"/>
  <c r="H260" i="4"/>
  <c r="F260" i="4"/>
  <c r="E260" i="4"/>
  <c r="D260" i="4"/>
  <c r="C260" i="4"/>
  <c r="B260" i="4"/>
  <c r="A260" i="4"/>
  <c r="B259" i="4"/>
  <c r="A259" i="4"/>
  <c r="B258" i="4"/>
  <c r="A258" i="4"/>
  <c r="AU257" i="4"/>
  <c r="AT257" i="4"/>
  <c r="AS257" i="4"/>
  <c r="AR257" i="4"/>
  <c r="AQ257" i="4"/>
  <c r="AP257" i="4"/>
  <c r="AO257" i="4"/>
  <c r="AN257" i="4"/>
  <c r="AM257" i="4"/>
  <c r="AL257" i="4"/>
  <c r="AK257" i="4"/>
  <c r="AJ257" i="4"/>
  <c r="AI257" i="4"/>
  <c r="AG257" i="4"/>
  <c r="AF257" i="4"/>
  <c r="AE257" i="4"/>
  <c r="AD257" i="4"/>
  <c r="AC257" i="4"/>
  <c r="AB257" i="4"/>
  <c r="AA257" i="4"/>
  <c r="Z257" i="4"/>
  <c r="Y257" i="4"/>
  <c r="X257" i="4"/>
  <c r="W257" i="4"/>
  <c r="U257" i="4"/>
  <c r="T257" i="4"/>
  <c r="Q257" i="4"/>
  <c r="O257" i="4"/>
  <c r="N257" i="4"/>
  <c r="K257" i="4"/>
  <c r="I257" i="4"/>
  <c r="G257" i="4"/>
  <c r="F257" i="4"/>
  <c r="E257" i="4"/>
  <c r="D257" i="4"/>
  <c r="B257" i="4"/>
  <c r="A257" i="4"/>
  <c r="V256" i="4"/>
  <c r="S256" i="4"/>
  <c r="M256" i="4"/>
  <c r="L256" i="4"/>
  <c r="P256" i="4" s="1"/>
  <c r="C256" i="4"/>
  <c r="B256" i="4"/>
  <c r="A256" i="4"/>
  <c r="V255" i="4"/>
  <c r="S255" i="4"/>
  <c r="M255" i="4"/>
  <c r="L255" i="4"/>
  <c r="P255" i="4" s="1"/>
  <c r="H255" i="4"/>
  <c r="J255" i="4"/>
  <c r="C255" i="4"/>
  <c r="B255" i="4"/>
  <c r="A255" i="4"/>
  <c r="V254" i="4"/>
  <c r="S254" i="4"/>
  <c r="M254" i="4"/>
  <c r="L254" i="4"/>
  <c r="P254" i="4"/>
  <c r="J254" i="4"/>
  <c r="H254" i="4"/>
  <c r="C254" i="4"/>
  <c r="B254" i="4"/>
  <c r="A254" i="4"/>
  <c r="V253" i="4"/>
  <c r="V257" i="4" s="1"/>
  <c r="S253" i="4"/>
  <c r="S257" i="4"/>
  <c r="M253" i="4"/>
  <c r="M257" i="4"/>
  <c r="L253" i="4"/>
  <c r="L257" i="4" s="1"/>
  <c r="P253" i="4"/>
  <c r="H253" i="4"/>
  <c r="C253" i="4"/>
  <c r="B253" i="4"/>
  <c r="A253" i="4"/>
  <c r="AV252" i="4"/>
  <c r="AI252" i="4"/>
  <c r="V252" i="4"/>
  <c r="U252" i="4"/>
  <c r="T252" i="4"/>
  <c r="S252" i="4"/>
  <c r="Q252" i="4"/>
  <c r="P252" i="4"/>
  <c r="M252" i="4"/>
  <c r="L252" i="4"/>
  <c r="K252" i="4"/>
  <c r="J252" i="4"/>
  <c r="I252" i="4"/>
  <c r="H252" i="4"/>
  <c r="F252" i="4"/>
  <c r="E252" i="4"/>
  <c r="D252" i="4"/>
  <c r="C252" i="4"/>
  <c r="B252" i="4"/>
  <c r="A252" i="4"/>
  <c r="B251" i="4"/>
  <c r="A251" i="4"/>
  <c r="AU250" i="4"/>
  <c r="AT250" i="4"/>
  <c r="AS250" i="4"/>
  <c r="AR250" i="4"/>
  <c r="AQ250" i="4"/>
  <c r="AP250" i="4"/>
  <c r="AO250" i="4"/>
  <c r="AN250" i="4"/>
  <c r="AM250" i="4"/>
  <c r="AL250" i="4"/>
  <c r="AK250" i="4"/>
  <c r="AJ250" i="4"/>
  <c r="AI250" i="4"/>
  <c r="AG250" i="4"/>
  <c r="AF250" i="4"/>
  <c r="AF392" i="4" s="1"/>
  <c r="AE250" i="4"/>
  <c r="AD250" i="4"/>
  <c r="AC250" i="4"/>
  <c r="AB250" i="4"/>
  <c r="AA250" i="4"/>
  <c r="Z250" i="4"/>
  <c r="Z392" i="4"/>
  <c r="Y250" i="4"/>
  <c r="X250" i="4"/>
  <c r="W250" i="4"/>
  <c r="U250" i="4"/>
  <c r="T250" i="4"/>
  <c r="Q250" i="4"/>
  <c r="Q392" i="4"/>
  <c r="O250" i="4"/>
  <c r="O392" i="4" s="1"/>
  <c r="N250" i="4"/>
  <c r="N392" i="4"/>
  <c r="K250" i="4"/>
  <c r="I250" i="4"/>
  <c r="G250" i="4"/>
  <c r="F250" i="4"/>
  <c r="E250" i="4"/>
  <c r="D250" i="4"/>
  <c r="B250" i="4"/>
  <c r="A250" i="4"/>
  <c r="V249" i="4"/>
  <c r="S249" i="4"/>
  <c r="M249" i="4"/>
  <c r="L249" i="4"/>
  <c r="C249" i="4"/>
  <c r="B249" i="4"/>
  <c r="A249" i="4"/>
  <c r="V248" i="4"/>
  <c r="V250" i="4"/>
  <c r="S248" i="4"/>
  <c r="S250" i="4" s="1"/>
  <c r="M248" i="4"/>
  <c r="M250" i="4"/>
  <c r="L248" i="4"/>
  <c r="P248" i="4" s="1"/>
  <c r="C248" i="4"/>
  <c r="C250" i="4" s="1"/>
  <c r="B248" i="4"/>
  <c r="A248" i="4"/>
  <c r="AV247" i="4"/>
  <c r="AI247" i="4"/>
  <c r="V247" i="4"/>
  <c r="U247" i="4"/>
  <c r="T247" i="4"/>
  <c r="S247" i="4"/>
  <c r="Q247" i="4"/>
  <c r="P247" i="4"/>
  <c r="M247" i="4"/>
  <c r="L247" i="4"/>
  <c r="K247" i="4"/>
  <c r="J247" i="4"/>
  <c r="I247" i="4"/>
  <c r="H247" i="4"/>
  <c r="F247" i="4"/>
  <c r="E247" i="4"/>
  <c r="D247" i="4"/>
  <c r="C247" i="4"/>
  <c r="B247" i="4"/>
  <c r="A247" i="4"/>
  <c r="B246" i="4"/>
  <c r="A246" i="4"/>
  <c r="B245" i="4"/>
  <c r="A245" i="4"/>
  <c r="AU244" i="4"/>
  <c r="AT244" i="4"/>
  <c r="AS244" i="4"/>
  <c r="AR244" i="4"/>
  <c r="AQ244" i="4"/>
  <c r="AP244" i="4"/>
  <c r="AO244" i="4"/>
  <c r="AN244" i="4"/>
  <c r="AM244" i="4"/>
  <c r="AL244" i="4"/>
  <c r="AK244" i="4"/>
  <c r="AJ244" i="4"/>
  <c r="AG244" i="4"/>
  <c r="AF244" i="4"/>
  <c r="AE244" i="4"/>
  <c r="AD244" i="4"/>
  <c r="AC244" i="4"/>
  <c r="AB244" i="4"/>
  <c r="AA244" i="4"/>
  <c r="Z244" i="4"/>
  <c r="Y244" i="4"/>
  <c r="X244" i="4"/>
  <c r="W244" i="4"/>
  <c r="T244" i="4"/>
  <c r="Q244" i="4"/>
  <c r="N244" i="4"/>
  <c r="K244" i="4"/>
  <c r="I244" i="4"/>
  <c r="G244" i="4"/>
  <c r="F244" i="4"/>
  <c r="B244" i="4"/>
  <c r="A244" i="4"/>
  <c r="B243" i="4"/>
  <c r="A243" i="4"/>
  <c r="V242" i="4"/>
  <c r="M242" i="4"/>
  <c r="B242" i="4"/>
  <c r="A242" i="4"/>
  <c r="AV241" i="4"/>
  <c r="V241" i="4"/>
  <c r="T241" i="4"/>
  <c r="Q241" i="4"/>
  <c r="M241" i="4"/>
  <c r="K241" i="4"/>
  <c r="I241" i="4"/>
  <c r="F241" i="4"/>
  <c r="D241" i="4"/>
  <c r="B241" i="4"/>
  <c r="A241" i="4"/>
  <c r="B240" i="4"/>
  <c r="A240" i="4"/>
  <c r="AU239" i="4"/>
  <c r="AT239" i="4"/>
  <c r="AS239" i="4"/>
  <c r="AR239" i="4"/>
  <c r="AQ239" i="4"/>
  <c r="AP239" i="4"/>
  <c r="AO239" i="4"/>
  <c r="AN239" i="4"/>
  <c r="AM239" i="4"/>
  <c r="AL239" i="4"/>
  <c r="AK239" i="4"/>
  <c r="AJ239" i="4"/>
  <c r="AG239" i="4"/>
  <c r="AF239" i="4"/>
  <c r="AE239" i="4"/>
  <c r="AD239" i="4"/>
  <c r="AC239" i="4"/>
  <c r="AB239" i="4"/>
  <c r="AA239" i="4"/>
  <c r="Z239" i="4"/>
  <c r="Y239" i="4"/>
  <c r="X239" i="4"/>
  <c r="W239" i="4"/>
  <c r="T239" i="4"/>
  <c r="Q239" i="4"/>
  <c r="O239" i="4"/>
  <c r="N239" i="4"/>
  <c r="K239" i="4"/>
  <c r="I239" i="4"/>
  <c r="G239" i="4"/>
  <c r="F239" i="4"/>
  <c r="D239" i="4"/>
  <c r="B239" i="4"/>
  <c r="A239" i="4"/>
  <c r="B238" i="4"/>
  <c r="A238" i="4"/>
  <c r="B237" i="4"/>
  <c r="A237" i="4"/>
  <c r="V236" i="4"/>
  <c r="M236" i="4"/>
  <c r="B236" i="4"/>
  <c r="A236" i="4"/>
  <c r="V235" i="4"/>
  <c r="M235" i="4"/>
  <c r="B235" i="4"/>
  <c r="A235" i="4"/>
  <c r="V234" i="4"/>
  <c r="M234" i="4"/>
  <c r="B234" i="4"/>
  <c r="A234" i="4"/>
  <c r="V233" i="4"/>
  <c r="M233" i="4"/>
  <c r="B233" i="4"/>
  <c r="A233" i="4"/>
  <c r="V232" i="4"/>
  <c r="V239" i="4" s="1"/>
  <c r="M232" i="4"/>
  <c r="M239" i="4" s="1"/>
  <c r="B232" i="4"/>
  <c r="A232" i="4"/>
  <c r="AV231" i="4"/>
  <c r="V231" i="4"/>
  <c r="T231" i="4"/>
  <c r="Q231" i="4"/>
  <c r="M231" i="4"/>
  <c r="K231" i="4"/>
  <c r="I231" i="4"/>
  <c r="F231" i="4"/>
  <c r="D231" i="4"/>
  <c r="B231" i="4"/>
  <c r="A231" i="4"/>
  <c r="B230" i="4"/>
  <c r="A230" i="4"/>
  <c r="AU229" i="4"/>
  <c r="AT229" i="4"/>
  <c r="AS229" i="4"/>
  <c r="AR229" i="4"/>
  <c r="AQ229" i="4"/>
  <c r="AP229" i="4"/>
  <c r="AO229" i="4"/>
  <c r="AN229" i="4"/>
  <c r="AM229" i="4"/>
  <c r="AL229" i="4"/>
  <c r="AK229" i="4"/>
  <c r="AJ229" i="4"/>
  <c r="AG229" i="4"/>
  <c r="AE229" i="4"/>
  <c r="AD229" i="4"/>
  <c r="AC229" i="4"/>
  <c r="AB229" i="4"/>
  <c r="AA229" i="4"/>
  <c r="Y229" i="4"/>
  <c r="X229" i="4"/>
  <c r="W229" i="4"/>
  <c r="U229" i="4"/>
  <c r="T229" i="4"/>
  <c r="Q229" i="4"/>
  <c r="O229" i="4"/>
  <c r="N229" i="4"/>
  <c r="L229" i="4"/>
  <c r="K229" i="4"/>
  <c r="I229" i="4"/>
  <c r="G229" i="4"/>
  <c r="F229" i="4"/>
  <c r="E229" i="4"/>
  <c r="D229" i="4"/>
  <c r="D244" i="4" s="1"/>
  <c r="B229" i="4"/>
  <c r="A229" i="4"/>
  <c r="B228" i="4"/>
  <c r="A228" i="4"/>
  <c r="B227" i="4"/>
  <c r="A227" i="4"/>
  <c r="AF226" i="4"/>
  <c r="Z226" i="4"/>
  <c r="V226" i="4"/>
  <c r="S226" i="4"/>
  <c r="P226" i="4"/>
  <c r="M226" i="4"/>
  <c r="J226" i="4"/>
  <c r="H226" i="4"/>
  <c r="C226" i="4"/>
  <c r="B226" i="4"/>
  <c r="A226" i="4"/>
  <c r="AF225" i="4"/>
  <c r="Z225" i="4"/>
  <c r="V225" i="4"/>
  <c r="S225" i="4"/>
  <c r="P225" i="4"/>
  <c r="M225" i="4"/>
  <c r="J225" i="4"/>
  <c r="H225" i="4"/>
  <c r="C225" i="4"/>
  <c r="B225" i="4"/>
  <c r="A225" i="4"/>
  <c r="AF224" i="4"/>
  <c r="Z224" i="4"/>
  <c r="V224" i="4"/>
  <c r="S224" i="4"/>
  <c r="P224" i="4"/>
  <c r="M224" i="4"/>
  <c r="J224" i="4"/>
  <c r="H224" i="4"/>
  <c r="C224" i="4"/>
  <c r="B224" i="4"/>
  <c r="A224" i="4"/>
  <c r="AF223" i="4"/>
  <c r="Z223" i="4"/>
  <c r="V223" i="4"/>
  <c r="S223" i="4"/>
  <c r="P223" i="4"/>
  <c r="M223" i="4"/>
  <c r="J223" i="4"/>
  <c r="H223" i="4"/>
  <c r="C223" i="4"/>
  <c r="B223" i="4"/>
  <c r="A223" i="4"/>
  <c r="AF222" i="4"/>
  <c r="Z222" i="4"/>
  <c r="V222" i="4"/>
  <c r="S222" i="4"/>
  <c r="P222" i="4"/>
  <c r="M222" i="4"/>
  <c r="J222" i="4"/>
  <c r="H222" i="4"/>
  <c r="C222" i="4"/>
  <c r="B222" i="4"/>
  <c r="A222" i="4"/>
  <c r="AF221" i="4"/>
  <c r="Z221" i="4"/>
  <c r="V221" i="4"/>
  <c r="S221" i="4"/>
  <c r="P221" i="4"/>
  <c r="M221" i="4"/>
  <c r="J221" i="4"/>
  <c r="H221" i="4"/>
  <c r="C221" i="4"/>
  <c r="B221" i="4"/>
  <c r="A221" i="4"/>
  <c r="AF220" i="4"/>
  <c r="Z220" i="4"/>
  <c r="V220" i="4"/>
  <c r="S220" i="4"/>
  <c r="P220" i="4"/>
  <c r="M220" i="4"/>
  <c r="J220" i="4"/>
  <c r="H220" i="4"/>
  <c r="C220" i="4"/>
  <c r="B220" i="4"/>
  <c r="A220" i="4"/>
  <c r="AF219" i="4"/>
  <c r="Z219" i="4"/>
  <c r="V219" i="4"/>
  <c r="S219" i="4"/>
  <c r="P219" i="4"/>
  <c r="M219" i="4"/>
  <c r="J219" i="4"/>
  <c r="H219" i="4"/>
  <c r="C219" i="4"/>
  <c r="B219" i="4"/>
  <c r="A219" i="4"/>
  <c r="AF218" i="4"/>
  <c r="Z218" i="4"/>
  <c r="V218" i="4"/>
  <c r="S218" i="4"/>
  <c r="B218" i="4"/>
  <c r="A218" i="4"/>
  <c r="AF217" i="4"/>
  <c r="Z217" i="4"/>
  <c r="V217" i="4"/>
  <c r="S217" i="4"/>
  <c r="P217" i="4"/>
  <c r="M217" i="4"/>
  <c r="J217" i="4"/>
  <c r="H217" i="4"/>
  <c r="C217" i="4"/>
  <c r="B217" i="4"/>
  <c r="A217" i="4"/>
  <c r="AF216" i="4"/>
  <c r="Z216" i="4"/>
  <c r="V216" i="4"/>
  <c r="S216" i="4"/>
  <c r="P216" i="4"/>
  <c r="M216" i="4"/>
  <c r="J216" i="4"/>
  <c r="H216" i="4"/>
  <c r="C216" i="4"/>
  <c r="B216" i="4"/>
  <c r="A216" i="4"/>
  <c r="AF215" i="4"/>
  <c r="Z215" i="4"/>
  <c r="V215" i="4"/>
  <c r="S215" i="4"/>
  <c r="P215" i="4"/>
  <c r="M215" i="4"/>
  <c r="J215" i="4"/>
  <c r="H215" i="4"/>
  <c r="C215" i="4"/>
  <c r="B215" i="4"/>
  <c r="A215" i="4"/>
  <c r="AF214" i="4"/>
  <c r="Z214" i="4"/>
  <c r="V214" i="4"/>
  <c r="S214" i="4"/>
  <c r="P214" i="4"/>
  <c r="M214" i="4"/>
  <c r="J214" i="4"/>
  <c r="H214" i="4"/>
  <c r="C214" i="4"/>
  <c r="B214" i="4"/>
  <c r="A214" i="4"/>
  <c r="AI213" i="4"/>
  <c r="B213" i="4"/>
  <c r="A213" i="4"/>
  <c r="AF212" i="4"/>
  <c r="Z212" i="4"/>
  <c r="V212" i="4"/>
  <c r="S212" i="4"/>
  <c r="P212" i="4"/>
  <c r="M212" i="4"/>
  <c r="J212" i="4"/>
  <c r="H212" i="4"/>
  <c r="C212" i="4"/>
  <c r="B212" i="4"/>
  <c r="A212" i="4"/>
  <c r="AF211" i="4"/>
  <c r="Z211" i="4"/>
  <c r="V211" i="4"/>
  <c r="S211" i="4"/>
  <c r="P211" i="4"/>
  <c r="M211" i="4"/>
  <c r="J211" i="4"/>
  <c r="H211" i="4"/>
  <c r="C211" i="4"/>
  <c r="B211" i="4"/>
  <c r="A211" i="4"/>
  <c r="AF210" i="4"/>
  <c r="Z210" i="4"/>
  <c r="V210" i="4"/>
  <c r="S210" i="4"/>
  <c r="P210" i="4"/>
  <c r="M210" i="4"/>
  <c r="J210" i="4"/>
  <c r="H210" i="4"/>
  <c r="C210" i="4"/>
  <c r="B210" i="4"/>
  <c r="A210" i="4"/>
  <c r="AF209" i="4"/>
  <c r="Z209" i="4"/>
  <c r="V209" i="4"/>
  <c r="S209" i="4"/>
  <c r="P209" i="4"/>
  <c r="M209" i="4"/>
  <c r="J209" i="4"/>
  <c r="H209" i="4"/>
  <c r="C209" i="4"/>
  <c r="B209" i="4"/>
  <c r="A209" i="4"/>
  <c r="AF208" i="4"/>
  <c r="Z208" i="4"/>
  <c r="V208" i="4"/>
  <c r="S208" i="4"/>
  <c r="P208" i="4"/>
  <c r="M208" i="4"/>
  <c r="J208" i="4"/>
  <c r="H208" i="4"/>
  <c r="C208" i="4"/>
  <c r="B208" i="4"/>
  <c r="A208" i="4"/>
  <c r="AF207" i="4"/>
  <c r="Z207" i="4"/>
  <c r="V207" i="4"/>
  <c r="S207" i="4"/>
  <c r="P207" i="4"/>
  <c r="M207" i="4"/>
  <c r="J207" i="4"/>
  <c r="H207" i="4"/>
  <c r="C207" i="4"/>
  <c r="B207" i="4"/>
  <c r="A207" i="4"/>
  <c r="AF206" i="4"/>
  <c r="Z206" i="4"/>
  <c r="V206" i="4"/>
  <c r="S206" i="4"/>
  <c r="P206" i="4"/>
  <c r="M206" i="4"/>
  <c r="J206" i="4"/>
  <c r="H206" i="4"/>
  <c r="C206" i="4"/>
  <c r="B206" i="4"/>
  <c r="A206" i="4"/>
  <c r="AF205" i="4"/>
  <c r="Z205" i="4"/>
  <c r="V205" i="4"/>
  <c r="S205" i="4"/>
  <c r="P205" i="4"/>
  <c r="M205" i="4"/>
  <c r="J205" i="4"/>
  <c r="H205" i="4"/>
  <c r="C205" i="4"/>
  <c r="D8" i="5"/>
  <c r="B205" i="4"/>
  <c r="A205" i="4"/>
  <c r="AF204" i="4"/>
  <c r="Z204" i="4"/>
  <c r="V204" i="4"/>
  <c r="S204" i="4"/>
  <c r="P204" i="4"/>
  <c r="M204" i="4"/>
  <c r="J204" i="4"/>
  <c r="H204" i="4"/>
  <c r="C204" i="4"/>
  <c r="B204" i="4"/>
  <c r="A204" i="4"/>
  <c r="AF203" i="4"/>
  <c r="Z203" i="4"/>
  <c r="V203" i="4"/>
  <c r="S203" i="4"/>
  <c r="P203" i="4"/>
  <c r="M203" i="4"/>
  <c r="J203" i="4"/>
  <c r="H203" i="4"/>
  <c r="C203" i="4"/>
  <c r="B203" i="4"/>
  <c r="A203" i="4"/>
  <c r="AF202" i="4"/>
  <c r="Z202" i="4"/>
  <c r="V202" i="4"/>
  <c r="S202" i="4"/>
  <c r="P202" i="4"/>
  <c r="M202" i="4"/>
  <c r="J202" i="4"/>
  <c r="H202" i="4"/>
  <c r="C202" i="4"/>
  <c r="B202" i="4"/>
  <c r="A202" i="4"/>
  <c r="AF201" i="4"/>
  <c r="Z201" i="4"/>
  <c r="Z229" i="4" s="1"/>
  <c r="V201" i="4"/>
  <c r="S201" i="4"/>
  <c r="S229" i="4"/>
  <c r="P201" i="4"/>
  <c r="M201" i="4"/>
  <c r="J201" i="4"/>
  <c r="J229" i="4" s="1"/>
  <c r="H201" i="4"/>
  <c r="C201" i="4"/>
  <c r="C229" i="4" s="1"/>
  <c r="B201" i="4"/>
  <c r="A201" i="4"/>
  <c r="V200" i="4"/>
  <c r="M200" i="4"/>
  <c r="B200" i="4"/>
  <c r="A200" i="4"/>
  <c r="AV199" i="4"/>
  <c r="AI199" i="4"/>
  <c r="V199" i="4"/>
  <c r="U199" i="4"/>
  <c r="T199" i="4"/>
  <c r="S199" i="4"/>
  <c r="Q199" i="4"/>
  <c r="P199" i="4"/>
  <c r="M199" i="4"/>
  <c r="L199" i="4"/>
  <c r="K199" i="4"/>
  <c r="J199" i="4"/>
  <c r="I199" i="4"/>
  <c r="H199" i="4"/>
  <c r="F199" i="4"/>
  <c r="E199" i="4"/>
  <c r="D199" i="4"/>
  <c r="C199" i="4"/>
  <c r="B199" i="4"/>
  <c r="A199" i="4"/>
  <c r="B198" i="4"/>
  <c r="A198" i="4"/>
  <c r="AU197" i="4"/>
  <c r="AT197" i="4"/>
  <c r="AS197" i="4"/>
  <c r="AR197" i="4"/>
  <c r="AQ197" i="4"/>
  <c r="AP197" i="4"/>
  <c r="AO197" i="4"/>
  <c r="AN197" i="4"/>
  <c r="AM197" i="4"/>
  <c r="AL197" i="4"/>
  <c r="AK197" i="4"/>
  <c r="AJ197" i="4"/>
  <c r="AI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AV169" i="4"/>
  <c r="AI169" i="4"/>
  <c r="V169" i="4"/>
  <c r="U169" i="4"/>
  <c r="B169" i="4"/>
  <c r="A169" i="4"/>
  <c r="B168" i="4"/>
  <c r="A168" i="4"/>
  <c r="AU167" i="4"/>
  <c r="AT167" i="4"/>
  <c r="AS167" i="4"/>
  <c r="AR167" i="4"/>
  <c r="AQ167" i="4"/>
  <c r="AP167" i="4"/>
  <c r="AO167" i="4"/>
  <c r="AN167" i="4"/>
  <c r="AM167" i="4"/>
  <c r="AL167" i="4"/>
  <c r="AK167" i="4"/>
  <c r="AJ167" i="4"/>
  <c r="AI167" i="4"/>
  <c r="AG167" i="4"/>
  <c r="AF167" i="4"/>
  <c r="AE167" i="4"/>
  <c r="AD167" i="4"/>
  <c r="AC167" i="4"/>
  <c r="AB167" i="4"/>
  <c r="AA167" i="4"/>
  <c r="AA361" i="4" s="1"/>
  <c r="Z167" i="4"/>
  <c r="Z361" i="4" s="1"/>
  <c r="Y167" i="4"/>
  <c r="X167" i="4"/>
  <c r="X361" i="4"/>
  <c r="W167" i="4"/>
  <c r="U167" i="4"/>
  <c r="T167" i="4"/>
  <c r="Q167" i="4"/>
  <c r="V8" i="5"/>
  <c r="O167" i="4"/>
  <c r="N167" i="4"/>
  <c r="L167" i="4"/>
  <c r="K167" i="4"/>
  <c r="I167" i="4"/>
  <c r="G167" i="4"/>
  <c r="F167" i="4"/>
  <c r="E167" i="4"/>
  <c r="D167" i="4"/>
  <c r="B167" i="4"/>
  <c r="A167" i="4"/>
  <c r="B166" i="4"/>
  <c r="A166" i="4"/>
  <c r="B165" i="4"/>
  <c r="A165" i="4"/>
  <c r="V164" i="4"/>
  <c r="S164" i="4"/>
  <c r="P164" i="4"/>
  <c r="M164" i="4"/>
  <c r="J164" i="4"/>
  <c r="H164" i="4"/>
  <c r="C164" i="4"/>
  <c r="B164" i="4"/>
  <c r="A164" i="4"/>
  <c r="V163" i="4"/>
  <c r="S163" i="4"/>
  <c r="P163" i="4"/>
  <c r="M163" i="4"/>
  <c r="J163" i="4"/>
  <c r="H163" i="4"/>
  <c r="C163" i="4"/>
  <c r="B163" i="4"/>
  <c r="A163" i="4"/>
  <c r="V162" i="4"/>
  <c r="S162" i="4"/>
  <c r="P162" i="4"/>
  <c r="M162" i="4"/>
  <c r="J162" i="4"/>
  <c r="H162" i="4"/>
  <c r="C162" i="4"/>
  <c r="B162" i="4"/>
  <c r="A162" i="4"/>
  <c r="V161" i="4"/>
  <c r="S161" i="4"/>
  <c r="P161" i="4"/>
  <c r="M161" i="4"/>
  <c r="J161" i="4"/>
  <c r="H161" i="4"/>
  <c r="C161" i="4"/>
  <c r="B161" i="4"/>
  <c r="A161" i="4"/>
  <c r="V160" i="4"/>
  <c r="S160" i="4"/>
  <c r="P160" i="4"/>
  <c r="M160" i="4"/>
  <c r="J160" i="4"/>
  <c r="H160" i="4"/>
  <c r="C160" i="4"/>
  <c r="B160" i="4"/>
  <c r="A160" i="4"/>
  <c r="V159" i="4"/>
  <c r="S159" i="4"/>
  <c r="P159" i="4"/>
  <c r="C159" i="4"/>
  <c r="B159" i="4"/>
  <c r="A159" i="4"/>
  <c r="V158" i="4"/>
  <c r="S158" i="4"/>
  <c r="P158" i="4"/>
  <c r="M158" i="4"/>
  <c r="J158" i="4"/>
  <c r="H158" i="4"/>
  <c r="C158" i="4"/>
  <c r="B158" i="4"/>
  <c r="A158" i="4"/>
  <c r="V157" i="4"/>
  <c r="S157" i="4"/>
  <c r="P157" i="4"/>
  <c r="M157" i="4"/>
  <c r="J157" i="4"/>
  <c r="H157" i="4"/>
  <c r="C157" i="4"/>
  <c r="B157" i="4"/>
  <c r="A157" i="4"/>
  <c r="V156" i="4"/>
  <c r="S156" i="4"/>
  <c r="B156" i="4"/>
  <c r="A156" i="4"/>
  <c r="V155" i="4"/>
  <c r="S155" i="4"/>
  <c r="P155" i="4"/>
  <c r="M155" i="4"/>
  <c r="J155" i="4"/>
  <c r="H155" i="4"/>
  <c r="C155" i="4"/>
  <c r="B155" i="4"/>
  <c r="A155" i="4"/>
  <c r="V154" i="4"/>
  <c r="S154" i="4"/>
  <c r="P154" i="4"/>
  <c r="M154" i="4"/>
  <c r="J154" i="4"/>
  <c r="H154" i="4"/>
  <c r="C154" i="4"/>
  <c r="B154" i="4"/>
  <c r="A154" i="4"/>
  <c r="V153" i="4"/>
  <c r="S153" i="4"/>
  <c r="P153" i="4"/>
  <c r="M153" i="4"/>
  <c r="J153" i="4"/>
  <c r="H153" i="4"/>
  <c r="C153" i="4"/>
  <c r="B153" i="4"/>
  <c r="A153" i="4"/>
  <c r="V152" i="4"/>
  <c r="S152" i="4"/>
  <c r="P152" i="4"/>
  <c r="M152" i="4"/>
  <c r="J152" i="4"/>
  <c r="H152" i="4"/>
  <c r="C152" i="4"/>
  <c r="B152" i="4"/>
  <c r="A152" i="4"/>
  <c r="V151" i="4"/>
  <c r="S151" i="4"/>
  <c r="P151" i="4"/>
  <c r="M151" i="4"/>
  <c r="J151" i="4"/>
  <c r="H151" i="4"/>
  <c r="C151" i="4"/>
  <c r="B151" i="4"/>
  <c r="A151" i="4"/>
  <c r="V150" i="4"/>
  <c r="S150" i="4"/>
  <c r="P150" i="4"/>
  <c r="M150" i="4"/>
  <c r="J150" i="4"/>
  <c r="H150" i="4"/>
  <c r="C150" i="4"/>
  <c r="B150" i="4"/>
  <c r="A150" i="4"/>
  <c r="V149" i="4"/>
  <c r="S149" i="4"/>
  <c r="P149" i="4"/>
  <c r="M149" i="4"/>
  <c r="J149" i="4"/>
  <c r="H149" i="4"/>
  <c r="C149" i="4"/>
  <c r="B149" i="4"/>
  <c r="A149" i="4"/>
  <c r="V148" i="4"/>
  <c r="S148" i="4"/>
  <c r="P148" i="4"/>
  <c r="M148" i="4"/>
  <c r="J148" i="4"/>
  <c r="H148" i="4"/>
  <c r="C148" i="4"/>
  <c r="B148" i="4"/>
  <c r="A148" i="4"/>
  <c r="V147" i="4"/>
  <c r="S147" i="4"/>
  <c r="P147" i="4"/>
  <c r="M147" i="4"/>
  <c r="J147" i="4"/>
  <c r="H147" i="4"/>
  <c r="C147" i="4"/>
  <c r="B147" i="4"/>
  <c r="A147" i="4"/>
  <c r="V146" i="4"/>
  <c r="S146" i="4"/>
  <c r="P146" i="4"/>
  <c r="M146" i="4"/>
  <c r="J146" i="4"/>
  <c r="H146" i="4"/>
  <c r="C146" i="4"/>
  <c r="B146" i="4"/>
  <c r="A146" i="4"/>
  <c r="V145" i="4"/>
  <c r="S145" i="4"/>
  <c r="P145" i="4"/>
  <c r="M145" i="4"/>
  <c r="J145" i="4"/>
  <c r="H145" i="4"/>
  <c r="C145" i="4"/>
  <c r="B145" i="4"/>
  <c r="A145" i="4"/>
  <c r="V144" i="4"/>
  <c r="S144" i="4"/>
  <c r="P144" i="4"/>
  <c r="M144" i="4"/>
  <c r="J144" i="4"/>
  <c r="H144" i="4"/>
  <c r="C144" i="4"/>
  <c r="B144" i="4"/>
  <c r="A144" i="4"/>
  <c r="V143" i="4"/>
  <c r="S143" i="4"/>
  <c r="P143" i="4"/>
  <c r="M143" i="4"/>
  <c r="J143" i="4"/>
  <c r="H143" i="4"/>
  <c r="C143" i="4"/>
  <c r="B143" i="4"/>
  <c r="A143" i="4"/>
  <c r="V142" i="4"/>
  <c r="S142" i="4"/>
  <c r="P142" i="4"/>
  <c r="M142" i="4"/>
  <c r="J142" i="4"/>
  <c r="H142" i="4"/>
  <c r="C142" i="4"/>
  <c r="B142" i="4"/>
  <c r="A142" i="4"/>
  <c r="V141" i="4"/>
  <c r="S141" i="4"/>
  <c r="P141" i="4"/>
  <c r="M141" i="4"/>
  <c r="J141" i="4"/>
  <c r="H141" i="4"/>
  <c r="C141" i="4"/>
  <c r="B141" i="4"/>
  <c r="A141" i="4"/>
  <c r="V140" i="4"/>
  <c r="V167" i="4" s="1"/>
  <c r="S140" i="4"/>
  <c r="S167" i="4"/>
  <c r="P140" i="4"/>
  <c r="P167" i="4" s="1"/>
  <c r="M140" i="4"/>
  <c r="M167" i="4"/>
  <c r="J140" i="4"/>
  <c r="H140" i="4"/>
  <c r="H167" i="4"/>
  <c r="C140" i="4"/>
  <c r="B140" i="4"/>
  <c r="A140" i="4"/>
  <c r="AV139" i="4"/>
  <c r="AI139" i="4"/>
  <c r="V139" i="4"/>
  <c r="U139" i="4"/>
  <c r="T139" i="4"/>
  <c r="S139" i="4"/>
  <c r="Q139" i="4"/>
  <c r="P139" i="4"/>
  <c r="M139" i="4"/>
  <c r="L139" i="4"/>
  <c r="K139" i="4"/>
  <c r="J139" i="4"/>
  <c r="I139" i="4"/>
  <c r="H139" i="4"/>
  <c r="F139" i="4"/>
  <c r="E139" i="4"/>
  <c r="D139" i="4"/>
  <c r="C139" i="4"/>
  <c r="B139" i="4"/>
  <c r="A139" i="4"/>
  <c r="B138" i="4"/>
  <c r="A138" i="4"/>
  <c r="B137" i="4"/>
  <c r="A137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T136" i="4"/>
  <c r="S136" i="4"/>
  <c r="B136" i="4"/>
  <c r="A136" i="4"/>
  <c r="B135" i="4"/>
  <c r="A135" i="4"/>
  <c r="B134" i="4"/>
  <c r="A134" i="4"/>
  <c r="B133" i="4"/>
  <c r="A133" i="4"/>
  <c r="B132" i="4"/>
  <c r="A132" i="4"/>
  <c r="B131" i="4"/>
  <c r="A131" i="4"/>
  <c r="B130" i="4"/>
  <c r="A130" i="4"/>
  <c r="AV129" i="4"/>
  <c r="V129" i="4"/>
  <c r="T129" i="4"/>
  <c r="S129" i="4"/>
  <c r="B129" i="4"/>
  <c r="A129" i="4"/>
  <c r="B128" i="4"/>
  <c r="A128" i="4"/>
  <c r="B127" i="4"/>
  <c r="A127" i="4"/>
  <c r="W126" i="4"/>
  <c r="V126" i="4"/>
  <c r="M126" i="4"/>
  <c r="L126" i="4"/>
  <c r="P126" i="4" s="1"/>
  <c r="J126" i="4"/>
  <c r="H126" i="4"/>
  <c r="C126" i="4"/>
  <c r="B126" i="4"/>
  <c r="A126" i="4"/>
  <c r="AV125" i="4"/>
  <c r="V125" i="4"/>
  <c r="T125" i="4"/>
  <c r="Q125" i="4"/>
  <c r="P125" i="4"/>
  <c r="M125" i="4"/>
  <c r="L125" i="4"/>
  <c r="K125" i="4"/>
  <c r="J125" i="4"/>
  <c r="I125" i="4"/>
  <c r="H125" i="4"/>
  <c r="F125" i="4"/>
  <c r="E125" i="4"/>
  <c r="D125" i="4"/>
  <c r="C125" i="4"/>
  <c r="B125" i="4"/>
  <c r="A125" i="4"/>
  <c r="B124" i="4"/>
  <c r="A124" i="4"/>
  <c r="B123" i="4"/>
  <c r="A123" i="4"/>
  <c r="B122" i="4"/>
  <c r="A122" i="4"/>
  <c r="AU121" i="4"/>
  <c r="AT121" i="4"/>
  <c r="AS121" i="4"/>
  <c r="AR121" i="4"/>
  <c r="AQ121" i="4"/>
  <c r="AP121" i="4"/>
  <c r="AO121" i="4"/>
  <c r="AN121" i="4"/>
  <c r="AM121" i="4"/>
  <c r="AL121" i="4"/>
  <c r="AK121" i="4"/>
  <c r="AJ121" i="4"/>
  <c r="AC121" i="4"/>
  <c r="AB121" i="4"/>
  <c r="Z121" i="4"/>
  <c r="Q121" i="4"/>
  <c r="O121" i="4"/>
  <c r="N121" i="4"/>
  <c r="K121" i="4"/>
  <c r="I121" i="4"/>
  <c r="G121" i="4"/>
  <c r="F121" i="4"/>
  <c r="D121" i="4"/>
  <c r="B121" i="4"/>
  <c r="A121" i="4"/>
  <c r="AH120" i="4"/>
  <c r="B120" i="4"/>
  <c r="AG120" i="4"/>
  <c r="W120" i="4"/>
  <c r="R120" i="4"/>
  <c r="A120" i="4"/>
  <c r="AH119" i="4"/>
  <c r="B119" i="4"/>
  <c r="AG119" i="4"/>
  <c r="W119" i="4"/>
  <c r="R119" i="4"/>
  <c r="A119" i="4"/>
  <c r="AH118" i="4"/>
  <c r="AG118" i="4"/>
  <c r="W118" i="4"/>
  <c r="R118" i="4"/>
  <c r="B118" i="4"/>
  <c r="A118" i="4"/>
  <c r="AH117" i="4"/>
  <c r="AG117" i="4"/>
  <c r="W117" i="4"/>
  <c r="R117" i="4"/>
  <c r="B117" i="4"/>
  <c r="A117" i="4"/>
  <c r="AH116" i="4"/>
  <c r="B116" i="4"/>
  <c r="AG116" i="4"/>
  <c r="W116" i="4"/>
  <c r="R116" i="4"/>
  <c r="A116" i="4"/>
  <c r="AH115" i="4"/>
  <c r="B115" i="4"/>
  <c r="AG115" i="4"/>
  <c r="W115" i="4"/>
  <c r="R115" i="4"/>
  <c r="A115" i="4"/>
  <c r="AG114" i="4"/>
  <c r="AF114" i="4"/>
  <c r="W114" i="4"/>
  <c r="B114" i="4"/>
  <c r="A114" i="4"/>
  <c r="AG113" i="4"/>
  <c r="AF113" i="4"/>
  <c r="Y113" i="4"/>
  <c r="X113" i="4"/>
  <c r="W113" i="4"/>
  <c r="T113" i="4"/>
  <c r="M113" i="4"/>
  <c r="B113" i="4"/>
  <c r="A113" i="4"/>
  <c r="AG112" i="4"/>
  <c r="AF112" i="4"/>
  <c r="Y112" i="4"/>
  <c r="X112" i="4"/>
  <c r="W112" i="4"/>
  <c r="V112" i="4"/>
  <c r="T112" i="4"/>
  <c r="M112" i="4"/>
  <c r="B112" i="4"/>
  <c r="A112" i="4"/>
  <c r="AG111" i="4"/>
  <c r="AF111" i="4"/>
  <c r="Y111" i="4"/>
  <c r="X111" i="4"/>
  <c r="W111" i="4"/>
  <c r="T111" i="4"/>
  <c r="M111" i="4"/>
  <c r="B111" i="4"/>
  <c r="A111" i="4"/>
  <c r="AG110" i="4"/>
  <c r="AF110" i="4"/>
  <c r="AE110" i="4"/>
  <c r="AA110" i="4"/>
  <c r="AA121" i="4" s="1"/>
  <c r="Y110" i="4"/>
  <c r="X110" i="4"/>
  <c r="W110" i="4"/>
  <c r="V110" i="4"/>
  <c r="T110" i="4"/>
  <c r="M110" i="4"/>
  <c r="B110" i="4"/>
  <c r="A110" i="4"/>
  <c r="AG109" i="4"/>
  <c r="AF109" i="4"/>
  <c r="Y109" i="4"/>
  <c r="X109" i="4"/>
  <c r="W109" i="4"/>
  <c r="V109" i="4"/>
  <c r="T109" i="4"/>
  <c r="M109" i="4"/>
  <c r="B109" i="4"/>
  <c r="A109" i="4"/>
  <c r="AG108" i="4"/>
  <c r="AG121" i="4" s="1"/>
  <c r="AF108" i="4"/>
  <c r="AF121" i="4"/>
  <c r="AE108" i="4"/>
  <c r="AE121" i="4"/>
  <c r="AD108" i="4"/>
  <c r="AD121" i="4"/>
  <c r="Y108" i="4"/>
  <c r="Y121" i="4"/>
  <c r="X108" i="4"/>
  <c r="X121" i="4" s="1"/>
  <c r="W108" i="4"/>
  <c r="W121" i="4" s="1"/>
  <c r="V108" i="4"/>
  <c r="T108" i="4"/>
  <c r="M108" i="4"/>
  <c r="M121" i="4" s="1"/>
  <c r="B108" i="4"/>
  <c r="A108" i="4"/>
  <c r="AV107" i="4"/>
  <c r="V107" i="4"/>
  <c r="U107" i="4"/>
  <c r="T107" i="4"/>
  <c r="S107" i="4"/>
  <c r="Q107" i="4"/>
  <c r="M107" i="4"/>
  <c r="K107" i="4"/>
  <c r="I107" i="4"/>
  <c r="F107" i="4"/>
  <c r="D107" i="4"/>
  <c r="B107" i="4"/>
  <c r="A107" i="4"/>
  <c r="B106" i="4"/>
  <c r="A106" i="4"/>
  <c r="B105" i="4"/>
  <c r="A105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G104" i="4"/>
  <c r="AF104" i="4"/>
  <c r="AE104" i="4"/>
  <c r="AD104" i="4"/>
  <c r="AC104" i="4"/>
  <c r="AB104" i="4"/>
  <c r="AA104" i="4"/>
  <c r="Z104" i="4"/>
  <c r="Y104" i="4"/>
  <c r="X104" i="4"/>
  <c r="W104" i="4"/>
  <c r="T104" i="4"/>
  <c r="Q104" i="4"/>
  <c r="O104" i="4"/>
  <c r="N104" i="4"/>
  <c r="K104" i="4"/>
  <c r="I104" i="4"/>
  <c r="G104" i="4"/>
  <c r="F104" i="4"/>
  <c r="D104" i="4"/>
  <c r="B104" i="4"/>
  <c r="A104" i="4"/>
  <c r="V103" i="4"/>
  <c r="B103" i="4"/>
  <c r="A103" i="4"/>
  <c r="V102" i="4"/>
  <c r="V104" i="4"/>
  <c r="M102" i="4"/>
  <c r="M104" i="4" s="1"/>
  <c r="B102" i="4"/>
  <c r="A102" i="4"/>
  <c r="AV101" i="4"/>
  <c r="AI101" i="4"/>
  <c r="V101" i="4"/>
  <c r="U101" i="4"/>
  <c r="T101" i="4"/>
  <c r="S101" i="4"/>
  <c r="Q101" i="4"/>
  <c r="P101" i="4"/>
  <c r="M101" i="4"/>
  <c r="L101" i="4"/>
  <c r="K101" i="4"/>
  <c r="J101" i="4"/>
  <c r="I101" i="4"/>
  <c r="H101" i="4"/>
  <c r="F101" i="4"/>
  <c r="E101" i="4"/>
  <c r="D101" i="4"/>
  <c r="C101" i="4"/>
  <c r="B101" i="4"/>
  <c r="A101" i="4"/>
  <c r="B100" i="4"/>
  <c r="A100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G99" i="4"/>
  <c r="AF99" i="4"/>
  <c r="AE99" i="4"/>
  <c r="AD99" i="4"/>
  <c r="AC99" i="4"/>
  <c r="AB99" i="4"/>
  <c r="AA99" i="4"/>
  <c r="Z99" i="4"/>
  <c r="Y99" i="4"/>
  <c r="X99" i="4"/>
  <c r="W99" i="4"/>
  <c r="T99" i="4"/>
  <c r="Q99" i="4"/>
  <c r="O99" i="4"/>
  <c r="N99" i="4"/>
  <c r="K99" i="4"/>
  <c r="I99" i="4"/>
  <c r="F99" i="4"/>
  <c r="D99" i="4"/>
  <c r="B99" i="4"/>
  <c r="A99" i="4"/>
  <c r="V98" i="4"/>
  <c r="M98" i="4"/>
  <c r="G98" i="4"/>
  <c r="G99" i="4" s="1"/>
  <c r="B98" i="4"/>
  <c r="A98" i="4"/>
  <c r="V97" i="4"/>
  <c r="M97" i="4"/>
  <c r="M99" i="4" s="1"/>
  <c r="B97" i="4"/>
  <c r="A97" i="4"/>
  <c r="AV96" i="4"/>
  <c r="AI96" i="4"/>
  <c r="V96" i="4"/>
  <c r="U96" i="4"/>
  <c r="T96" i="4"/>
  <c r="S96" i="4"/>
  <c r="Q96" i="4"/>
  <c r="P96" i="4"/>
  <c r="M96" i="4"/>
  <c r="L96" i="4"/>
  <c r="K96" i="4"/>
  <c r="J96" i="4"/>
  <c r="I96" i="4"/>
  <c r="H96" i="4"/>
  <c r="F96" i="4"/>
  <c r="E96" i="4"/>
  <c r="D96" i="4"/>
  <c r="C96" i="4"/>
  <c r="B96" i="4"/>
  <c r="A96" i="4"/>
  <c r="B95" i="4"/>
  <c r="A95" i="4"/>
  <c r="B94" i="4"/>
  <c r="A94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G93" i="4"/>
  <c r="AF93" i="4"/>
  <c r="AE93" i="4"/>
  <c r="AD93" i="4"/>
  <c r="AC93" i="4"/>
  <c r="AB93" i="4"/>
  <c r="AA93" i="4"/>
  <c r="Z93" i="4"/>
  <c r="Y93" i="4"/>
  <c r="X93" i="4"/>
  <c r="W93" i="4"/>
  <c r="T93" i="4"/>
  <c r="Q93" i="4"/>
  <c r="O93" i="4"/>
  <c r="N93" i="4"/>
  <c r="K93" i="4"/>
  <c r="I93" i="4"/>
  <c r="G93" i="4"/>
  <c r="F93" i="4"/>
  <c r="D93" i="4"/>
  <c r="B93" i="4"/>
  <c r="A93" i="4"/>
  <c r="V92" i="4"/>
  <c r="M92" i="4"/>
  <c r="B92" i="4"/>
  <c r="A92" i="4"/>
  <c r="V91" i="4"/>
  <c r="V93" i="4" s="1"/>
  <c r="M91" i="4"/>
  <c r="M93" i="4"/>
  <c r="B91" i="4"/>
  <c r="A91" i="4"/>
  <c r="AV90" i="4"/>
  <c r="V90" i="4"/>
  <c r="T90" i="4"/>
  <c r="Q90" i="4"/>
  <c r="M90" i="4"/>
  <c r="K90" i="4"/>
  <c r="I90" i="4"/>
  <c r="F90" i="4"/>
  <c r="D90" i="4"/>
  <c r="B90" i="4"/>
  <c r="A90" i="4"/>
  <c r="B89" i="4"/>
  <c r="A89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G88" i="4"/>
  <c r="AF88" i="4"/>
  <c r="AE88" i="4"/>
  <c r="AD88" i="4"/>
  <c r="AC88" i="4"/>
  <c r="AB88" i="4"/>
  <c r="AA88" i="4"/>
  <c r="Z88" i="4"/>
  <c r="Y88" i="4"/>
  <c r="X88" i="4"/>
  <c r="Q88" i="4"/>
  <c r="Q6" i="4"/>
  <c r="O88" i="4"/>
  <c r="N88" i="4"/>
  <c r="K88" i="4"/>
  <c r="I88" i="4"/>
  <c r="I6" i="4"/>
  <c r="G88" i="4"/>
  <c r="F88" i="4"/>
  <c r="E88" i="4"/>
  <c r="D88" i="4"/>
  <c r="B88" i="4"/>
  <c r="A88" i="4"/>
  <c r="B87" i="4"/>
  <c r="A87" i="4"/>
  <c r="W86" i="4"/>
  <c r="V86" i="4"/>
  <c r="T86" i="4"/>
  <c r="M86" i="4"/>
  <c r="B86" i="4"/>
  <c r="A86" i="4"/>
  <c r="W85" i="4"/>
  <c r="V85" i="4"/>
  <c r="T85" i="4"/>
  <c r="M85" i="4"/>
  <c r="B85" i="4"/>
  <c r="A85" i="4"/>
  <c r="W84" i="4"/>
  <c r="V84" i="4"/>
  <c r="T84" i="4"/>
  <c r="M84" i="4"/>
  <c r="B84" i="4"/>
  <c r="A84" i="4"/>
  <c r="W83" i="4"/>
  <c r="V83" i="4"/>
  <c r="T83" i="4"/>
  <c r="M83" i="4"/>
  <c r="B83" i="4"/>
  <c r="A83" i="4"/>
  <c r="W82" i="4"/>
  <c r="T82" i="4"/>
  <c r="M82" i="4"/>
  <c r="B82" i="4"/>
  <c r="A82" i="4"/>
  <c r="W81" i="4"/>
  <c r="W88" i="4" s="1"/>
  <c r="W6" i="4" s="1"/>
  <c r="V81" i="4"/>
  <c r="T81" i="4"/>
  <c r="S81" i="4"/>
  <c r="S88" i="4" s="1"/>
  <c r="S316" i="4" s="1"/>
  <c r="S330" i="4" s="1"/>
  <c r="M81" i="4"/>
  <c r="L81" i="4"/>
  <c r="H81" i="4"/>
  <c r="H88" i="4" s="1"/>
  <c r="H6" i="4" s="1"/>
  <c r="C81" i="4"/>
  <c r="C88" i="4" s="1"/>
  <c r="C6" i="4" s="1"/>
  <c r="B81" i="4"/>
  <c r="A81" i="4"/>
  <c r="AV80" i="4"/>
  <c r="AI80" i="4"/>
  <c r="V80" i="4"/>
  <c r="U80" i="4"/>
  <c r="T80" i="4"/>
  <c r="S80" i="4"/>
  <c r="Q80" i="4"/>
  <c r="P80" i="4"/>
  <c r="M80" i="4"/>
  <c r="L80" i="4"/>
  <c r="K80" i="4"/>
  <c r="J80" i="4"/>
  <c r="I80" i="4"/>
  <c r="H80" i="4"/>
  <c r="F80" i="4"/>
  <c r="E80" i="4"/>
  <c r="D80" i="4"/>
  <c r="C80" i="4"/>
  <c r="B80" i="4"/>
  <c r="A80" i="4"/>
  <c r="B79" i="4"/>
  <c r="A79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AV52" i="4"/>
  <c r="V52" i="4"/>
  <c r="T52" i="4"/>
  <c r="S52" i="4"/>
  <c r="B52" i="4"/>
  <c r="A52" i="4"/>
  <c r="B51" i="4"/>
  <c r="A51" i="4"/>
  <c r="V50" i="4"/>
  <c r="S50" i="4"/>
  <c r="M50" i="4"/>
  <c r="B50" i="4"/>
  <c r="A50" i="4"/>
  <c r="AV49" i="4"/>
  <c r="V49" i="4"/>
  <c r="T49" i="4"/>
  <c r="S49" i="4"/>
  <c r="Q49" i="4"/>
  <c r="P49" i="4"/>
  <c r="M49" i="4"/>
  <c r="L49" i="4"/>
  <c r="K49" i="4"/>
  <c r="J49" i="4"/>
  <c r="I49" i="4"/>
  <c r="H49" i="4"/>
  <c r="F49" i="4"/>
  <c r="E49" i="4"/>
  <c r="D49" i="4"/>
  <c r="C49" i="4"/>
  <c r="B49" i="4"/>
  <c r="A49" i="4"/>
  <c r="B48" i="4"/>
  <c r="A48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G47" i="4"/>
  <c r="AF47" i="4"/>
  <c r="AE47" i="4"/>
  <c r="AD47" i="4"/>
  <c r="AC47" i="4"/>
  <c r="AB47" i="4"/>
  <c r="AA47" i="4"/>
  <c r="Z47" i="4"/>
  <c r="Y47" i="4"/>
  <c r="X47" i="4"/>
  <c r="W47" i="4"/>
  <c r="W5" i="4"/>
  <c r="U47" i="4"/>
  <c r="U5" i="4"/>
  <c r="T47" i="4"/>
  <c r="T5" i="4"/>
  <c r="Q47" i="4"/>
  <c r="P47" i="4"/>
  <c r="O47" i="4"/>
  <c r="N47" i="4"/>
  <c r="N5" i="4"/>
  <c r="L47" i="4"/>
  <c r="L5" i="4"/>
  <c r="K47" i="4"/>
  <c r="K5" i="4"/>
  <c r="J47" i="4"/>
  <c r="I47" i="4"/>
  <c r="H47" i="4"/>
  <c r="G47" i="4"/>
  <c r="F47" i="4"/>
  <c r="F5" i="4"/>
  <c r="E47" i="4"/>
  <c r="E5" i="4"/>
  <c r="D47" i="4"/>
  <c r="D5" i="4"/>
  <c r="C47" i="4"/>
  <c r="C5" i="4"/>
  <c r="B47" i="4"/>
  <c r="A47" i="4"/>
  <c r="B46" i="4"/>
  <c r="A46" i="4"/>
  <c r="B45" i="4"/>
  <c r="A45" i="4"/>
  <c r="B44" i="4"/>
  <c r="A44" i="4"/>
  <c r="B43" i="4"/>
  <c r="A43" i="4"/>
  <c r="V42" i="4"/>
  <c r="S42" i="4"/>
  <c r="M42" i="4"/>
  <c r="B42" i="4"/>
  <c r="A42" i="4"/>
  <c r="V41" i="4"/>
  <c r="S41" i="4"/>
  <c r="M41" i="4"/>
  <c r="B41" i="4"/>
  <c r="A41" i="4"/>
  <c r="V40" i="4"/>
  <c r="S40" i="4"/>
  <c r="M40" i="4"/>
  <c r="B40" i="4"/>
  <c r="A40" i="4"/>
  <c r="V39" i="4"/>
  <c r="S39" i="4"/>
  <c r="M39" i="4"/>
  <c r="B39" i="4"/>
  <c r="A39" i="4"/>
  <c r="V38" i="4"/>
  <c r="S38" i="4"/>
  <c r="M38" i="4"/>
  <c r="B38" i="4"/>
  <c r="A38" i="4"/>
  <c r="V37" i="4"/>
  <c r="S37" i="4"/>
  <c r="M37" i="4"/>
  <c r="B37" i="4"/>
  <c r="A37" i="4"/>
  <c r="V36" i="4"/>
  <c r="S36" i="4"/>
  <c r="M36" i="4"/>
  <c r="B36" i="4"/>
  <c r="A36" i="4"/>
  <c r="V35" i="4"/>
  <c r="S35" i="4"/>
  <c r="M35" i="4"/>
  <c r="B35" i="4"/>
  <c r="A35" i="4"/>
  <c r="V34" i="4"/>
  <c r="S34" i="4"/>
  <c r="M34" i="4"/>
  <c r="B34" i="4"/>
  <c r="A34" i="4"/>
  <c r="V33" i="4"/>
  <c r="S33" i="4"/>
  <c r="M33" i="4"/>
  <c r="B33" i="4"/>
  <c r="A33" i="4"/>
  <c r="V32" i="4"/>
  <c r="S32" i="4"/>
  <c r="M32" i="4"/>
  <c r="B32" i="4"/>
  <c r="A32" i="4"/>
  <c r="V31" i="4"/>
  <c r="S31" i="4"/>
  <c r="M31" i="4"/>
  <c r="B31" i="4"/>
  <c r="A31" i="4"/>
  <c r="V30" i="4"/>
  <c r="S30" i="4"/>
  <c r="M30" i="4"/>
  <c r="B30" i="4"/>
  <c r="A30" i="4"/>
  <c r="V29" i="4"/>
  <c r="S29" i="4"/>
  <c r="M29" i="4"/>
  <c r="B29" i="4"/>
  <c r="A29" i="4"/>
  <c r="V28" i="4"/>
  <c r="S28" i="4"/>
  <c r="M28" i="4"/>
  <c r="B28" i="4"/>
  <c r="A28" i="4"/>
  <c r="V27" i="4"/>
  <c r="S27" i="4"/>
  <c r="M27" i="4"/>
  <c r="B27" i="4"/>
  <c r="A27" i="4"/>
  <c r="V26" i="4"/>
  <c r="S26" i="4"/>
  <c r="M26" i="4"/>
  <c r="B26" i="4"/>
  <c r="A26" i="4"/>
  <c r="V25" i="4"/>
  <c r="S25" i="4"/>
  <c r="M25" i="4"/>
  <c r="B25" i="4"/>
  <c r="A25" i="4"/>
  <c r="V24" i="4"/>
  <c r="S24" i="4"/>
  <c r="M24" i="4"/>
  <c r="B24" i="4"/>
  <c r="A24" i="4"/>
  <c r="V23" i="4"/>
  <c r="S23" i="4"/>
  <c r="M23" i="4"/>
  <c r="B23" i="4"/>
  <c r="A23" i="4"/>
  <c r="V22" i="4"/>
  <c r="S22" i="4"/>
  <c r="M22" i="4"/>
  <c r="B22" i="4"/>
  <c r="A22" i="4"/>
  <c r="V21" i="4"/>
  <c r="S21" i="4"/>
  <c r="M21" i="4"/>
  <c r="B21" i="4"/>
  <c r="A21" i="4"/>
  <c r="AV20" i="4"/>
  <c r="V20" i="4"/>
  <c r="T20" i="4"/>
  <c r="S20" i="4"/>
  <c r="Q20" i="4"/>
  <c r="P20" i="4"/>
  <c r="M20" i="4"/>
  <c r="L20" i="4"/>
  <c r="K20" i="4"/>
  <c r="J20" i="4"/>
  <c r="I20" i="4"/>
  <c r="H20" i="4"/>
  <c r="F20" i="4"/>
  <c r="E20" i="4"/>
  <c r="D20" i="4"/>
  <c r="C20" i="4"/>
  <c r="B20" i="4"/>
  <c r="A20" i="4"/>
  <c r="B19" i="4"/>
  <c r="A19" i="4"/>
  <c r="AP18" i="4"/>
  <c r="AO18" i="4"/>
  <c r="AO6" i="4"/>
  <c r="AN18" i="4"/>
  <c r="AM18" i="4"/>
  <c r="AM6" i="4"/>
  <c r="AL18" i="4"/>
  <c r="AK18" i="4"/>
  <c r="AJ18" i="4"/>
  <c r="AI18" i="4"/>
  <c r="AF18" i="4"/>
  <c r="AE18" i="4"/>
  <c r="AD18" i="4"/>
  <c r="AC18" i="4"/>
  <c r="AB18" i="4"/>
  <c r="AA18" i="4"/>
  <c r="V18" i="4"/>
  <c r="U18" i="4"/>
  <c r="T18" i="4"/>
  <c r="S18" i="4"/>
  <c r="B18" i="4"/>
  <c r="A18" i="4"/>
  <c r="AU17" i="4"/>
  <c r="AT17" i="4"/>
  <c r="AS17" i="4"/>
  <c r="AR17" i="4"/>
  <c r="AQ17" i="4"/>
  <c r="AG17" i="4"/>
  <c r="Z17" i="4"/>
  <c r="Y17" i="4"/>
  <c r="X17" i="4"/>
  <c r="W17" i="4"/>
  <c r="B17" i="4"/>
  <c r="A17" i="4"/>
  <c r="AU16" i="4"/>
  <c r="AU18" i="4" s="1"/>
  <c r="AU6" i="4" s="1"/>
  <c r="AT16" i="4"/>
  <c r="AT18" i="4" s="1"/>
  <c r="AS16" i="4"/>
  <c r="AR16" i="4"/>
  <c r="AQ16" i="4"/>
  <c r="AQ18" i="4"/>
  <c r="AQ6" i="4"/>
  <c r="AG16" i="4"/>
  <c r="AG18" i="4"/>
  <c r="Z16" i="4"/>
  <c r="Z18" i="4"/>
  <c r="Y16" i="4"/>
  <c r="Y18" i="4"/>
  <c r="X16" i="4"/>
  <c r="X18" i="4" s="1"/>
  <c r="W16" i="4"/>
  <c r="W18" i="4" s="1"/>
  <c r="B16" i="4"/>
  <c r="A16" i="4"/>
  <c r="AV15" i="4"/>
  <c r="W15" i="4"/>
  <c r="X15" i="4"/>
  <c r="Y15" i="4"/>
  <c r="Z15" i="4"/>
  <c r="AA15" i="4"/>
  <c r="AB15" i="4"/>
  <c r="AC15" i="4"/>
  <c r="AD15" i="4"/>
  <c r="AE15" i="4"/>
  <c r="AF15" i="4"/>
  <c r="AG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B15" i="4"/>
  <c r="A15" i="4"/>
  <c r="B14" i="4"/>
  <c r="A14" i="4"/>
  <c r="AU13" i="4"/>
  <c r="AT13" i="4"/>
  <c r="AS13" i="4"/>
  <c r="AR13" i="4"/>
  <c r="AQ13" i="4"/>
  <c r="AQ5" i="4"/>
  <c r="AP13" i="4"/>
  <c r="AO13" i="4"/>
  <c r="AO5" i="4"/>
  <c r="AN13" i="4"/>
  <c r="AN5" i="4"/>
  <c r="AM13" i="4"/>
  <c r="AL13" i="4"/>
  <c r="AK13" i="4"/>
  <c r="AJ13" i="4"/>
  <c r="AI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B13" i="4"/>
  <c r="A13" i="4"/>
  <c r="B12" i="4"/>
  <c r="A12" i="4"/>
  <c r="B11" i="4"/>
  <c r="A11" i="4"/>
  <c r="B10" i="4"/>
  <c r="A10" i="4"/>
  <c r="AV9" i="4"/>
  <c r="AB9" i="4"/>
  <c r="AC9" i="4"/>
  <c r="AD9" i="4"/>
  <c r="AE9" i="4"/>
  <c r="AF9" i="4"/>
  <c r="AG9" i="4"/>
  <c r="AJ9" i="4"/>
  <c r="AK9" i="4"/>
  <c r="AL9" i="4"/>
  <c r="AM9" i="4"/>
  <c r="AN9" i="4"/>
  <c r="AO9" i="4"/>
  <c r="AP9" i="4"/>
  <c r="AQ9" i="4"/>
  <c r="AR9" i="4"/>
  <c r="AS9" i="4"/>
  <c r="AT9" i="4"/>
  <c r="AU9" i="4"/>
  <c r="AA9" i="4"/>
  <c r="W9" i="4"/>
  <c r="X9" i="4"/>
  <c r="Y9" i="4"/>
  <c r="Z9" i="4"/>
  <c r="B9" i="4"/>
  <c r="A9" i="4"/>
  <c r="B8" i="4"/>
  <c r="A8" i="4"/>
  <c r="AQ7" i="4"/>
  <c r="AO7" i="4"/>
  <c r="AL7" i="4"/>
  <c r="AK7" i="4"/>
  <c r="AG7" i="4"/>
  <c r="AE7" i="4"/>
  <c r="AD7" i="4"/>
  <c r="AC7" i="4"/>
  <c r="AB7" i="4"/>
  <c r="AA7" i="4"/>
  <c r="B7" i="4"/>
  <c r="A7" i="4"/>
  <c r="AT6" i="4"/>
  <c r="AP6" i="4"/>
  <c r="AN6" i="4"/>
  <c r="AN7" i="4" s="1"/>
  <c r="AJ6" i="4"/>
  <c r="AI6" i="4"/>
  <c r="AF6" i="4"/>
  <c r="AF7" i="4" s="1"/>
  <c r="Z6" i="4"/>
  <c r="Y6" i="4"/>
  <c r="X6" i="4"/>
  <c r="U6" i="4"/>
  <c r="S6" i="4"/>
  <c r="O6" i="4"/>
  <c r="N6" i="4"/>
  <c r="N7" i="4" s="1"/>
  <c r="K6" i="4"/>
  <c r="G6" i="4"/>
  <c r="F6" i="4"/>
  <c r="F7" i="4" s="1"/>
  <c r="E6" i="4"/>
  <c r="D6" i="4"/>
  <c r="D7" i="4" s="1"/>
  <c r="B6" i="4"/>
  <c r="A6" i="4"/>
  <c r="AU5" i="4"/>
  <c r="AT5" i="4"/>
  <c r="AT7" i="4"/>
  <c r="AS5" i="4"/>
  <c r="AR5" i="4"/>
  <c r="AP5" i="4"/>
  <c r="AP7" i="4"/>
  <c r="AM5" i="4"/>
  <c r="AM7" i="4"/>
  <c r="AJ5" i="4"/>
  <c r="AJ7" i="4"/>
  <c r="AI5" i="4"/>
  <c r="AI7" i="4"/>
  <c r="Z5" i="4"/>
  <c r="Z7" i="4" s="1"/>
  <c r="Y5" i="4"/>
  <c r="Y7" i="4"/>
  <c r="X5" i="4"/>
  <c r="X7" i="4" s="1"/>
  <c r="Q5" i="4"/>
  <c r="Q7" i="4" s="1"/>
  <c r="P5" i="4"/>
  <c r="O5" i="4"/>
  <c r="O7" i="4" s="1"/>
  <c r="J5" i="4"/>
  <c r="I5" i="4"/>
  <c r="I7" i="4" s="1"/>
  <c r="H5" i="4"/>
  <c r="G5" i="4"/>
  <c r="G7" i="4"/>
  <c r="B5" i="4"/>
  <c r="A5" i="4"/>
  <c r="AV4" i="4"/>
  <c r="X4" i="4"/>
  <c r="X101" i="4" s="1"/>
  <c r="W4" i="4"/>
  <c r="O4" i="4"/>
  <c r="N4" i="4"/>
  <c r="N49" i="4" s="1"/>
  <c r="G4" i="4"/>
  <c r="B4" i="4"/>
  <c r="A4" i="4"/>
  <c r="A3" i="4"/>
  <c r="A2" i="4"/>
  <c r="A1" i="4"/>
  <c r="Y1" i="6"/>
  <c r="I5" i="5"/>
  <c r="H7" i="4"/>
  <c r="D5" i="5"/>
  <c r="C7" i="4"/>
  <c r="W7" i="4"/>
  <c r="AU7" i="4"/>
  <c r="K7" i="4"/>
  <c r="V47" i="4"/>
  <c r="V5" i="4"/>
  <c r="P249" i="4"/>
  <c r="P250" i="4"/>
  <c r="J249" i="4"/>
  <c r="H249" i="4"/>
  <c r="U7" i="4"/>
  <c r="S5" i="4"/>
  <c r="S7" i="4"/>
  <c r="Q17" i="5"/>
  <c r="V99" i="4"/>
  <c r="N408" i="4"/>
  <c r="N273" i="4"/>
  <c r="N252" i="4"/>
  <c r="N231" i="4"/>
  <c r="N413" i="4"/>
  <c r="N199" i="4"/>
  <c r="N80" i="4"/>
  <c r="N391" i="4"/>
  <c r="N260" i="4"/>
  <c r="N241" i="4"/>
  <c r="N139" i="4"/>
  <c r="N101" i="4"/>
  <c r="N419" i="4"/>
  <c r="N125" i="4"/>
  <c r="N396" i="4"/>
  <c r="N90" i="4"/>
  <c r="N96" i="4"/>
  <c r="N107" i="4"/>
  <c r="N20" i="4"/>
  <c r="N247" i="4"/>
  <c r="O408" i="4"/>
  <c r="O273" i="4"/>
  <c r="O419" i="4"/>
  <c r="O391" i="4"/>
  <c r="O260" i="4"/>
  <c r="O413" i="4"/>
  <c r="O199" i="4"/>
  <c r="O241" i="4"/>
  <c r="O139" i="4"/>
  <c r="O247" i="4"/>
  <c r="O125" i="4"/>
  <c r="O396" i="4"/>
  <c r="O90" i="4"/>
  <c r="O96" i="4"/>
  <c r="O252" i="4"/>
  <c r="O107" i="4"/>
  <c r="O49" i="4"/>
  <c r="O20" i="4"/>
  <c r="O101" i="4"/>
  <c r="O231" i="4"/>
  <c r="O80" i="4"/>
  <c r="J392" i="4"/>
  <c r="H392" i="4"/>
  <c r="P392" i="4"/>
  <c r="AR18" i="4"/>
  <c r="AR6" i="4"/>
  <c r="M47" i="4"/>
  <c r="M5" i="4"/>
  <c r="Q5" i="5"/>
  <c r="M5" i="5"/>
  <c r="G5" i="5"/>
  <c r="T5" i="5"/>
  <c r="E7" i="4"/>
  <c r="O5" i="5"/>
  <c r="N5" i="5"/>
  <c r="T88" i="4"/>
  <c r="T6" i="4"/>
  <c r="T392" i="4"/>
  <c r="V392" i="4"/>
  <c r="F5" i="5"/>
  <c r="X408" i="4"/>
  <c r="X278" i="4"/>
  <c r="X413" i="4"/>
  <c r="X433" i="4"/>
  <c r="X332" i="4"/>
  <c r="X298" i="4"/>
  <c r="X273" i="4"/>
  <c r="X419" i="4"/>
  <c r="X260" i="4"/>
  <c r="X199" i="4"/>
  <c r="X315" i="4"/>
  <c r="X169" i="4"/>
  <c r="X231" i="4"/>
  <c r="X139" i="4"/>
  <c r="X288" i="4"/>
  <c r="X129" i="4"/>
  <c r="X247" i="4"/>
  <c r="X396" i="4"/>
  <c r="X96" i="4"/>
  <c r="X52" i="4"/>
  <c r="X423" i="4"/>
  <c r="X125" i="4"/>
  <c r="Y4" i="4"/>
  <c r="X402" i="4"/>
  <c r="X90" i="4"/>
  <c r="AS18" i="4"/>
  <c r="AS6" i="4"/>
  <c r="AS7" i="4" s="1"/>
  <c r="S47" i="4"/>
  <c r="S299" i="4"/>
  <c r="X363" i="4"/>
  <c r="L88" i="4"/>
  <c r="L6" i="4"/>
  <c r="L7" i="4"/>
  <c r="P81" i="4"/>
  <c r="P88" i="4"/>
  <c r="P6" i="4"/>
  <c r="P7" i="4"/>
  <c r="J81" i="4"/>
  <c r="J88" i="4"/>
  <c r="J6" i="4"/>
  <c r="K5" i="5"/>
  <c r="AF361" i="4"/>
  <c r="X241" i="4"/>
  <c r="V111" i="4"/>
  <c r="V113" i="4"/>
  <c r="V121" i="4"/>
  <c r="X49" i="4"/>
  <c r="M88" i="4"/>
  <c r="M6" i="4"/>
  <c r="M7" i="4" s="1"/>
  <c r="P229" i="4"/>
  <c r="AI232" i="4"/>
  <c r="AI239" i="4"/>
  <c r="AI229" i="4"/>
  <c r="X391" i="4"/>
  <c r="AR7" i="4"/>
  <c r="T7" i="4"/>
  <c r="X80" i="4"/>
  <c r="M8" i="5"/>
  <c r="W423" i="4"/>
  <c r="W408" i="4"/>
  <c r="W278" i="4"/>
  <c r="W413" i="4"/>
  <c r="W433" i="4"/>
  <c r="W332" i="4"/>
  <c r="W298" i="4"/>
  <c r="W273" i="4"/>
  <c r="W252" i="4"/>
  <c r="W363" i="4"/>
  <c r="W199" i="4"/>
  <c r="W315" i="4"/>
  <c r="W169" i="4"/>
  <c r="W90" i="4"/>
  <c r="W80" i="4"/>
  <c r="Y361" i="4"/>
  <c r="AG361" i="4"/>
  <c r="V229" i="4"/>
  <c r="V244" i="4"/>
  <c r="D17" i="5"/>
  <c r="C167" i="4"/>
  <c r="AF229" i="4"/>
  <c r="J400" i="4"/>
  <c r="M17" i="5"/>
  <c r="H229" i="4"/>
  <c r="I8" i="5"/>
  <c r="J167" i="4"/>
  <c r="J248" i="4"/>
  <c r="J250" i="4"/>
  <c r="H248" i="4"/>
  <c r="H250" i="4"/>
  <c r="L250" i="4"/>
  <c r="V88" i="4"/>
  <c r="V6" i="4"/>
  <c r="T121" i="4"/>
  <c r="M229" i="4"/>
  <c r="C257" i="4"/>
  <c r="M400" i="4"/>
  <c r="G17" i="5"/>
  <c r="AB361" i="4"/>
  <c r="N8" i="5"/>
  <c r="G8" i="5"/>
  <c r="T8" i="5"/>
  <c r="F8" i="5"/>
  <c r="Q8" i="5"/>
  <c r="O8" i="5"/>
  <c r="AN8" i="5"/>
  <c r="AF8" i="5"/>
  <c r="AS8" i="5"/>
  <c r="AK8" i="5"/>
  <c r="AC8" i="5"/>
  <c r="AR8" i="5"/>
  <c r="AJ8" i="5"/>
  <c r="AB8" i="5"/>
  <c r="AQ8" i="5"/>
  <c r="AI8" i="5"/>
  <c r="AP8" i="5"/>
  <c r="AH8" i="5"/>
  <c r="AC361" i="4"/>
  <c r="J253" i="4"/>
  <c r="H262" i="4"/>
  <c r="H263" i="4"/>
  <c r="L263" i="4"/>
  <c r="AD8" i="5"/>
  <c r="AD361" i="4"/>
  <c r="P257" i="4"/>
  <c r="J262" i="4"/>
  <c r="J263" i="4"/>
  <c r="L276" i="4"/>
  <c r="P274" i="4"/>
  <c r="P276" i="4"/>
  <c r="V296" i="4"/>
  <c r="AE8" i="5"/>
  <c r="AE361" i="4"/>
  <c r="J256" i="4"/>
  <c r="J257" i="4" s="1"/>
  <c r="H256" i="4"/>
  <c r="H257" i="4"/>
  <c r="AG8" i="5"/>
  <c r="J7" i="4"/>
  <c r="Z4" i="4"/>
  <c r="Z1" i="6"/>
  <c r="S313" i="4"/>
  <c r="S108" i="4"/>
  <c r="S121" i="4"/>
  <c r="AL5" i="5"/>
  <c r="AD5" i="5"/>
  <c r="AQ5" i="5"/>
  <c r="AI5" i="5"/>
  <c r="AA5" i="5"/>
  <c r="AP5" i="5"/>
  <c r="AH5" i="5"/>
  <c r="Z5" i="5"/>
  <c r="AO5" i="5"/>
  <c r="AG5" i="5"/>
  <c r="Y5" i="5"/>
  <c r="AN5" i="5"/>
  <c r="AF5" i="5"/>
  <c r="X5" i="5"/>
  <c r="AE5" i="5"/>
  <c r="AC5" i="5"/>
  <c r="AB5" i="5"/>
  <c r="AS5" i="5"/>
  <c r="AM5" i="5"/>
  <c r="AK5" i="5"/>
  <c r="AR5" i="5"/>
  <c r="V7" i="4"/>
  <c r="AA1" i="6"/>
  <c r="Z423" i="4"/>
  <c r="Z433" i="4"/>
  <c r="Z332" i="4"/>
  <c r="Z298" i="4"/>
  <c r="Z273" i="4"/>
  <c r="Z252" i="4"/>
  <c r="Z419" i="4"/>
  <c r="Z260" i="4"/>
  <c r="Z396" i="4"/>
  <c r="Z402" i="4"/>
  <c r="Z391" i="4"/>
  <c r="Z363" i="4"/>
  <c r="Z315" i="4"/>
  <c r="Z288" i="4"/>
  <c r="Z408" i="4"/>
  <c r="Z231" i="4"/>
  <c r="Z139" i="4"/>
  <c r="Z129" i="4"/>
  <c r="Z247" i="4"/>
  <c r="Z96" i="4"/>
  <c r="Z241" i="4"/>
  <c r="Z413" i="4"/>
  <c r="Z125" i="4"/>
  <c r="Z52" i="4"/>
  <c r="Z278" i="4"/>
  <c r="AA4" i="4"/>
  <c r="Z199" i="4"/>
  <c r="Z169" i="4"/>
  <c r="Z107" i="4"/>
  <c r="Z49" i="4"/>
  <c r="Z90" i="4"/>
  <c r="Z101" i="4"/>
  <c r="Z80" i="4"/>
  <c r="Z20" i="4"/>
  <c r="AA419" i="4"/>
  <c r="AA260" i="4"/>
  <c r="AA396" i="4"/>
  <c r="AA402" i="4"/>
  <c r="AA391" i="4"/>
  <c r="AA363" i="4"/>
  <c r="AA315" i="4"/>
  <c r="AA288" i="4"/>
  <c r="AA129" i="4"/>
  <c r="AA247" i="4"/>
  <c r="AA241" i="4"/>
  <c r="AA413" i="4"/>
  <c r="AA125" i="4"/>
  <c r="AA423" i="4"/>
  <c r="AA273" i="4"/>
  <c r="AA278" i="4"/>
  <c r="AA139" i="4"/>
  <c r="AA96" i="4"/>
  <c r="AB4" i="4"/>
  <c r="AA199" i="4"/>
  <c r="AA169" i="4"/>
  <c r="AA107" i="4"/>
  <c r="AA49" i="4"/>
  <c r="AA90" i="4"/>
  <c r="AA252" i="4"/>
  <c r="AA231" i="4"/>
  <c r="AA20" i="4"/>
  <c r="AA433" i="4"/>
  <c r="AA298" i="4"/>
  <c r="AA101" i="4"/>
  <c r="AA408" i="4"/>
  <c r="AA80" i="4"/>
  <c r="AA52" i="4"/>
  <c r="AA332" i="4"/>
  <c r="AB396" i="4"/>
  <c r="AB402" i="4"/>
  <c r="AB391" i="4"/>
  <c r="AB363" i="4"/>
  <c r="AB315" i="4"/>
  <c r="AB288" i="4"/>
  <c r="AB423" i="4"/>
  <c r="AB247" i="4"/>
  <c r="AB241" i="4"/>
  <c r="AB413" i="4"/>
  <c r="AB125" i="4"/>
  <c r="AB273" i="4"/>
  <c r="AB260" i="4"/>
  <c r="AB199" i="4"/>
  <c r="AB107" i="4"/>
  <c r="AB169" i="4"/>
  <c r="AB49" i="4"/>
  <c r="AB419" i="4"/>
  <c r="AB90" i="4"/>
  <c r="AB252" i="4"/>
  <c r="AB231" i="4"/>
  <c r="AB20" i="4"/>
  <c r="AB408" i="4"/>
  <c r="AB101" i="4"/>
  <c r="AB80" i="4"/>
  <c r="AB433" i="4"/>
  <c r="AB139" i="4"/>
  <c r="AB298" i="4"/>
  <c r="AB96" i="4"/>
  <c r="AB278" i="4"/>
  <c r="AB129" i="4"/>
  <c r="AC4" i="4"/>
  <c r="AB332" i="4"/>
  <c r="AB52" i="4"/>
  <c r="AC363" i="4"/>
  <c r="AC315" i="4"/>
  <c r="AC288" i="4"/>
  <c r="AC423" i="4"/>
  <c r="AC408" i="4"/>
  <c r="AC278" i="4"/>
  <c r="AC241" i="4"/>
  <c r="AC413" i="4"/>
  <c r="AC125" i="4"/>
  <c r="AC273" i="4"/>
  <c r="AC260" i="4"/>
  <c r="AC101" i="4"/>
  <c r="AC199" i="4"/>
  <c r="AC252" i="4"/>
  <c r="AC169" i="4"/>
  <c r="AC419" i="4"/>
  <c r="AC396" i="4"/>
  <c r="AC107" i="4"/>
  <c r="AC90" i="4"/>
  <c r="AC231" i="4"/>
  <c r="AC20" i="4"/>
  <c r="AC80" i="4"/>
  <c r="AC332" i="4"/>
  <c r="AC298" i="4"/>
  <c r="AC52" i="4"/>
  <c r="AC96" i="4"/>
  <c r="AC49" i="4"/>
  <c r="AC129" i="4"/>
  <c r="AD4" i="4"/>
  <c r="AC247" i="4"/>
  <c r="AC139" i="4"/>
  <c r="AD241" i="4"/>
  <c r="AD129" i="4"/>
  <c r="AD96" i="4"/>
  <c r="AE4" i="4"/>
  <c r="AD90" i="4"/>
  <c r="AD49" i="4"/>
  <c r="AE107" i="4"/>
  <c r="AE391" i="4"/>
  <c r="AE169" i="4"/>
  <c r="AE90" i="4"/>
  <c r="AE80" i="4"/>
  <c r="AE402" i="4"/>
  <c r="AE396" i="4"/>
  <c r="AE231" i="4"/>
  <c r="AE139" i="4"/>
  <c r="AE419" i="4"/>
  <c r="AE363" i="4"/>
  <c r="AE129" i="4"/>
  <c r="AE125" i="4"/>
  <c r="AE101" i="4"/>
  <c r="AE49" i="4"/>
  <c r="AF4" i="4"/>
  <c r="AE315" i="4"/>
  <c r="AE241" i="4"/>
  <c r="AE52" i="4"/>
  <c r="AE247" i="4"/>
  <c r="AE20" i="4"/>
  <c r="AE96" i="4"/>
  <c r="AF298" i="4"/>
  <c r="AF273" i="4"/>
  <c r="AF419" i="4"/>
  <c r="AF260" i="4"/>
  <c r="AF199" i="4"/>
  <c r="AF391" i="4"/>
  <c r="AF169" i="4"/>
  <c r="AF402" i="4"/>
  <c r="AF396" i="4"/>
  <c r="AF252" i="4"/>
  <c r="AF231" i="4"/>
  <c r="AF139" i="4"/>
  <c r="AF423" i="4"/>
  <c r="AF363" i="4"/>
  <c r="AF129" i="4"/>
  <c r="AF247" i="4"/>
  <c r="AF125" i="4"/>
  <c r="AF101" i="4"/>
  <c r="AF80" i="4"/>
  <c r="AF315" i="4"/>
  <c r="AF241" i="4"/>
  <c r="AF96" i="4"/>
  <c r="AF52" i="4"/>
  <c r="AG4" i="4"/>
  <c r="AF90" i="4"/>
  <c r="AF288" i="4"/>
  <c r="AF20" i="4"/>
  <c r="AF49" i="4"/>
  <c r="AF107" i="4"/>
  <c r="AG391" i="4"/>
  <c r="AG169" i="4"/>
  <c r="AG402" i="4"/>
  <c r="AG231" i="4"/>
  <c r="AG139" i="4"/>
  <c r="AG423" i="4"/>
  <c r="AG363" i="4"/>
  <c r="AG129" i="4"/>
  <c r="AG247" i="4"/>
  <c r="AG315" i="4"/>
  <c r="AG278" i="4"/>
  <c r="AG241" i="4"/>
  <c r="AG199" i="4"/>
  <c r="AG408" i="4"/>
  <c r="AG96" i="4"/>
  <c r="AG52" i="4"/>
  <c r="AJ4" i="4"/>
  <c r="AG49" i="4"/>
  <c r="AG90" i="4"/>
  <c r="AG20" i="4"/>
  <c r="AG288" i="4"/>
  <c r="AG125" i="4"/>
  <c r="AG101" i="4"/>
  <c r="AG107" i="4"/>
  <c r="AG80" i="4"/>
  <c r="AJ96" i="4"/>
  <c r="AJ52" i="4"/>
  <c r="AK4" i="4"/>
  <c r="AJ107" i="4"/>
  <c r="AJ101" i="4"/>
  <c r="AJ80" i="4"/>
  <c r="AJ20" i="4"/>
  <c r="AJ139" i="4"/>
  <c r="AJ90" i="4"/>
  <c r="AJ199" i="4"/>
  <c r="AJ169" i="4"/>
  <c r="AK241" i="4"/>
  <c r="AK125" i="4"/>
  <c r="AK199" i="4"/>
  <c r="AK252" i="4"/>
  <c r="AK231" i="4"/>
  <c r="AK52" i="4"/>
  <c r="AL4" i="4"/>
  <c r="AK49" i="4"/>
  <c r="AK139" i="4"/>
  <c r="AK90" i="4"/>
  <c r="AK20" i="4"/>
  <c r="AK260" i="4"/>
  <c r="AK265" i="4"/>
  <c r="AK169" i="4"/>
  <c r="AK273" i="4"/>
  <c r="AK107" i="4"/>
  <c r="AK80" i="4"/>
  <c r="AK96" i="4"/>
  <c r="AK101" i="4"/>
  <c r="AL241" i="4"/>
  <c r="AL125" i="4"/>
  <c r="AL101" i="4"/>
  <c r="AL199" i="4"/>
  <c r="AL169" i="4"/>
  <c r="AL107" i="4"/>
  <c r="AL49" i="4"/>
  <c r="AL247" i="4"/>
  <c r="AL139" i="4"/>
  <c r="AL90" i="4"/>
  <c r="AL20" i="4"/>
  <c r="AL80" i="4"/>
  <c r="AL231" i="4"/>
  <c r="AL129" i="4"/>
  <c r="AL52" i="4"/>
  <c r="AL260" i="4"/>
  <c r="AL265" i="4" s="1"/>
  <c r="AL96" i="4"/>
  <c r="AL252" i="4"/>
  <c r="AM4" i="4"/>
  <c r="AL273" i="4"/>
  <c r="AM129" i="4"/>
  <c r="AM107" i="4"/>
  <c r="AM101" i="4"/>
  <c r="AM96" i="4"/>
  <c r="AM52" i="4"/>
  <c r="AM252" i="4"/>
  <c r="AN4" i="4"/>
  <c r="AM231" i="4"/>
  <c r="AN169" i="4"/>
  <c r="AN107" i="4"/>
  <c r="AN80" i="4"/>
  <c r="AN52" i="4"/>
  <c r="AN260" i="4"/>
  <c r="AN265" i="4" s="1"/>
  <c r="AN139" i="4"/>
  <c r="AN231" i="4"/>
  <c r="AN247" i="4"/>
  <c r="AN90" i="4"/>
  <c r="AN20" i="4"/>
  <c r="AN241" i="4"/>
  <c r="AN129" i="4"/>
  <c r="AN101" i="4"/>
  <c r="AO4" i="4"/>
  <c r="AN96" i="4"/>
  <c r="AN49" i="4"/>
  <c r="AO90" i="4"/>
  <c r="AO231" i="4"/>
  <c r="AO252" i="4"/>
  <c r="AO247" i="4"/>
  <c r="AO129" i="4"/>
  <c r="AO241" i="4"/>
  <c r="AO101" i="4"/>
  <c r="AO80" i="4"/>
  <c r="AO96" i="4"/>
  <c r="AO52" i="4"/>
  <c r="AO125" i="4"/>
  <c r="AO20" i="4"/>
  <c r="AO49" i="4"/>
  <c r="AP4" i="4"/>
  <c r="AP96" i="4"/>
  <c r="AQ4" i="4"/>
  <c r="AP199" i="4"/>
  <c r="AP125" i="4"/>
  <c r="AP49" i="4"/>
  <c r="AP52" i="4"/>
  <c r="AP20" i="4"/>
  <c r="AP90" i="4"/>
  <c r="AQ241" i="4"/>
  <c r="AQ107" i="4"/>
  <c r="AR4" i="4"/>
  <c r="AQ52" i="4"/>
  <c r="AQ20" i="4"/>
  <c r="AQ80" i="4"/>
  <c r="AQ49" i="4"/>
  <c r="AQ199" i="4"/>
  <c r="AQ101" i="4"/>
  <c r="AQ169" i="4"/>
  <c r="AQ125" i="4"/>
  <c r="AQ90" i="4"/>
  <c r="AR260" i="4"/>
  <c r="AR265" i="4" s="1"/>
  <c r="AR231" i="4"/>
  <c r="AR247" i="4"/>
  <c r="AR129" i="4"/>
  <c r="AR49" i="4"/>
  <c r="AR273" i="4"/>
  <c r="AR252" i="4"/>
  <c r="AR241" i="4"/>
  <c r="AR125" i="4"/>
  <c r="AR107" i="4"/>
  <c r="AR139" i="4"/>
  <c r="AR96" i="4"/>
  <c r="AS4" i="4"/>
  <c r="AR52" i="4"/>
  <c r="AR199" i="4"/>
  <c r="AR169" i="4"/>
  <c r="AR90" i="4"/>
  <c r="AR20" i="4"/>
  <c r="AR80" i="4"/>
  <c r="AR101" i="4"/>
  <c r="AS252" i="4"/>
  <c r="AS241" i="4"/>
  <c r="AS125" i="4"/>
  <c r="AS199" i="4"/>
  <c r="AS139" i="4"/>
  <c r="AS96" i="4"/>
  <c r="AT4" i="4"/>
  <c r="AS52" i="4"/>
  <c r="AS169" i="4"/>
  <c r="AS49" i="4"/>
  <c r="AS20" i="4"/>
  <c r="AS231" i="4"/>
  <c r="AS101" i="4"/>
  <c r="AS80" i="4"/>
  <c r="AS107" i="4"/>
  <c r="AS90" i="4"/>
  <c r="AT273" i="4"/>
  <c r="AT260" i="4"/>
  <c r="AT265" i="4" s="1"/>
  <c r="AT252" i="4"/>
  <c r="AT241" i="4"/>
  <c r="AT125" i="4"/>
  <c r="AT101" i="4"/>
  <c r="AT199" i="4"/>
  <c r="AT169" i="4"/>
  <c r="AT107" i="4"/>
  <c r="AT52" i="4"/>
  <c r="AT129" i="4"/>
  <c r="AT49" i="4"/>
  <c r="AT20" i="4"/>
  <c r="AT90" i="4"/>
  <c r="AT80" i="4"/>
  <c r="AT96" i="4"/>
  <c r="AT247" i="4"/>
  <c r="AT139" i="4"/>
  <c r="AU4" i="4"/>
  <c r="AT231" i="4"/>
  <c r="AU139" i="4"/>
  <c r="AU129" i="4"/>
  <c r="AU49" i="4"/>
  <c r="AU20" i="4"/>
  <c r="AU90" i="4"/>
  <c r="AU231" i="4"/>
  <c r="AU80" i="4"/>
  <c r="AU107" i="4"/>
  <c r="AU96" i="4"/>
  <c r="AU247" i="4"/>
  <c r="AU101" i="4"/>
  <c r="AU52" i="4"/>
  <c r="W107" i="4" l="1"/>
  <c r="W52" i="4"/>
  <c r="W96" i="4"/>
  <c r="W419" i="4"/>
  <c r="W396" i="4"/>
  <c r="W231" i="4"/>
  <c r="W139" i="4"/>
  <c r="W288" i="4"/>
  <c r="W260" i="4"/>
  <c r="W129" i="4"/>
  <c r="W391" i="4"/>
  <c r="W101" i="4"/>
  <c r="W49" i="4"/>
  <c r="G247" i="4"/>
  <c r="G139" i="4"/>
  <c r="G199" i="4"/>
  <c r="G80" i="4"/>
  <c r="G49" i="4"/>
  <c r="G260" i="4"/>
  <c r="G391" i="4"/>
  <c r="G413" i="4"/>
  <c r="G419" i="4"/>
  <c r="G273" i="4"/>
  <c r="G408" i="4"/>
  <c r="G396" i="4"/>
  <c r="G96" i="4"/>
  <c r="G252" i="4"/>
  <c r="G107" i="4"/>
  <c r="G125" i="4"/>
  <c r="G231" i="4"/>
  <c r="Y288" i="4"/>
  <c r="Y129" i="4"/>
  <c r="Y247" i="4"/>
  <c r="Y391" i="4"/>
  <c r="Y241" i="4"/>
  <c r="Y96" i="4"/>
  <c r="Y169" i="4"/>
  <c r="Y278" i="4"/>
  <c r="Y315" i="4"/>
  <c r="Y396" i="4"/>
  <c r="Y260" i="4"/>
  <c r="Y419" i="4"/>
  <c r="Y252" i="4"/>
  <c r="Y273" i="4"/>
  <c r="Y332" i="4"/>
  <c r="Y433" i="4"/>
  <c r="Y52" i="4"/>
  <c r="Y423" i="4"/>
  <c r="Y125" i="4"/>
  <c r="Y363" i="4"/>
  <c r="Y199" i="4"/>
  <c r="Y402" i="4"/>
  <c r="Y413" i="4"/>
  <c r="Y107" i="4"/>
  <c r="Y49" i="4"/>
  <c r="Y20" i="4"/>
  <c r="Y90" i="4"/>
  <c r="Y101" i="4"/>
  <c r="Y80" i="4"/>
  <c r="Y298" i="4"/>
  <c r="Y408" i="4"/>
  <c r="Y231" i="4"/>
  <c r="Y139" i="4"/>
  <c r="AC391" i="4"/>
  <c r="AC433" i="4"/>
  <c r="AC402" i="4"/>
  <c r="AD298" i="4"/>
  <c r="AD396" i="4"/>
  <c r="AD391" i="4"/>
  <c r="AD273" i="4"/>
  <c r="AD408" i="4"/>
  <c r="AD419" i="4"/>
  <c r="AD413" i="4"/>
  <c r="AD231" i="4"/>
  <c r="AD433" i="4"/>
  <c r="AD125" i="4"/>
  <c r="AD260" i="4"/>
  <c r="AD278" i="4"/>
  <c r="AD199" i="4"/>
  <c r="AD423" i="4"/>
  <c r="AD288" i="4"/>
  <c r="AD252" i="4"/>
  <c r="AD52" i="4"/>
  <c r="AD169" i="4"/>
  <c r="AD332" i="4"/>
  <c r="AD139" i="4"/>
  <c r="AD363" i="4"/>
  <c r="AD315" i="4"/>
  <c r="AD402" i="4"/>
  <c r="AD80" i="4"/>
  <c r="AD247" i="4"/>
  <c r="AD107" i="4"/>
  <c r="AD101" i="4"/>
  <c r="AD20" i="4"/>
  <c r="AE408" i="4"/>
  <c r="AE273" i="4"/>
  <c r="AE199" i="4"/>
  <c r="AE423" i="4"/>
  <c r="AE288" i="4"/>
  <c r="AE413" i="4"/>
  <c r="AE298" i="4"/>
  <c r="AE252" i="4"/>
  <c r="AE433" i="4"/>
  <c r="AE278" i="4"/>
  <c r="AE332" i="4"/>
  <c r="AE260" i="4"/>
  <c r="AF413" i="4"/>
  <c r="AF433" i="4"/>
  <c r="AF278" i="4"/>
  <c r="AF408" i="4"/>
  <c r="AF332" i="4"/>
  <c r="AG332" i="4"/>
  <c r="AG260" i="4"/>
  <c r="AG419" i="4"/>
  <c r="AG298" i="4"/>
  <c r="AG252" i="4"/>
  <c r="AG273" i="4"/>
  <c r="AG413" i="4"/>
  <c r="AG433" i="4"/>
  <c r="AG396" i="4"/>
  <c r="AJ273" i="4"/>
  <c r="AJ252" i="4"/>
  <c r="AJ125" i="4"/>
  <c r="AJ260" i="4"/>
  <c r="AJ265" i="4" s="1"/>
  <c r="AJ129" i="4"/>
  <c r="AJ49" i="4"/>
  <c r="AJ231" i="4"/>
  <c r="AJ247" i="4"/>
  <c r="AJ241" i="4"/>
  <c r="AK247" i="4"/>
  <c r="AK129" i="4"/>
  <c r="AM273" i="4"/>
  <c r="AM169" i="4"/>
  <c r="AM260" i="4"/>
  <c r="AM265" i="4" s="1"/>
  <c r="AM125" i="4"/>
  <c r="AM247" i="4"/>
  <c r="AM80" i="4"/>
  <c r="AM49" i="4"/>
  <c r="AM199" i="4"/>
  <c r="AM139" i="4"/>
  <c r="AM20" i="4"/>
  <c r="AM241" i="4"/>
  <c r="AM90" i="4"/>
  <c r="AN125" i="4"/>
  <c r="AN252" i="4"/>
  <c r="AN199" i="4"/>
  <c r="AN273" i="4"/>
  <c r="AO169" i="4"/>
  <c r="AO260" i="4"/>
  <c r="AO265" i="4" s="1"/>
  <c r="AO199" i="4"/>
  <c r="AO107" i="4"/>
  <c r="AO273" i="4"/>
  <c r="AO139" i="4"/>
  <c r="AP273" i="4"/>
  <c r="AP169" i="4"/>
  <c r="AP80" i="4"/>
  <c r="AP107" i="4"/>
  <c r="AP241" i="4"/>
  <c r="AP247" i="4"/>
  <c r="AP129" i="4"/>
  <c r="AP260" i="4"/>
  <c r="AP265" i="4" s="1"/>
  <c r="AP101" i="4"/>
  <c r="AP139" i="4"/>
  <c r="AP252" i="4"/>
  <c r="AP231" i="4"/>
  <c r="AQ96" i="4"/>
  <c r="AQ231" i="4"/>
  <c r="AQ273" i="4"/>
  <c r="AQ129" i="4"/>
  <c r="AQ247" i="4"/>
  <c r="AQ252" i="4"/>
  <c r="AQ139" i="4"/>
  <c r="AQ260" i="4"/>
  <c r="AQ265" i="4" s="1"/>
  <c r="AS129" i="4"/>
  <c r="AS273" i="4"/>
  <c r="AS247" i="4"/>
  <c r="AS260" i="4"/>
  <c r="AS265" i="4" s="1"/>
  <c r="AU252" i="4"/>
  <c r="AU169" i="4"/>
  <c r="AU199" i="4"/>
  <c r="AU273" i="4"/>
  <c r="AU260" i="4"/>
  <c r="AU265" i="4" s="1"/>
  <c r="AU125" i="4"/>
  <c r="AU241" i="4"/>
  <c r="G241" i="4"/>
  <c r="G101" i="4"/>
  <c r="G90" i="4"/>
  <c r="G20" i="4"/>
  <c r="W402" i="4"/>
  <c r="W247" i="4"/>
  <c r="W241" i="4"/>
  <c r="W125" i="4"/>
  <c r="W20" i="4"/>
  <c r="X252" i="4"/>
  <c r="X107" i="4"/>
  <c r="X20" i="4"/>
  <c r="V44" i="6"/>
  <c r="AF72" i="6"/>
</calcChain>
</file>

<file path=xl/sharedStrings.xml><?xml version="1.0" encoding="utf-8"?>
<sst xmlns="http://schemas.openxmlformats.org/spreadsheetml/2006/main" count="1218" uniqueCount="278">
  <si>
    <t>Policlínica Estadual da Região Nordeste – Posse</t>
  </si>
  <si>
    <t>PRODUÇÃO ASSISTENCIAL CONTRATO TERMO DE COLABORAÇÃO 94/2024 – SES</t>
  </si>
  <si>
    <r>
      <rPr>
        <b/>
        <sz val="10"/>
        <color indexed="8"/>
        <rFont val="Arial"/>
        <family val="2"/>
      </rPr>
      <t>PRODUÇÃO ASSISTENCIAL - Processo SEI: 202400010036942 Termo: 20</t>
    </r>
    <r>
      <rPr>
        <sz val="10"/>
        <color indexed="8"/>
        <rFont val="Arial"/>
        <family val="2"/>
      </rPr>
      <t>/2025</t>
    </r>
    <r>
      <rPr>
        <b/>
        <sz val="10"/>
        <color indexed="8"/>
        <rFont val="Arial"/>
        <family val="2"/>
      </rPr>
      <t xml:space="preserve">  Vigência do termo: </t>
    </r>
    <r>
      <rPr>
        <sz val="10"/>
        <color indexed="8"/>
        <rFont val="Arial"/>
        <family val="2"/>
      </rPr>
      <t>01/07/2025 a 30/06/2028</t>
    </r>
  </si>
  <si>
    <t>Meta Parcial</t>
  </si>
  <si>
    <t>26-31-jul-24</t>
  </si>
  <si>
    <t>Meta Mensal</t>
  </si>
  <si>
    <t>01-25-Out-24</t>
  </si>
  <si>
    <t>26-31-Out-24</t>
  </si>
  <si>
    <t>01-20/01 de 2025</t>
  </si>
  <si>
    <t>01. CONSULTAS</t>
  </si>
  <si>
    <t>21-31/01 de 2025</t>
  </si>
  <si>
    <t>Consulta médicas especializadas</t>
  </si>
  <si>
    <t>Consultas da equipe multiprofissional e processos terapêuticos de média duração</t>
  </si>
  <si>
    <t>TOTAL</t>
  </si>
  <si>
    <t>02. CONSULTAS MÉDICAS</t>
  </si>
  <si>
    <t>Primeira consulta</t>
  </si>
  <si>
    <t>Interconsulta</t>
  </si>
  <si>
    <t>Retorno</t>
  </si>
  <si>
    <t>03. CONSULTA MULTIPROFISSIONAL</t>
  </si>
  <si>
    <t>04. ESPECIALIDADE MÉDICA</t>
  </si>
  <si>
    <t>Angiologia/Cirurgia Vascular</t>
  </si>
  <si>
    <t>Cardiologia</t>
  </si>
  <si>
    <t>Clínico Geral – Linha do cuidado</t>
  </si>
  <si>
    <t>Coloproctologia</t>
  </si>
  <si>
    <t>Dermatologia</t>
  </si>
  <si>
    <t>Endocrinologia</t>
  </si>
  <si>
    <t>Gastroenterologia</t>
  </si>
  <si>
    <t>Ginecologia</t>
  </si>
  <si>
    <t>Hematologia</t>
  </si>
  <si>
    <t>Infectologia</t>
  </si>
  <si>
    <t>Mastologia</t>
  </si>
  <si>
    <t>Nefrologia</t>
  </si>
  <si>
    <t>Neurologia</t>
  </si>
  <si>
    <t>Obstetrícia (pré-natal de alto risco)</t>
  </si>
  <si>
    <t>Oftalmologia</t>
  </si>
  <si>
    <t>Ortopedia/Traumatologia</t>
  </si>
  <si>
    <t>Otorrinolaringologia</t>
  </si>
  <si>
    <t>Pediatria</t>
  </si>
  <si>
    <t>Pneumologia</t>
  </si>
  <si>
    <t>Psiquiatria</t>
  </si>
  <si>
    <t>Reumatologia</t>
  </si>
  <si>
    <t>Urologia</t>
  </si>
  <si>
    <t>05. ESPECIALIDADE MÉDICA</t>
  </si>
  <si>
    <t>Anestesiologia</t>
  </si>
  <si>
    <t>***</t>
  </si>
  <si>
    <t>06. PRIMEIRA CONSULTA OFERTADA AO CRE</t>
  </si>
  <si>
    <t>07. CONSULTA MULTIPROFISSIONAL POR ESPECIALIDADE - [Inclusa na Meta]</t>
  </si>
  <si>
    <t>Enfermeiro</t>
  </si>
  <si>
    <t>Farmacêutico</t>
  </si>
  <si>
    <t>Fisioterapeuta</t>
  </si>
  <si>
    <t>Fonoaudiólogo</t>
  </si>
  <si>
    <t>Nutricionista</t>
  </si>
  <si>
    <t>Psicólogo</t>
  </si>
  <si>
    <t>Terapia Ocupacional</t>
  </si>
  <si>
    <t>08. CONSULTA MULTIPROFISSIONAL POR ESPECIALIDADE [Exclusa da  Meta]</t>
  </si>
  <si>
    <t>Enfermagem (triagem)</t>
  </si>
  <si>
    <t>Serviço Social</t>
  </si>
  <si>
    <t>Componente Especializado da Assistência Farmacêutica (CEAF)</t>
  </si>
  <si>
    <t>09. CONSULTAS FARMACÊUTICAS CEAF</t>
  </si>
  <si>
    <t>Consultas</t>
  </si>
  <si>
    <t>Processos Atendidos</t>
  </si>
  <si>
    <t>≥ 5%</t>
  </si>
  <si>
    <t>ALCANCE</t>
  </si>
  <si>
    <t>10. DISPENSAÇÃO DE MEDICAMENTOS CEAF</t>
  </si>
  <si>
    <t>-</t>
  </si>
  <si>
    <t>Dispensação de medicamentos CEAF</t>
  </si>
  <si>
    <t>Processos Cadastrados</t>
  </si>
  <si>
    <t>≥ 50%</t>
  </si>
  <si>
    <t>Práticas integrativas e complementares - PICS</t>
  </si>
  <si>
    <t>11. PROCEDIMENTO</t>
  </si>
  <si>
    <t>Acunputura/Auriculoterapia</t>
  </si>
  <si>
    <t>Acupuntura/Auriculoterapia</t>
  </si>
  <si>
    <t>Aromaterapia</t>
  </si>
  <si>
    <t>Eletroestimulação</t>
  </si>
  <si>
    <t>Fitoterapia</t>
  </si>
  <si>
    <t>Tratamento Naturopático</t>
  </si>
  <si>
    <t>Ventosaterapia</t>
  </si>
  <si>
    <t>Medicina tradicional chinesa/Acupuntura</t>
  </si>
  <si>
    <t>Procedimentos ambulatoriais</t>
  </si>
  <si>
    <t>12. PROCEDIMENTO</t>
  </si>
  <si>
    <t>Procedimentos cirúrgicos ambulatoriais</t>
  </si>
  <si>
    <t>13. TIPO DE CIRURGIA</t>
  </si>
  <si>
    <t>Excisão E/Ou Sutura Simples De Pequenas Lesões</t>
  </si>
  <si>
    <t>Curativo Grau Ii C/ Ou S/ Debridamento</t>
  </si>
  <si>
    <t>Retirada De Cateter De Longa Permanência</t>
  </si>
  <si>
    <t>Biópsia De Pele E Partes Moles e dos Tecidos Moles</t>
  </si>
  <si>
    <t xml:space="preserve">Retirada De Pontos De Cirurgias </t>
  </si>
  <si>
    <t>Curativo Especial</t>
  </si>
  <si>
    <t>Serviços de Apoio Diagnóstico e Terapêutico – SADT</t>
  </si>
  <si>
    <t>14. SADT OFERTADO AO CRE</t>
  </si>
  <si>
    <t>Audiometria</t>
  </si>
  <si>
    <t>Cistoscopia</t>
  </si>
  <si>
    <t>Colonoscopia</t>
  </si>
  <si>
    <t>Colposcopia</t>
  </si>
  <si>
    <t>Densitometria Óssea</t>
  </si>
  <si>
    <t>Doppler Vascular</t>
  </si>
  <si>
    <t>Ecocardiografia</t>
  </si>
  <si>
    <t>Eletrocardiografia</t>
  </si>
  <si>
    <t>Eletroencefalografia</t>
  </si>
  <si>
    <t>Eletroneuromiografia</t>
  </si>
  <si>
    <t>Endoscopia</t>
  </si>
  <si>
    <t>Espirometria</t>
  </si>
  <si>
    <t>Holter</t>
  </si>
  <si>
    <t>Mamografia</t>
  </si>
  <si>
    <t>Mapa</t>
  </si>
  <si>
    <t>Punção Aspirativa por Agulha Fina (PAAF): Mama</t>
  </si>
  <si>
    <t>Punção Aspirativa por Agulha Fina (PAAF): Tireóide</t>
  </si>
  <si>
    <t>Punção Aspirativa por Agulha Grossa</t>
  </si>
  <si>
    <t>Radiologia</t>
  </si>
  <si>
    <t>Ressonância Nuclear Magnética</t>
  </si>
  <si>
    <t>Teste Ergométrico</t>
  </si>
  <si>
    <t>Tomografia Computadorizada</t>
  </si>
  <si>
    <t>Ultrassonografia</t>
  </si>
  <si>
    <t>Urodinâmica</t>
  </si>
  <si>
    <t>Videolaringoscopia</t>
  </si>
  <si>
    <t>15. SADT REALIZADO POR AGENDAMENTO DO CRE</t>
  </si>
  <si>
    <t>16. SADT INTERNO REALIZADO</t>
  </si>
  <si>
    <t>Análises Clínicas</t>
  </si>
  <si>
    <t>Exames oftalmológicos</t>
  </si>
  <si>
    <t>17. EXAMES OFTALMOLOGICOS</t>
  </si>
  <si>
    <t>META</t>
  </si>
  <si>
    <t>Fundoscopia</t>
  </si>
  <si>
    <t>Potencial de acuidade visual</t>
  </si>
  <si>
    <t>Tonometria</t>
  </si>
  <si>
    <t>Triagem oftalmológica</t>
  </si>
  <si>
    <t>Teste ortóptico</t>
  </si>
  <si>
    <t>Biomicroscopia de fundo de olho</t>
  </si>
  <si>
    <t>Biomicroscopia de fundo de olho*</t>
  </si>
  <si>
    <t>Mapeamento de retina*</t>
  </si>
  <si>
    <t>18. OUTROS EXAMES LABORATORIAIS</t>
  </si>
  <si>
    <t>Anatomia patológica</t>
  </si>
  <si>
    <t>Biópsias gerais</t>
  </si>
  <si>
    <t>Centro Especializado em Odontologia (CEO II)</t>
  </si>
  <si>
    <t>19. CONSULTAS</t>
  </si>
  <si>
    <t>Primeira Consulta</t>
  </si>
  <si>
    <t>Consulta Subsequente</t>
  </si>
  <si>
    <t>20. ESPECIALIDADES MÍNIMAS</t>
  </si>
  <si>
    <t>Procedimentos Básicos</t>
  </si>
  <si>
    <t>Periodontia</t>
  </si>
  <si>
    <t>Endodontia</t>
  </si>
  <si>
    <t>Cirurgia Oral</t>
  </si>
  <si>
    <t>Clínica de Serviços Dialíticos</t>
  </si>
  <si>
    <t>21. TERAPIA RENAL SUBSTITUTIVA</t>
  </si>
  <si>
    <t>Sessões de hemodiálise</t>
  </si>
  <si>
    <t>Pacotes de treinamento de diálise peritoneal</t>
  </si>
  <si>
    <t>22. CONSULTA MULTIPROFISSIONAL</t>
  </si>
  <si>
    <t>Enfermagem</t>
  </si>
  <si>
    <t>Nutrição</t>
  </si>
  <si>
    <t>Psicologia</t>
  </si>
  <si>
    <t>23. QUILÔMETROS RODADOS</t>
  </si>
  <si>
    <t>Veículo I</t>
  </si>
  <si>
    <t>Veículo II</t>
  </si>
  <si>
    <t>MÉDIA</t>
  </si>
  <si>
    <t>22. CONSULTA MULTIPROFISSIONAL - [INTERCONSULTA]</t>
  </si>
  <si>
    <t>23. CONSULTA MULTIPROFISSIONAL - [RETORNO]</t>
  </si>
  <si>
    <t>24. PRÁTICAS INTEGRATIVAS E COMPLEMENTARES - PICS - [MÉDICA]</t>
  </si>
  <si>
    <t>25. PRÁTICAS INTEGRATIVAS E COMPLEMENTARES - PICS - [MULTIPROFISSIONAL]</t>
  </si>
  <si>
    <t>26. SADT EXTERNO ABSENTEÍSMO [OFERTADO | AGENDADO CRE]</t>
  </si>
  <si>
    <t>27. SADT INTERNO REALIZADO</t>
  </si>
  <si>
    <t>15. CONSULTA/PROCEDIMENTO ODONTOLÓGICO</t>
  </si>
  <si>
    <t>28. CONSULTA/PROCEDIMENTO ODONTOLÓGICO</t>
  </si>
  <si>
    <t>Consulta/Procedimento Odontológico</t>
  </si>
  <si>
    <t>09. SADT EXTERNO OFERTADO</t>
  </si>
  <si>
    <t>13. SADT OFERTADO AO CRE</t>
  </si>
  <si>
    <t>Emissões otoacústica</t>
  </si>
  <si>
    <t> </t>
  </si>
  <si>
    <t>Nasofibroscopia</t>
  </si>
  <si>
    <t>14. SADT REALIZADO POR AGENDAMENTO DO CRE</t>
  </si>
  <si>
    <t>10. SADT EXTERNO REALIZADO</t>
  </si>
  <si>
    <t>15. SADT REALIZADO</t>
  </si>
  <si>
    <t>12. SADT INTERNO OFTALMOLOGICO REALIZADO</t>
  </si>
  <si>
    <t>16. EXAMES OFTALMOLOGICOS</t>
  </si>
  <si>
    <t>Transporte para sessões de tratamento dialítico</t>
  </si>
  <si>
    <t>17. TRANSPORTE PARA TRS</t>
  </si>
  <si>
    <t>21. VEÍCULO</t>
  </si>
  <si>
    <t>Policlínica Estadual da Região Nordeste – Unidade Posse</t>
  </si>
  <si>
    <t>Processo SEI: 202400010036942 Termo: 20/2025  Vigência do termo: 01/07/2025 a 30/06/2028</t>
  </si>
  <si>
    <t>Indicadores de Desempenho</t>
  </si>
  <si>
    <t>INDICADORES E METAS DE DESEMPENHO</t>
  </si>
  <si>
    <t>01. Razão do Quantitativo de Consultas Ofertadas</t>
  </si>
  <si>
    <t>Número de consultas ofertadas</t>
  </si>
  <si>
    <t>Número de consultas propostas nas metas da unidade</t>
  </si>
  <si>
    <t>02. Razão do Quantitativo de Exames (SADT) Ofertados</t>
  </si>
  <si>
    <t>Número de SADTS ofertados</t>
  </si>
  <si>
    <t>Número de SADTS propostos nas metas da unidade</t>
  </si>
  <si>
    <t>03. Percentual de Exames de Imagem com Resultado Liberado em até 72h</t>
  </si>
  <si>
    <t>≥ 70%</t>
  </si>
  <si>
    <t>Número de Exames de Imagem com Resultado Liberado em até 72h</t>
  </si>
  <si>
    <t>Número de Exames de Imagem com Realizados</t>
  </si>
  <si>
    <t>04. Taxa de Acuracidade de Estoque dos Medicamentos do Componente Especializado da Assistência Farmacêutica</t>
  </si>
  <si>
    <t>≥ 99%</t>
  </si>
  <si>
    <t>Número de itens em conformidade</t>
  </si>
  <si>
    <t>Número total de itens cadastrados no sistema</t>
  </si>
  <si>
    <t>05. Percentual de Consultas Farmacêuticas em Relação ao Número de Processos do CEAF atendidos no mês</t>
  </si>
  <si>
    <t>Consultas Farmacêuticas</t>
  </si>
  <si>
    <t>Número de Processos do CEAF atendidos no mês</t>
  </si>
  <si>
    <t>06. Taxa de Perda Financeira de Medicamentos por Prazo de Validade</t>
  </si>
  <si>
    <t>≤ 0,5%</t>
  </si>
  <si>
    <t>Valor financeiro da perda do segmento padronizado por validade expirada no hospital</t>
  </si>
  <si>
    <t>Valor financeiro inventariado na CAF no período</t>
  </si>
  <si>
    <t>INDICADORES DE EFETIVIDADE</t>
  </si>
  <si>
    <r>
      <t xml:space="preserve">Processo SEI: </t>
    </r>
    <r>
      <rPr>
        <sz val="10"/>
        <color indexed="8"/>
        <rFont val="Arial"/>
        <family val="2"/>
      </rPr>
      <t>202400010036942</t>
    </r>
  </si>
  <si>
    <r>
      <t xml:space="preserve">Termo: </t>
    </r>
    <r>
      <rPr>
        <sz val="10"/>
        <color indexed="8"/>
        <rFont val="Arial"/>
        <family val="2"/>
      </rPr>
      <t>20/2025</t>
    </r>
  </si>
  <si>
    <r>
      <t xml:space="preserve">Termo aditivo: </t>
    </r>
    <r>
      <rPr>
        <sz val="10"/>
        <color indexed="8"/>
        <rFont val="Arial"/>
        <family val="2"/>
      </rPr>
      <t>1º</t>
    </r>
  </si>
  <si>
    <r>
      <t xml:space="preserve">Vigência do termo: </t>
    </r>
    <r>
      <rPr>
        <sz val="10"/>
        <color indexed="8"/>
        <rFont val="Arial"/>
        <family val="2"/>
      </rPr>
      <t>01/07/25 a 30/06/28</t>
    </r>
  </si>
  <si>
    <t>01. Indicador de Gestão Ambulatorial</t>
  </si>
  <si>
    <t>Perda Primária Consultas Médicas vaga CRE</t>
  </si>
  <si>
    <t>Perda Primária Consultas Médicas interno</t>
  </si>
  <si>
    <t>Perda Primária Consultas Médicas geral</t>
  </si>
  <si>
    <t>Perda Primária Consultas Multiprofissionais</t>
  </si>
  <si>
    <t>Perda Primária Geral em Consultas</t>
  </si>
  <si>
    <t>Absenteísmo Geral</t>
  </si>
  <si>
    <t>Absenteísmo Consultas Médicas vaga CRE</t>
  </si>
  <si>
    <t>Absenteísmo Consultas Médicas interno</t>
  </si>
  <si>
    <t>Absenteísmo Consultas Médicas geral</t>
  </si>
  <si>
    <t>Absenteísmo Consultas Multiprofissionais</t>
  </si>
  <si>
    <t>Absenteísmo Geral em Consultas</t>
  </si>
  <si>
    <t>02. Aproveitamento SADT (vaga CRE)</t>
  </si>
  <si>
    <t>Ofertado</t>
  </si>
  <si>
    <t>Agendado</t>
  </si>
  <si>
    <t>Perda primária</t>
  </si>
  <si>
    <t>Realizado</t>
  </si>
  <si>
    <t>Ausência</t>
  </si>
  <si>
    <t>Mamograﬁa</t>
  </si>
  <si>
    <t>MAPA</t>
  </si>
  <si>
    <t>Punção aspirativa por agulha fina (PAAF): mama</t>
  </si>
  <si>
    <t>Punção aspirativa por agulha fina (PAAF): tireóide</t>
  </si>
  <si>
    <t>Punção aspirativa por agulha grossa</t>
  </si>
  <si>
    <t>Ressonância Magnética</t>
  </si>
  <si>
    <t>Tomograﬁa</t>
  </si>
  <si>
    <t>Ultrassonograﬁa </t>
  </si>
  <si>
    <t>03. Aproveitamento SADT (vaga interna)</t>
  </si>
  <si>
    <t>04. Indicador da Clínica de Terapia Renal Substitutiva</t>
  </si>
  <si>
    <t>Taxa de ocupação da hemodiálise (sala branca)</t>
  </si>
  <si>
    <t>Taxa de ocupação da hemodiálise (sala amarela)</t>
  </si>
  <si>
    <t>Taxa de absenteísmo da hemodiálise</t>
  </si>
  <si>
    <t xml:space="preserve">Taxa de hospitalização dos pacientes em hemodiálise por intercorrência clínica </t>
  </si>
  <si>
    <t>Taxa de mortalidade de pacientes em hemodiálise</t>
  </si>
  <si>
    <t>Taxa de utilização de cateter temporário/ não tunelizado por mais de 3 meses</t>
  </si>
  <si>
    <t>Taxa de infecção do acesso vascular  associada ao cateter temporário/não tunelizado</t>
  </si>
  <si>
    <t>Taxa de infecção do acesso vascular associada a cateter permanente/ tunelizado</t>
  </si>
  <si>
    <t>Taxa de infecção do acesso vascular associada à fístula arteriovenosa</t>
  </si>
  <si>
    <t>Taxa de bacteremia associada a cateter temporário/ não tunelizado</t>
  </si>
  <si>
    <t>Taxa de bacteremia associada a cateter permanente/ tunelizado</t>
  </si>
  <si>
    <t>Taxa de bacteremia associada à fístula arteriovenosa</t>
  </si>
  <si>
    <t>Taxa de tratamento com Vancomicina em pacientes em hemodiálise</t>
  </si>
  <si>
    <t>Taxa de peritonite em pacientes em diálise peritoneal</t>
  </si>
  <si>
    <t>Taxa de hospitalização de pacientes em Diálise Peritoneal</t>
  </si>
  <si>
    <t>Taxa de mortalidade de pacientes em Diálise Peritoneal</t>
  </si>
  <si>
    <t>05. Indicador de Gestão de Pessoas</t>
  </si>
  <si>
    <t>Dimensionamento de equipe</t>
  </si>
  <si>
    <t>Celetista</t>
  </si>
  <si>
    <t>Estatutário</t>
  </si>
  <si>
    <t>Prestador de serviço</t>
  </si>
  <si>
    <t>Número de assistentes sociais</t>
  </si>
  <si>
    <t>N/A</t>
  </si>
  <si>
    <t>Número de biomédicos</t>
  </si>
  <si>
    <t>Número de enfermeiros</t>
  </si>
  <si>
    <t>Número de enfermeiros lotados na TRS</t>
  </si>
  <si>
    <t>Número de farmacêuticos</t>
  </si>
  <si>
    <t>Número de fisioterapeutas</t>
  </si>
  <si>
    <t>Número de fonoaudiólogos</t>
  </si>
  <si>
    <t>Número de médicos</t>
  </si>
  <si>
    <t>Número de médicos lotados na TRS</t>
  </si>
  <si>
    <t>Número de nutricionistas</t>
  </si>
  <si>
    <t>Número de psicólogos</t>
  </si>
  <si>
    <t>Número de técnicos de enfermagem</t>
  </si>
  <si>
    <t>Número de técnicos de enfermagem lotados ns TRS</t>
  </si>
  <si>
    <t>Número de profissionais administrativos e de suporte</t>
  </si>
  <si>
    <t>Total de trabalhadores</t>
  </si>
  <si>
    <t>06. Taxa de Absenteísmo</t>
  </si>
  <si>
    <t>Assistente social</t>
  </si>
  <si>
    <t>Biomédico</t>
  </si>
  <si>
    <t>Médicos</t>
  </si>
  <si>
    <t>Técnico de Enfermagem</t>
  </si>
  <si>
    <t>Áreas administrativas e de suporte</t>
  </si>
  <si>
    <t>GERAL</t>
  </si>
  <si>
    <t>07. Rotatividade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</si>
</sst>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$&quot;\ #,##0;[Red]\-&quot;R$&quot;\ #,##0"/>
    <numFmt numFmtId="43" formatCode="_-* #,##0.00_-;\-* #,##0.00_-;_-* &quot;-&quot;??_-;_-@_-"/>
    <numFmt numFmtId="164" formatCode="#,##0_ ;\-#,##0\ "/>
    <numFmt numFmtId="165" formatCode="[$-416]mmm\-yy;@"/>
    <numFmt numFmtId="166" formatCode="_-* #,##0_-;\-* #,##0_-;_-* &quot;-&quot;??_-;_-@_-"/>
    <numFmt numFmtId="167" formatCode="0.0%"/>
    <numFmt numFmtId="168" formatCode="&quot;R$&quot;\ #,##0"/>
  </numFmts>
  <fonts count="2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50"/>
      <color rgb="FF000000"/>
      <name val="Calibri"/>
      <family val="2"/>
    </font>
    <font>
      <sz val="50"/>
      <color theme="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50"/>
      <color theme="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E2F0D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B2B2B2"/>
        <bgColor rgb="FF99CCFF"/>
      </patternFill>
    </fill>
    <fill>
      <patternFill patternType="solid">
        <fgColor rgb="FFD8D8D8"/>
        <bgColor rgb="FFCCFFFF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1D41A"/>
        <bgColor rgb="FFE2F0D9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3">
    <xf numFmtId="0" fontId="0" fillId="0" borderId="0" xfId="0"/>
    <xf numFmtId="164" fontId="5" fillId="0" borderId="0" xfId="6" applyNumberFormat="1" applyFont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5" fillId="0" borderId="0" xfId="3" applyAlignment="1">
      <alignment horizontal="center" vertical="center"/>
    </xf>
    <xf numFmtId="164" fontId="9" fillId="0" borderId="0" xfId="6" applyNumberFormat="1" applyFont="1" applyAlignment="1">
      <alignment horizontal="center" vertical="center"/>
    </xf>
    <xf numFmtId="165" fontId="10" fillId="2" borderId="2" xfId="3" applyNumberFormat="1" applyFont="1" applyFill="1" applyBorder="1" applyAlignment="1">
      <alignment horizontal="left" vertical="center" wrapText="1"/>
    </xf>
    <xf numFmtId="165" fontId="11" fillId="2" borderId="2" xfId="3" applyNumberFormat="1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>
      <alignment horizontal="center" vertical="center" wrapText="1"/>
    </xf>
    <xf numFmtId="165" fontId="10" fillId="3" borderId="2" xfId="3" applyNumberFormat="1" applyFont="1" applyFill="1" applyBorder="1" applyAlignment="1">
      <alignment horizontal="left" vertical="center" wrapText="1"/>
    </xf>
    <xf numFmtId="165" fontId="11" fillId="3" borderId="2" xfId="3" applyNumberFormat="1" applyFont="1" applyFill="1" applyBorder="1" applyAlignment="1">
      <alignment horizontal="center" vertical="center" wrapText="1"/>
    </xf>
    <xf numFmtId="165" fontId="10" fillId="3" borderId="2" xfId="3" applyNumberFormat="1" applyFont="1" applyFill="1" applyBorder="1" applyAlignment="1">
      <alignment horizontal="center" vertical="center" wrapText="1"/>
    </xf>
    <xf numFmtId="166" fontId="12" fillId="0" borderId="0" xfId="6" applyNumberFormat="1" applyFont="1" applyFill="1" applyAlignment="1">
      <alignment horizontal="center" vertical="center"/>
    </xf>
    <xf numFmtId="165" fontId="13" fillId="0" borderId="0" xfId="3" applyNumberFormat="1" applyFont="1" applyAlignment="1">
      <alignment horizontal="center" vertical="center"/>
    </xf>
    <xf numFmtId="3" fontId="14" fillId="0" borderId="3" xfId="3" applyNumberFormat="1" applyFont="1" applyBorder="1" applyAlignment="1">
      <alignment horizontal="left" vertical="center" wrapText="1" indent="1"/>
    </xf>
    <xf numFmtId="3" fontId="14" fillId="0" borderId="3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0" xfId="3" applyNumberFormat="1" applyAlignment="1">
      <alignment horizontal="center" vertical="center"/>
    </xf>
    <xf numFmtId="3" fontId="14" fillId="0" borderId="2" xfId="3" applyNumberFormat="1" applyFont="1" applyBorder="1" applyAlignment="1">
      <alignment horizontal="left" vertical="center" wrapText="1" indent="1"/>
    </xf>
    <xf numFmtId="3" fontId="14" fillId="0" borderId="2" xfId="3" applyNumberFormat="1" applyFont="1" applyBorder="1" applyAlignment="1">
      <alignment horizontal="center" vertical="center"/>
    </xf>
    <xf numFmtId="3" fontId="10" fillId="0" borderId="2" xfId="3" applyNumberFormat="1" applyFont="1" applyBorder="1" applyAlignment="1">
      <alignment horizontal="left" vertical="center" wrapText="1" indent="1"/>
    </xf>
    <xf numFmtId="3" fontId="10" fillId="0" borderId="2" xfId="3" applyNumberFormat="1" applyFont="1" applyBorder="1" applyAlignment="1">
      <alignment horizontal="center" vertical="center"/>
    </xf>
    <xf numFmtId="3" fontId="11" fillId="0" borderId="2" xfId="3" applyNumberFormat="1" applyFont="1" applyBorder="1" applyAlignment="1">
      <alignment horizontal="center" vertical="center"/>
    </xf>
    <xf numFmtId="3" fontId="9" fillId="0" borderId="0" xfId="3" applyNumberFormat="1" applyFont="1" applyAlignment="1">
      <alignment horizontal="center" vertical="center"/>
    </xf>
    <xf numFmtId="165" fontId="16" fillId="0" borderId="0" xfId="0" applyNumberFormat="1" applyFont="1"/>
    <xf numFmtId="3" fontId="14" fillId="0" borderId="4" xfId="3" applyNumberFormat="1" applyFont="1" applyBorder="1" applyAlignment="1">
      <alignment horizontal="left" vertical="center" wrapText="1"/>
    </xf>
    <xf numFmtId="3" fontId="15" fillId="0" borderId="5" xfId="3" applyNumberFormat="1" applyFont="1" applyBorder="1" applyAlignment="1">
      <alignment horizontal="center" vertical="center"/>
    </xf>
    <xf numFmtId="0" fontId="0" fillId="0" borderId="6" xfId="0" applyBorder="1"/>
    <xf numFmtId="3" fontId="14" fillId="0" borderId="3" xfId="3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/>
    </xf>
    <xf numFmtId="3" fontId="14" fillId="0" borderId="2" xfId="3" applyNumberFormat="1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/>
    </xf>
    <xf numFmtId="3" fontId="15" fillId="0" borderId="2" xfId="3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3" fontId="14" fillId="0" borderId="3" xfId="3" quotePrefix="1" applyNumberFormat="1" applyFont="1" applyBorder="1" applyAlignment="1">
      <alignment horizontal="center" vertical="center"/>
    </xf>
    <xf numFmtId="3" fontId="10" fillId="0" borderId="0" xfId="3" applyNumberFormat="1" applyFont="1" applyAlignment="1">
      <alignment horizontal="left" vertical="center" wrapText="1" indent="1"/>
    </xf>
    <xf numFmtId="3" fontId="10" fillId="0" borderId="0" xfId="3" applyNumberFormat="1" applyFont="1" applyAlignment="1">
      <alignment horizontal="center" vertical="center"/>
    </xf>
    <xf numFmtId="3" fontId="10" fillId="0" borderId="4" xfId="3" applyNumberFormat="1" applyFont="1" applyBorder="1" applyAlignment="1">
      <alignment horizontal="left" vertical="center" wrapText="1" indent="1"/>
    </xf>
    <xf numFmtId="3" fontId="10" fillId="0" borderId="1" xfId="3" applyNumberFormat="1" applyFont="1" applyBorder="1" applyAlignment="1">
      <alignment horizontal="center" vertical="center"/>
    </xf>
    <xf numFmtId="3" fontId="11" fillId="0" borderId="1" xfId="3" applyNumberFormat="1" applyFont="1" applyBorder="1" applyAlignment="1">
      <alignment horizontal="center" vertical="center"/>
    </xf>
    <xf numFmtId="165" fontId="10" fillId="3" borderId="7" xfId="3" applyNumberFormat="1" applyFont="1" applyFill="1" applyBorder="1" applyAlignment="1">
      <alignment horizontal="left" vertical="center" wrapText="1"/>
    </xf>
    <xf numFmtId="165" fontId="11" fillId="3" borderId="4" xfId="3" applyNumberFormat="1" applyFont="1" applyFill="1" applyBorder="1" applyAlignment="1">
      <alignment horizontal="center" vertical="center" wrapText="1"/>
    </xf>
    <xf numFmtId="165" fontId="11" fillId="3" borderId="8" xfId="3" applyNumberFormat="1" applyFont="1" applyFill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left" vertical="center" wrapText="1" indent="1"/>
    </xf>
    <xf numFmtId="3" fontId="14" fillId="0" borderId="4" xfId="3" applyNumberFormat="1" applyFont="1" applyBorder="1" applyAlignment="1">
      <alignment horizontal="center" vertical="center"/>
    </xf>
    <xf numFmtId="3" fontId="14" fillId="0" borderId="4" xfId="3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/>
    </xf>
    <xf numFmtId="3" fontId="15" fillId="0" borderId="4" xfId="3" applyNumberFormat="1" applyFont="1" applyBorder="1" applyAlignment="1">
      <alignment horizontal="center" vertical="center"/>
    </xf>
    <xf numFmtId="3" fontId="10" fillId="0" borderId="9" xfId="3" applyNumberFormat="1" applyFont="1" applyBorder="1" applyAlignment="1">
      <alignment horizontal="center" vertical="center"/>
    </xf>
    <xf numFmtId="3" fontId="15" fillId="0" borderId="1" xfId="3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3" fontId="14" fillId="0" borderId="2" xfId="3" quotePrefix="1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3" applyNumberFormat="1" applyFont="1" applyBorder="1" applyAlignment="1">
      <alignment horizontal="center" vertical="center" wrapText="1"/>
    </xf>
    <xf numFmtId="165" fontId="11" fillId="3" borderId="7" xfId="3" applyNumberFormat="1" applyFont="1" applyFill="1" applyBorder="1" applyAlignment="1">
      <alignment horizontal="center" vertical="center" wrapText="1"/>
    </xf>
    <xf numFmtId="3" fontId="14" fillId="0" borderId="2" xfId="3" applyNumberFormat="1" applyFont="1" applyBorder="1" applyAlignment="1">
      <alignment vertical="center"/>
    </xf>
    <xf numFmtId="3" fontId="14" fillId="0" borderId="8" xfId="3" applyNumberFormat="1" applyFont="1" applyBorder="1" applyAlignment="1">
      <alignment horizontal="center" vertical="center"/>
    </xf>
    <xf numFmtId="3" fontId="14" fillId="0" borderId="7" xfId="3" applyNumberFormat="1" applyFont="1" applyBorder="1" applyAlignment="1" applyProtection="1">
      <alignment horizontal="center" vertical="center"/>
      <protection locked="0"/>
    </xf>
    <xf numFmtId="3" fontId="10" fillId="0" borderId="7" xfId="3" applyNumberFormat="1" applyFont="1" applyBorder="1" applyAlignment="1">
      <alignment horizontal="left" vertical="center" wrapText="1" indent="1"/>
    </xf>
    <xf numFmtId="3" fontId="10" fillId="0" borderId="8" xfId="3" applyNumberFormat="1" applyFont="1" applyBorder="1" applyAlignment="1">
      <alignment horizontal="center" vertical="center"/>
    </xf>
    <xf numFmtId="3" fontId="10" fillId="0" borderId="7" xfId="3" applyNumberFormat="1" applyFont="1" applyBorder="1" applyAlignment="1">
      <alignment horizontal="center" vertical="center"/>
    </xf>
    <xf numFmtId="3" fontId="12" fillId="0" borderId="0" xfId="3" applyNumberFormat="1" applyFont="1" applyAlignment="1">
      <alignment horizontal="center" vertical="center"/>
    </xf>
    <xf numFmtId="3" fontId="11" fillId="3" borderId="0" xfId="3" applyNumberFormat="1" applyFont="1" applyFill="1" applyAlignment="1">
      <alignment vertical="center" wrapText="1"/>
    </xf>
    <xf numFmtId="3" fontId="15" fillId="0" borderId="2" xfId="0" applyNumberFormat="1" applyFont="1" applyBorder="1" applyAlignment="1">
      <alignment horizontal="left" vertical="center" wrapText="1" indent="2"/>
    </xf>
    <xf numFmtId="3" fontId="15" fillId="0" borderId="10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/>
    </xf>
    <xf numFmtId="3" fontId="15" fillId="0" borderId="3" xfId="3" applyNumberFormat="1" applyFont="1" applyBorder="1" applyAlignment="1">
      <alignment horizontal="center" vertical="center"/>
    </xf>
    <xf numFmtId="3" fontId="10" fillId="4" borderId="2" xfId="3" applyNumberFormat="1" applyFont="1" applyFill="1" applyBorder="1" applyAlignment="1">
      <alignment horizontal="left" vertical="center" wrapText="1" indent="1"/>
    </xf>
    <xf numFmtId="3" fontId="11" fillId="4" borderId="2" xfId="3" applyNumberFormat="1" applyFont="1" applyFill="1" applyBorder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9" fontId="11" fillId="5" borderId="2" xfId="0" applyNumberFormat="1" applyFont="1" applyFill="1" applyBorder="1" applyAlignment="1">
      <alignment horizontal="center" vertical="center"/>
    </xf>
    <xf numFmtId="0" fontId="14" fillId="0" borderId="4" xfId="3" applyFont="1" applyBorder="1" applyAlignment="1">
      <alignment horizontal="left" vertical="center" wrapText="1"/>
    </xf>
    <xf numFmtId="0" fontId="14" fillId="0" borderId="4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3" fontId="15" fillId="4" borderId="2" xfId="3" applyNumberFormat="1" applyFont="1" applyFill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9" fontId="15" fillId="5" borderId="2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3" fontId="14" fillId="0" borderId="8" xfId="3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3" fontId="10" fillId="0" borderId="4" xfId="3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left" vertical="center" wrapText="1" indent="1"/>
    </xf>
    <xf numFmtId="3" fontId="15" fillId="0" borderId="7" xfId="0" applyNumberFormat="1" applyFont="1" applyBorder="1" applyAlignment="1">
      <alignment horizontal="left" vertical="center" wrapText="1" indent="1"/>
    </xf>
    <xf numFmtId="3" fontId="15" fillId="0" borderId="8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 applyProtection="1">
      <alignment horizontal="center" vertical="center"/>
      <protection locked="0"/>
    </xf>
    <xf numFmtId="165" fontId="9" fillId="0" borderId="0" xfId="3" applyNumberFormat="1" applyFont="1" applyAlignment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  <protection locked="0"/>
    </xf>
    <xf numFmtId="3" fontId="15" fillId="0" borderId="2" xfId="5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left" vertical="center" wrapText="1" indent="1"/>
    </xf>
    <xf numFmtId="3" fontId="11" fillId="0" borderId="2" xfId="5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>
      <alignment horizontal="left" vertical="center" wrapText="1" indent="1"/>
    </xf>
    <xf numFmtId="3" fontId="11" fillId="0" borderId="4" xfId="5" applyNumberFormat="1" applyFont="1" applyFill="1" applyBorder="1" applyAlignment="1" applyProtection="1">
      <alignment horizontal="center" vertical="center"/>
    </xf>
    <xf numFmtId="3" fontId="11" fillId="0" borderId="4" xfId="5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center" vertical="center"/>
    </xf>
    <xf numFmtId="165" fontId="10" fillId="3" borderId="10" xfId="3" applyNumberFormat="1" applyFont="1" applyFill="1" applyBorder="1" applyAlignment="1">
      <alignment horizontal="left" vertical="center" wrapText="1"/>
    </xf>
    <xf numFmtId="3" fontId="15" fillId="0" borderId="7" xfId="5" applyNumberFormat="1" applyFont="1" applyFill="1" applyBorder="1" applyAlignment="1" applyProtection="1">
      <alignment horizontal="center" vertical="center"/>
      <protection locked="0"/>
    </xf>
    <xf numFmtId="3" fontId="15" fillId="0" borderId="12" xfId="0" applyNumberFormat="1" applyFont="1" applyBorder="1" applyAlignment="1">
      <alignment horizontal="left" vertical="center" wrapText="1" indent="1"/>
    </xf>
    <xf numFmtId="3" fontId="15" fillId="0" borderId="8" xfId="5" applyNumberFormat="1" applyFont="1" applyFill="1" applyBorder="1" applyAlignment="1" applyProtection="1">
      <alignment horizontal="center" vertical="center"/>
    </xf>
    <xf numFmtId="3" fontId="15" fillId="0" borderId="3" xfId="0" applyNumberFormat="1" applyFont="1" applyBorder="1" applyAlignment="1">
      <alignment horizontal="left" vertical="center" wrapText="1" indent="1"/>
    </xf>
    <xf numFmtId="3" fontId="15" fillId="0" borderId="2" xfId="5" applyNumberFormat="1" applyFont="1" applyFill="1" applyBorder="1" applyAlignment="1">
      <alignment horizontal="center" vertical="center"/>
    </xf>
    <xf numFmtId="3" fontId="15" fillId="0" borderId="10" xfId="5" applyNumberFormat="1" applyFont="1" applyFill="1" applyBorder="1" applyAlignment="1" applyProtection="1">
      <alignment horizontal="center" vertical="center"/>
    </xf>
    <xf numFmtId="0" fontId="15" fillId="0" borderId="11" xfId="0" applyFont="1" applyBorder="1" applyAlignment="1">
      <alignment horizontal="center"/>
    </xf>
    <xf numFmtId="3" fontId="15" fillId="0" borderId="12" xfId="5" applyNumberFormat="1" applyFont="1" applyFill="1" applyBorder="1" applyAlignment="1" applyProtection="1">
      <alignment horizontal="center" vertical="center"/>
    </xf>
    <xf numFmtId="3" fontId="15" fillId="0" borderId="7" xfId="5" applyNumberFormat="1" applyFont="1" applyFill="1" applyBorder="1" applyAlignment="1" applyProtection="1">
      <alignment horizontal="center" vertical="center"/>
    </xf>
    <xf numFmtId="3" fontId="5" fillId="0" borderId="12" xfId="0" applyNumberFormat="1" applyFont="1" applyBorder="1" applyAlignment="1">
      <alignment horizontal="center"/>
    </xf>
    <xf numFmtId="3" fontId="15" fillId="0" borderId="3" xfId="5" applyNumberFormat="1" applyFont="1" applyFill="1" applyBorder="1" applyAlignment="1" applyProtection="1">
      <alignment horizontal="center" vertical="center"/>
    </xf>
    <xf numFmtId="3" fontId="15" fillId="0" borderId="8" xfId="5" applyNumberFormat="1" applyFont="1" applyBorder="1" applyAlignment="1">
      <alignment horizontal="center" vertical="center"/>
    </xf>
    <xf numFmtId="3" fontId="11" fillId="0" borderId="2" xfId="5" applyNumberFormat="1" applyFont="1" applyBorder="1" applyAlignment="1">
      <alignment horizontal="center" vertical="center"/>
    </xf>
    <xf numFmtId="165" fontId="10" fillId="2" borderId="2" xfId="3" applyNumberFormat="1" applyFont="1" applyFill="1" applyBorder="1" applyAlignment="1">
      <alignment horizontal="center" vertical="center"/>
    </xf>
    <xf numFmtId="165" fontId="10" fillId="3" borderId="8" xfId="3" applyNumberFormat="1" applyFont="1" applyFill="1" applyBorder="1" applyAlignment="1">
      <alignment horizontal="center" vertical="center"/>
    </xf>
    <xf numFmtId="165" fontId="10" fillId="3" borderId="2" xfId="3" applyNumberFormat="1" applyFont="1" applyFill="1" applyBorder="1" applyAlignment="1">
      <alignment horizontal="center" vertical="center"/>
    </xf>
    <xf numFmtId="3" fontId="11" fillId="0" borderId="8" xfId="5" applyNumberFormat="1" applyFont="1" applyFill="1" applyBorder="1" applyAlignment="1" applyProtection="1">
      <alignment horizontal="center" vertical="center"/>
    </xf>
    <xf numFmtId="3" fontId="11" fillId="0" borderId="7" xfId="5" applyNumberFormat="1" applyFont="1" applyFill="1" applyBorder="1" applyAlignment="1" applyProtection="1">
      <alignment horizontal="center" vertical="center"/>
    </xf>
    <xf numFmtId="0" fontId="5" fillId="0" borderId="0" xfId="3" applyAlignment="1">
      <alignment horizontal="left" vertical="center"/>
    </xf>
    <xf numFmtId="3" fontId="11" fillId="3" borderId="7" xfId="3" applyNumberFormat="1" applyFont="1" applyFill="1" applyBorder="1" applyAlignment="1">
      <alignment vertical="center" wrapText="1"/>
    </xf>
    <xf numFmtId="3" fontId="11" fillId="3" borderId="4" xfId="3" applyNumberFormat="1" applyFont="1" applyFill="1" applyBorder="1" applyAlignment="1">
      <alignment vertical="center" wrapText="1"/>
    </xf>
    <xf numFmtId="3" fontId="11" fillId="3" borderId="8" xfId="3" applyNumberFormat="1" applyFont="1" applyFill="1" applyBorder="1" applyAlignment="1">
      <alignment vertical="center" wrapText="1"/>
    </xf>
    <xf numFmtId="3" fontId="11" fillId="0" borderId="2" xfId="3" applyNumberFormat="1" applyFont="1" applyBorder="1" applyAlignment="1">
      <alignment horizontal="center" vertical="center" wrapText="1"/>
    </xf>
    <xf numFmtId="165" fontId="11" fillId="3" borderId="7" xfId="3" applyNumberFormat="1" applyFont="1" applyFill="1" applyBorder="1" applyAlignment="1">
      <alignment horizontal="left" vertical="center" wrapText="1"/>
    </xf>
    <xf numFmtId="3" fontId="16" fillId="0" borderId="0" xfId="0" applyNumberFormat="1" applyFont="1"/>
    <xf numFmtId="3" fontId="0" fillId="0" borderId="0" xfId="0" applyNumberFormat="1"/>
    <xf numFmtId="3" fontId="0" fillId="0" borderId="6" xfId="0" applyNumberFormat="1" applyBorder="1"/>
    <xf numFmtId="3" fontId="15" fillId="5" borderId="2" xfId="5" applyNumberFormat="1" applyFont="1" applyFill="1" applyBorder="1" applyAlignment="1">
      <alignment horizontal="center" vertical="center"/>
    </xf>
    <xf numFmtId="167" fontId="15" fillId="5" borderId="2" xfId="4" applyNumberFormat="1" applyFont="1" applyFill="1" applyBorder="1" applyAlignment="1">
      <alignment horizontal="center" vertical="center"/>
    </xf>
    <xf numFmtId="3" fontId="11" fillId="0" borderId="8" xfId="5" applyNumberFormat="1" applyFont="1" applyBorder="1" applyAlignment="1">
      <alignment horizontal="center" vertical="center"/>
    </xf>
    <xf numFmtId="3" fontId="15" fillId="6" borderId="7" xfId="0" applyNumberFormat="1" applyFont="1" applyFill="1" applyBorder="1" applyAlignment="1">
      <alignment horizontal="left" vertical="center" wrapText="1" indent="1"/>
    </xf>
    <xf numFmtId="3" fontId="15" fillId="6" borderId="2" xfId="5" applyNumberFormat="1" applyFont="1" applyFill="1" applyBorder="1" applyAlignment="1">
      <alignment horizontal="center" vertical="center"/>
    </xf>
    <xf numFmtId="3" fontId="17" fillId="0" borderId="0" xfId="0" applyNumberFormat="1" applyFont="1"/>
    <xf numFmtId="3" fontId="18" fillId="0" borderId="0" xfId="0" applyNumberFormat="1" applyFont="1"/>
    <xf numFmtId="3" fontId="18" fillId="0" borderId="6" xfId="0" applyNumberFormat="1" applyFont="1" applyBorder="1"/>
    <xf numFmtId="167" fontId="11" fillId="5" borderId="2" xfId="4" applyNumberFormat="1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left" vertical="center" wrapText="1" indent="1"/>
    </xf>
    <xf numFmtId="3" fontId="15" fillId="6" borderId="2" xfId="0" applyNumberFormat="1" applyFont="1" applyFill="1" applyBorder="1" applyAlignment="1">
      <alignment horizontal="center" vertical="center"/>
    </xf>
    <xf numFmtId="3" fontId="15" fillId="6" borderId="2" xfId="5" applyNumberFormat="1" applyFont="1" applyFill="1" applyBorder="1" applyAlignment="1" applyProtection="1">
      <alignment horizontal="center" vertical="center"/>
    </xf>
    <xf numFmtId="3" fontId="14" fillId="6" borderId="2" xfId="3" applyNumberFormat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11" fillId="3" borderId="13" xfId="3" applyNumberFormat="1" applyFont="1" applyFill="1" applyBorder="1" applyAlignment="1">
      <alignment vertical="center" wrapText="1"/>
    </xf>
    <xf numFmtId="3" fontId="14" fillId="6" borderId="2" xfId="3" applyNumberFormat="1" applyFont="1" applyFill="1" applyBorder="1" applyAlignment="1">
      <alignment horizontal="left" vertical="center" wrapText="1" indent="1"/>
    </xf>
    <xf numFmtId="164" fontId="15" fillId="0" borderId="0" xfId="6" applyNumberFormat="1" applyFont="1"/>
    <xf numFmtId="0" fontId="19" fillId="0" borderId="0" xfId="3" applyFont="1" applyAlignment="1">
      <alignment vertical="center"/>
    </xf>
    <xf numFmtId="0" fontId="19" fillId="0" borderId="0" xfId="3" applyFont="1"/>
    <xf numFmtId="0" fontId="15" fillId="0" borderId="0" xfId="3" applyFont="1" applyAlignment="1">
      <alignment vertical="center"/>
    </xf>
    <xf numFmtId="164" fontId="11" fillId="0" borderId="0" xfId="6" applyNumberFormat="1" applyFont="1"/>
    <xf numFmtId="165" fontId="11" fillId="8" borderId="2" xfId="3" applyNumberFormat="1" applyFont="1" applyFill="1" applyBorder="1" applyAlignment="1">
      <alignment horizontal="center" vertical="center" wrapText="1"/>
    </xf>
    <xf numFmtId="165" fontId="11" fillId="8" borderId="2" xfId="3" applyNumberFormat="1" applyFont="1" applyFill="1" applyBorder="1" applyAlignment="1">
      <alignment horizontal="center" vertical="center"/>
    </xf>
    <xf numFmtId="165" fontId="11" fillId="0" borderId="0" xfId="3" applyNumberFormat="1" applyFont="1" applyAlignment="1">
      <alignment vertical="center"/>
    </xf>
    <xf numFmtId="165" fontId="11" fillId="0" borderId="0" xfId="3" applyNumberFormat="1" applyFont="1"/>
    <xf numFmtId="164" fontId="11" fillId="0" borderId="0" xfId="6" applyNumberFormat="1" applyFont="1" applyAlignment="1">
      <alignment vertical="center"/>
    </xf>
    <xf numFmtId="10" fontId="11" fillId="9" borderId="3" xfId="3" applyNumberFormat="1" applyFont="1" applyFill="1" applyBorder="1" applyAlignment="1">
      <alignment horizontal="left" vertical="center" wrapText="1"/>
    </xf>
    <xf numFmtId="9" fontId="11" fillId="2" borderId="3" xfId="3" applyNumberFormat="1" applyFont="1" applyFill="1" applyBorder="1" applyAlignment="1">
      <alignment horizontal="center" vertical="center"/>
    </xf>
    <xf numFmtId="167" fontId="11" fillId="2" borderId="3" xfId="0" applyNumberFormat="1" applyFont="1" applyFill="1" applyBorder="1" applyAlignment="1">
      <alignment horizontal="center" vertical="center"/>
    </xf>
    <xf numFmtId="10" fontId="11" fillId="0" borderId="0" xfId="3" applyNumberFormat="1" applyFont="1" applyAlignment="1">
      <alignment vertical="center"/>
    </xf>
    <xf numFmtId="3" fontId="15" fillId="4" borderId="2" xfId="3" applyNumberFormat="1" applyFont="1" applyFill="1" applyBorder="1" applyAlignment="1">
      <alignment horizontal="left" vertical="center" wrapText="1" indent="2"/>
    </xf>
    <xf numFmtId="3" fontId="15" fillId="0" borderId="0" xfId="3" applyNumberFormat="1" applyFont="1" applyAlignment="1">
      <alignment vertical="center"/>
    </xf>
    <xf numFmtId="3" fontId="15" fillId="0" borderId="0" xfId="3" applyNumberFormat="1" applyFont="1"/>
    <xf numFmtId="10" fontId="11" fillId="9" borderId="2" xfId="3" applyNumberFormat="1" applyFont="1" applyFill="1" applyBorder="1" applyAlignment="1">
      <alignment horizontal="left" vertical="center" wrapText="1"/>
    </xf>
    <xf numFmtId="9" fontId="11" fillId="2" borderId="2" xfId="3" applyNumberFormat="1" applyFont="1" applyFill="1" applyBorder="1" applyAlignment="1">
      <alignment horizontal="center" vertical="center"/>
    </xf>
    <xf numFmtId="167" fontId="11" fillId="2" borderId="2" xfId="0" applyNumberFormat="1" applyFont="1" applyFill="1" applyBorder="1" applyAlignment="1">
      <alignment horizontal="center" vertical="center"/>
    </xf>
    <xf numFmtId="9" fontId="11" fillId="9" borderId="2" xfId="3" applyNumberFormat="1" applyFont="1" applyFill="1" applyBorder="1" applyAlignment="1">
      <alignment horizontal="center" vertical="center"/>
    </xf>
    <xf numFmtId="167" fontId="11" fillId="9" borderId="2" xfId="0" applyNumberFormat="1" applyFont="1" applyFill="1" applyBorder="1" applyAlignment="1">
      <alignment horizontal="center" vertical="center"/>
    </xf>
    <xf numFmtId="3" fontId="20" fillId="6" borderId="2" xfId="0" applyNumberFormat="1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168" fontId="15" fillId="4" borderId="2" xfId="3" applyNumberFormat="1" applyFont="1" applyFill="1" applyBorder="1" applyAlignment="1">
      <alignment horizontal="left" vertical="center" wrapText="1" indent="2"/>
    </xf>
    <xf numFmtId="168" fontId="11" fillId="4" borderId="2" xfId="3" applyNumberFormat="1" applyFont="1" applyFill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 vertical="center"/>
    </xf>
    <xf numFmtId="168" fontId="15" fillId="6" borderId="2" xfId="0" applyNumberFormat="1" applyFont="1" applyFill="1" applyBorder="1" applyAlignment="1">
      <alignment horizontal="center" vertical="center"/>
    </xf>
    <xf numFmtId="168" fontId="15" fillId="0" borderId="2" xfId="0" applyNumberFormat="1" applyFont="1" applyBorder="1" applyAlignment="1" applyProtection="1">
      <alignment horizontal="center" vertical="center"/>
      <protection locked="0"/>
    </xf>
    <xf numFmtId="6" fontId="15" fillId="0" borderId="2" xfId="0" applyNumberFormat="1" applyFont="1" applyBorder="1" applyAlignment="1">
      <alignment horizontal="center"/>
    </xf>
    <xf numFmtId="168" fontId="15" fillId="0" borderId="0" xfId="3" applyNumberFormat="1" applyFont="1"/>
    <xf numFmtId="6" fontId="15" fillId="0" borderId="3" xfId="0" applyNumberFormat="1" applyFont="1" applyBorder="1" applyAlignment="1">
      <alignment horizontal="center"/>
    </xf>
    <xf numFmtId="3" fontId="21" fillId="0" borderId="0" xfId="3" applyNumberFormat="1" applyFont="1" applyAlignment="1" applyProtection="1">
      <alignment horizontal="center" vertical="center"/>
      <protection hidden="1"/>
    </xf>
    <xf numFmtId="165" fontId="19" fillId="0" borderId="0" xfId="3" applyNumberFormat="1" applyFont="1" applyAlignment="1" applyProtection="1">
      <alignment vertical="center"/>
      <protection hidden="1"/>
    </xf>
    <xf numFmtId="165" fontId="22" fillId="0" borderId="0" xfId="3" applyNumberFormat="1" applyFont="1" applyAlignment="1" applyProtection="1">
      <alignment vertical="center"/>
      <protection hidden="1"/>
    </xf>
    <xf numFmtId="0" fontId="19" fillId="0" borderId="0" xfId="3" applyFont="1" applyAlignment="1" applyProtection="1">
      <alignment vertical="center"/>
      <protection hidden="1"/>
    </xf>
    <xf numFmtId="0" fontId="19" fillId="0" borderId="0" xfId="3" applyFont="1" applyProtection="1">
      <protection hidden="1"/>
    </xf>
    <xf numFmtId="0" fontId="15" fillId="0" borderId="0" xfId="3" applyFont="1" applyAlignment="1" applyProtection="1">
      <alignment vertical="center"/>
      <protection hidden="1"/>
    </xf>
    <xf numFmtId="3" fontId="23" fillId="0" borderId="0" xfId="3" applyNumberFormat="1" applyFont="1" applyAlignment="1" applyProtection="1">
      <alignment horizontal="center" vertical="center"/>
      <protection hidden="1"/>
    </xf>
    <xf numFmtId="165" fontId="11" fillId="10" borderId="2" xfId="3" applyNumberFormat="1" applyFont="1" applyFill="1" applyBorder="1" applyAlignment="1" applyProtection="1">
      <alignment horizontal="center" vertical="center" wrapText="1"/>
      <protection hidden="1"/>
    </xf>
    <xf numFmtId="165" fontId="11" fillId="10" borderId="2" xfId="3" applyNumberFormat="1" applyFont="1" applyFill="1" applyBorder="1" applyAlignment="1" applyProtection="1">
      <alignment horizontal="centerContinuous" vertical="center"/>
      <protection hidden="1"/>
    </xf>
    <xf numFmtId="165" fontId="11" fillId="0" borderId="0" xfId="3" applyNumberFormat="1" applyFont="1" applyAlignment="1" applyProtection="1">
      <alignment vertical="center"/>
      <protection hidden="1"/>
    </xf>
    <xf numFmtId="165" fontId="11" fillId="0" borderId="0" xfId="3" applyNumberFormat="1" applyFont="1" applyProtection="1">
      <protection hidden="1"/>
    </xf>
    <xf numFmtId="10" fontId="11" fillId="11" borderId="12" xfId="3" applyNumberFormat="1" applyFont="1" applyFill="1" applyBorder="1" applyAlignment="1" applyProtection="1">
      <alignment horizontal="left" vertical="center" wrapText="1"/>
      <protection hidden="1"/>
    </xf>
    <xf numFmtId="10" fontId="11" fillId="0" borderId="0" xfId="3" applyNumberFormat="1" applyFont="1" applyAlignment="1" applyProtection="1">
      <alignment vertical="center"/>
      <protection hidden="1"/>
    </xf>
    <xf numFmtId="3" fontId="15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5" fillId="0" borderId="2" xfId="3" applyNumberFormat="1" applyFont="1" applyBorder="1" applyAlignment="1" applyProtection="1">
      <alignment horizontal="center" vertical="center"/>
      <protection locked="0"/>
    </xf>
    <xf numFmtId="10" fontId="15" fillId="0" borderId="0" xfId="3" applyNumberFormat="1" applyFont="1" applyAlignment="1" applyProtection="1">
      <alignment horizontal="center" vertical="center"/>
      <protection hidden="1"/>
    </xf>
    <xf numFmtId="3" fontId="15" fillId="0" borderId="0" xfId="3" applyNumberFormat="1" applyFont="1" applyAlignment="1" applyProtection="1">
      <alignment vertical="center"/>
      <protection hidden="1"/>
    </xf>
    <xf numFmtId="3" fontId="15" fillId="0" borderId="0" xfId="3" applyNumberFormat="1" applyFont="1" applyProtection="1">
      <protection hidden="1"/>
    </xf>
    <xf numFmtId="3" fontId="11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1" fillId="0" borderId="2" xfId="3" applyNumberFormat="1" applyFont="1" applyBorder="1" applyAlignment="1" applyProtection="1">
      <alignment horizontal="center" vertical="center"/>
      <protection locked="0"/>
    </xf>
    <xf numFmtId="10" fontId="11" fillId="0" borderId="0" xfId="3" applyNumberFormat="1" applyFont="1" applyAlignment="1" applyProtection="1">
      <alignment horizontal="center" vertical="center"/>
      <protection hidden="1"/>
    </xf>
    <xf numFmtId="3" fontId="15" fillId="4" borderId="14" xfId="3" applyNumberFormat="1" applyFont="1" applyFill="1" applyBorder="1" applyAlignment="1" applyProtection="1">
      <alignment horizontal="left" vertical="center" wrapText="1" indent="2"/>
      <protection hidden="1"/>
    </xf>
    <xf numFmtId="3" fontId="15" fillId="0" borderId="15" xfId="0" applyNumberFormat="1" applyFont="1" applyBorder="1" applyAlignment="1" applyProtection="1">
      <alignment horizontal="center" vertical="center"/>
      <protection hidden="1"/>
    </xf>
    <xf numFmtId="10" fontId="11" fillId="9" borderId="16" xfId="3" applyNumberFormat="1" applyFont="1" applyFill="1" applyBorder="1" applyAlignment="1" applyProtection="1">
      <alignment vertical="center" wrapText="1"/>
      <protection hidden="1"/>
    </xf>
    <xf numFmtId="165" fontId="11" fillId="12" borderId="12" xfId="3" applyNumberFormat="1" applyFont="1" applyFill="1" applyBorder="1" applyAlignment="1" applyProtection="1">
      <alignment horizontal="center" vertical="center"/>
      <protection hidden="1"/>
    </xf>
    <xf numFmtId="167" fontId="11" fillId="12" borderId="12" xfId="0" applyNumberFormat="1" applyFont="1" applyFill="1" applyBorder="1" applyAlignment="1" applyProtection="1">
      <alignment horizontal="center" vertical="center"/>
      <protection hidden="1"/>
    </xf>
    <xf numFmtId="3" fontId="15" fillId="0" borderId="12" xfId="3" applyNumberFormat="1" applyFont="1" applyBorder="1" applyAlignment="1" applyProtection="1">
      <alignment horizontal="center" vertical="center"/>
      <protection locked="0"/>
    </xf>
    <xf numFmtId="3" fontId="5" fillId="0" borderId="12" xfId="3" applyNumberFormat="1" applyBorder="1" applyAlignment="1" applyProtection="1">
      <alignment horizontal="center" vertical="center"/>
      <protection locked="0"/>
    </xf>
    <xf numFmtId="10" fontId="15" fillId="4" borderId="12" xfId="3" applyNumberFormat="1" applyFont="1" applyFill="1" applyBorder="1" applyAlignment="1" applyProtection="1">
      <alignment horizontal="center" vertical="center"/>
      <protection hidden="1"/>
    </xf>
    <xf numFmtId="10" fontId="15" fillId="0" borderId="12" xfId="0" applyNumberFormat="1" applyFont="1" applyBorder="1" applyAlignment="1" applyProtection="1">
      <alignment horizontal="center" vertical="center"/>
      <protection hidden="1"/>
    </xf>
    <xf numFmtId="3" fontId="15" fillId="0" borderId="17" xfId="3" applyNumberFormat="1" applyFont="1" applyBorder="1" applyAlignment="1" applyProtection="1">
      <alignment horizontal="center" vertical="center"/>
      <protection locked="0"/>
    </xf>
    <xf numFmtId="3" fontId="5" fillId="0" borderId="17" xfId="3" applyNumberFormat="1" applyBorder="1" applyAlignment="1" applyProtection="1">
      <alignment horizontal="center" vertical="center"/>
      <protection locked="0"/>
    </xf>
    <xf numFmtId="3" fontId="11" fillId="4" borderId="12" xfId="3" applyNumberFormat="1" applyFont="1" applyFill="1" applyBorder="1" applyAlignment="1" applyProtection="1">
      <alignment horizontal="center" vertical="center"/>
      <protection hidden="1"/>
    </xf>
    <xf numFmtId="10" fontId="11" fillId="4" borderId="12" xfId="3" applyNumberFormat="1" applyFont="1" applyFill="1" applyBorder="1" applyAlignment="1" applyProtection="1">
      <alignment horizontal="center" vertical="center"/>
      <protection hidden="1"/>
    </xf>
    <xf numFmtId="10" fontId="11" fillId="0" borderId="12" xfId="0" applyNumberFormat="1" applyFont="1" applyBorder="1" applyAlignment="1" applyProtection="1">
      <alignment horizontal="center" vertical="center"/>
      <protection hidden="1"/>
    </xf>
    <xf numFmtId="3" fontId="11" fillId="0" borderId="0" xfId="3" applyNumberFormat="1" applyFont="1" applyProtection="1">
      <protection hidden="1"/>
    </xf>
    <xf numFmtId="3" fontId="15" fillId="0" borderId="14" xfId="0" applyNumberFormat="1" applyFont="1" applyBorder="1" applyAlignment="1" applyProtection="1">
      <alignment horizontal="center" vertical="center"/>
      <protection hidden="1"/>
    </xf>
    <xf numFmtId="10" fontId="15" fillId="0" borderId="18" xfId="0" applyNumberFormat="1" applyFont="1" applyBorder="1" applyAlignment="1" applyProtection="1">
      <alignment horizontal="center" vertical="center"/>
      <protection hidden="1"/>
    </xf>
    <xf numFmtId="3" fontId="15" fillId="0" borderId="19" xfId="3" applyNumberFormat="1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5" fillId="0" borderId="20" xfId="3" applyNumberFormat="1" applyFont="1" applyBorder="1" applyAlignment="1" applyProtection="1">
      <alignment horizontal="center" vertical="center"/>
      <protection locked="0"/>
    </xf>
    <xf numFmtId="3" fontId="15" fillId="0" borderId="12" xfId="3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10" fontId="15" fillId="4" borderId="12" xfId="3" applyNumberFormat="1" applyFont="1" applyFill="1" applyBorder="1" applyAlignment="1" applyProtection="1">
      <alignment horizontal="center" vertical="center"/>
      <protection locked="0"/>
    </xf>
    <xf numFmtId="3" fontId="15" fillId="4" borderId="16" xfId="3" applyNumberFormat="1" applyFont="1" applyFill="1" applyBorder="1" applyAlignment="1" applyProtection="1">
      <alignment horizontal="left" vertical="center" wrapText="1" indent="2"/>
      <protection hidden="1"/>
    </xf>
    <xf numFmtId="3" fontId="15" fillId="0" borderId="16" xfId="0" applyNumberFormat="1" applyFont="1" applyBorder="1" applyAlignment="1" applyProtection="1">
      <alignment horizontal="center" vertical="center"/>
      <protection hidden="1"/>
    </xf>
    <xf numFmtId="165" fontId="11" fillId="2" borderId="2" xfId="3" applyNumberFormat="1" applyFont="1" applyFill="1" applyBorder="1" applyAlignment="1" applyProtection="1">
      <alignment horizontal="center" vertical="center"/>
      <protection hidden="1"/>
    </xf>
    <xf numFmtId="10" fontId="15" fillId="0" borderId="0" xfId="0" applyNumberFormat="1" applyFont="1" applyAlignment="1" applyProtection="1">
      <alignment horizontal="center" vertical="center"/>
      <protection hidden="1"/>
    </xf>
    <xf numFmtId="10" fontId="11" fillId="9" borderId="2" xfId="3" applyNumberFormat="1" applyFont="1" applyFill="1" applyBorder="1" applyAlignment="1" applyProtection="1">
      <alignment horizontal="left" vertical="center" wrapText="1" indent="1"/>
      <protection hidden="1"/>
    </xf>
    <xf numFmtId="165" fontId="11" fillId="2" borderId="2" xfId="3" applyNumberFormat="1" applyFont="1" applyFill="1" applyBorder="1" applyAlignment="1" applyProtection="1">
      <alignment horizontal="centerContinuous" vertical="center"/>
      <protection hidden="1"/>
    </xf>
    <xf numFmtId="3" fontId="15" fillId="4" borderId="17" xfId="3" applyNumberFormat="1" applyFont="1" applyFill="1" applyBorder="1" applyAlignment="1" applyProtection="1">
      <alignment horizontal="left" vertical="center" wrapText="1" indent="2"/>
      <protection hidden="1"/>
    </xf>
    <xf numFmtId="3" fontId="15" fillId="4" borderId="17" xfId="3" applyNumberFormat="1" applyFont="1" applyFill="1" applyBorder="1" applyAlignment="1" applyProtection="1">
      <alignment horizontal="center" vertical="center"/>
      <protection locked="0"/>
    </xf>
    <xf numFmtId="3" fontId="15" fillId="0" borderId="21" xfId="0" applyNumberFormat="1" applyFont="1" applyBorder="1" applyAlignment="1" applyProtection="1">
      <alignment horizontal="center" vertical="center"/>
      <protection locked="0"/>
    </xf>
    <xf numFmtId="3" fontId="15" fillId="0" borderId="0" xfId="0" applyNumberFormat="1" applyFont="1" applyAlignment="1" applyProtection="1">
      <alignment horizontal="center" vertical="center"/>
      <protection hidden="1"/>
    </xf>
    <xf numFmtId="3" fontId="15" fillId="4" borderId="12" xfId="3" applyNumberFormat="1" applyFont="1" applyFill="1" applyBorder="1" applyAlignment="1" applyProtection="1">
      <alignment horizontal="center" vertical="center"/>
      <protection locked="0"/>
    </xf>
    <xf numFmtId="3" fontId="15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vertical="center"/>
      <protection hidden="1"/>
    </xf>
    <xf numFmtId="0" fontId="15" fillId="0" borderId="16" xfId="3" applyFont="1" applyBorder="1" applyAlignment="1" applyProtection="1">
      <alignment vertical="center"/>
      <protection hidden="1"/>
    </xf>
    <xf numFmtId="10" fontId="11" fillId="9" borderId="23" xfId="3" applyNumberFormat="1" applyFont="1" applyFill="1" applyBorder="1" applyAlignment="1" applyProtection="1">
      <alignment vertical="center" wrapText="1"/>
      <protection hidden="1"/>
    </xf>
    <xf numFmtId="165" fontId="11" fillId="2" borderId="24" xfId="3" applyNumberFormat="1" applyFont="1" applyFill="1" applyBorder="1" applyAlignment="1" applyProtection="1">
      <alignment horizontal="center" vertical="center"/>
      <protection hidden="1"/>
    </xf>
    <xf numFmtId="167" fontId="11" fillId="2" borderId="22" xfId="0" applyNumberFormat="1" applyFont="1" applyFill="1" applyBorder="1" applyAlignment="1" applyProtection="1">
      <alignment horizontal="center" vertical="center"/>
      <protection hidden="1"/>
    </xf>
    <xf numFmtId="10" fontId="15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5" fillId="4" borderId="24" xfId="3" applyNumberFormat="1" applyFont="1" applyFill="1" applyBorder="1" applyAlignment="1" applyProtection="1">
      <alignment horizontal="center" vertical="center"/>
      <protection locked="0"/>
    </xf>
    <xf numFmtId="10" fontId="15" fillId="0" borderId="22" xfId="0" applyNumberFormat="1" applyFont="1" applyBorder="1" applyAlignment="1" applyProtection="1">
      <alignment horizontal="center" vertical="center"/>
      <protection locked="0"/>
    </xf>
    <xf numFmtId="10" fontId="15" fillId="0" borderId="0" xfId="3" applyNumberFormat="1" applyFont="1" applyProtection="1">
      <protection hidden="1"/>
    </xf>
    <xf numFmtId="10" fontId="15" fillId="4" borderId="25" xfId="3" applyNumberFormat="1" applyFont="1" applyFill="1" applyBorder="1" applyAlignment="1" applyProtection="1">
      <alignment horizontal="center" vertical="center"/>
      <protection locked="0"/>
    </xf>
    <xf numFmtId="10" fontId="11" fillId="4" borderId="12" xfId="3" applyNumberFormat="1" applyFont="1" applyFill="1" applyBorder="1" applyAlignment="1" applyProtection="1">
      <alignment horizontal="left" vertical="center" wrapText="1" indent="2"/>
      <protection hidden="1"/>
    </xf>
    <xf numFmtId="10" fontId="11" fillId="0" borderId="0" xfId="0" applyNumberFormat="1" applyFont="1" applyAlignment="1" applyProtection="1">
      <alignment horizontal="center" vertical="center"/>
      <protection hidden="1"/>
    </xf>
    <xf numFmtId="10" fontId="11" fillId="0" borderId="0" xfId="3" applyNumberFormat="1" applyFont="1" applyProtection="1">
      <protection hidden="1"/>
    </xf>
    <xf numFmtId="10" fontId="11" fillId="9" borderId="12" xfId="3" applyNumberFormat="1" applyFont="1" applyFill="1" applyBorder="1" applyAlignment="1" applyProtection="1">
      <alignment horizontal="left" vertical="center" wrapText="1"/>
      <protection hidden="1"/>
    </xf>
    <xf numFmtId="9" fontId="5" fillId="0" borderId="2" xfId="0" applyNumberFormat="1" applyFont="1" applyBorder="1" applyAlignment="1" applyProtection="1">
      <alignment horizontal="center"/>
      <protection locked="0"/>
    </xf>
    <xf numFmtId="10" fontId="5" fillId="0" borderId="2" xfId="0" applyNumberFormat="1" applyFont="1" applyBorder="1" applyAlignment="1" applyProtection="1">
      <alignment horizontal="center"/>
      <protection locked="0"/>
    </xf>
    <xf numFmtId="9" fontId="5" fillId="0" borderId="3" xfId="0" applyNumberFormat="1" applyFont="1" applyBorder="1" applyAlignment="1" applyProtection="1">
      <alignment horizontal="center"/>
      <protection locked="0"/>
    </xf>
    <xf numFmtId="10" fontId="5" fillId="0" borderId="3" xfId="0" applyNumberFormat="1" applyFont="1" applyBorder="1" applyAlignment="1" applyProtection="1">
      <alignment horizontal="center"/>
      <protection locked="0"/>
    </xf>
    <xf numFmtId="3" fontId="14" fillId="0" borderId="2" xfId="3" applyNumberFormat="1" applyFont="1" applyBorder="1" applyAlignment="1">
      <alignment horizontal="center" vertical="center"/>
    </xf>
    <xf numFmtId="3" fontId="14" fillId="0" borderId="11" xfId="3" applyNumberFormat="1" applyFont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3" fontId="14" fillId="0" borderId="10" xfId="3" applyNumberFormat="1" applyFont="1" applyBorder="1" applyAlignment="1">
      <alignment horizontal="center" vertical="center"/>
    </xf>
    <xf numFmtId="3" fontId="15" fillId="0" borderId="10" xfId="5" applyNumberFormat="1" applyFont="1" applyFill="1" applyBorder="1" applyAlignment="1" applyProtection="1">
      <alignment horizontal="center" vertical="center"/>
    </xf>
    <xf numFmtId="3" fontId="15" fillId="0" borderId="3" xfId="5" applyNumberFormat="1" applyFont="1" applyFill="1" applyBorder="1" applyAlignment="1" applyProtection="1">
      <alignment horizontal="center" vertical="center"/>
    </xf>
    <xf numFmtId="3" fontId="14" fillId="0" borderId="4" xfId="3" applyNumberFormat="1" applyFont="1" applyBorder="1" applyAlignment="1">
      <alignment horizontal="center" vertical="center"/>
    </xf>
    <xf numFmtId="3" fontId="14" fillId="0" borderId="5" xfId="3" applyNumberFormat="1" applyFont="1" applyBorder="1" applyAlignment="1">
      <alignment horizontal="center" vertical="center"/>
    </xf>
    <xf numFmtId="3" fontId="14" fillId="0" borderId="0" xfId="3" applyNumberFormat="1" applyFont="1" applyAlignment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/>
    </xf>
    <xf numFmtId="3" fontId="14" fillId="0" borderId="10" xfId="3" quotePrefix="1" applyNumberFormat="1" applyFont="1" applyBorder="1" applyAlignment="1">
      <alignment horizontal="center" vertical="center"/>
    </xf>
    <xf numFmtId="3" fontId="14" fillId="0" borderId="11" xfId="3" quotePrefix="1" applyNumberFormat="1" applyFont="1" applyBorder="1" applyAlignment="1">
      <alignment horizontal="center" vertical="center"/>
    </xf>
    <xf numFmtId="3" fontId="14" fillId="0" borderId="3" xfId="3" quotePrefix="1" applyNumberFormat="1" applyFont="1" applyBorder="1" applyAlignment="1">
      <alignment horizontal="center" vertical="center"/>
    </xf>
    <xf numFmtId="3" fontId="24" fillId="13" borderId="2" xfId="3" applyNumberFormat="1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left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/>
    </xf>
    <xf numFmtId="10" fontId="11" fillId="4" borderId="7" xfId="3" applyNumberFormat="1" applyFont="1" applyFill="1" applyBorder="1" applyAlignment="1" applyProtection="1">
      <alignment horizontal="center" vertical="center"/>
      <protection locked="0"/>
    </xf>
    <xf numFmtId="10" fontId="11" fillId="4" borderId="4" xfId="3" applyNumberFormat="1" applyFont="1" applyFill="1" applyBorder="1" applyAlignment="1" applyProtection="1">
      <alignment horizontal="center" vertical="center"/>
      <protection locked="0"/>
    </xf>
    <xf numFmtId="10" fontId="11" fillId="4" borderId="8" xfId="3" applyNumberFormat="1" applyFont="1" applyFill="1" applyBorder="1" applyAlignment="1" applyProtection="1">
      <alignment horizontal="center" vertical="center"/>
      <protection locked="0"/>
    </xf>
    <xf numFmtId="3" fontId="11" fillId="4" borderId="18" xfId="3" applyNumberFormat="1" applyFont="1" applyFill="1" applyBorder="1" applyAlignment="1" applyProtection="1">
      <alignment horizontal="center" vertical="center"/>
      <protection locked="0"/>
    </xf>
    <xf numFmtId="3" fontId="11" fillId="4" borderId="14" xfId="3" applyNumberFormat="1" applyFont="1" applyFill="1" applyBorder="1" applyAlignment="1" applyProtection="1">
      <alignment horizontal="center" vertical="center"/>
      <protection locked="0"/>
    </xf>
    <xf numFmtId="3" fontId="11" fillId="4" borderId="26" xfId="3" applyNumberFormat="1" applyFont="1" applyFill="1" applyBorder="1" applyAlignment="1" applyProtection="1">
      <alignment horizontal="center" vertical="center"/>
      <protection locked="0"/>
    </xf>
    <xf numFmtId="165" fontId="11" fillId="12" borderId="18" xfId="3" applyNumberFormat="1" applyFont="1" applyFill="1" applyBorder="1" applyAlignment="1" applyProtection="1">
      <alignment horizontal="center" vertical="center"/>
      <protection hidden="1"/>
    </xf>
    <xf numFmtId="165" fontId="11" fillId="12" borderId="14" xfId="3" applyNumberFormat="1" applyFont="1" applyFill="1" applyBorder="1" applyAlignment="1" applyProtection="1">
      <alignment horizontal="center" vertical="center"/>
      <protection hidden="1"/>
    </xf>
    <xf numFmtId="165" fontId="11" fillId="12" borderId="27" xfId="3" applyNumberFormat="1" applyFont="1" applyFill="1" applyBorder="1" applyAlignment="1" applyProtection="1">
      <alignment horizontal="center" vertical="center"/>
      <protection hidden="1"/>
    </xf>
    <xf numFmtId="10" fontId="11" fillId="9" borderId="2" xfId="3" applyNumberFormat="1" applyFont="1" applyFill="1" applyBorder="1" applyAlignment="1" applyProtection="1">
      <alignment horizontal="left" vertical="center" wrapText="1"/>
      <protection hidden="1"/>
    </xf>
    <xf numFmtId="165" fontId="11" fillId="2" borderId="2" xfId="3" applyNumberFormat="1" applyFont="1" applyFill="1" applyBorder="1" applyAlignment="1" applyProtection="1">
      <alignment horizontal="center" vertical="center"/>
      <protection hidden="1"/>
    </xf>
    <xf numFmtId="165" fontId="11" fillId="10" borderId="7" xfId="3" applyNumberFormat="1" applyFont="1" applyFill="1" applyBorder="1" applyAlignment="1" applyProtection="1">
      <alignment horizontal="center" vertical="center"/>
      <protection hidden="1"/>
    </xf>
    <xf numFmtId="165" fontId="11" fillId="10" borderId="8" xfId="3" applyNumberFormat="1" applyFont="1" applyFill="1" applyBorder="1" applyAlignment="1" applyProtection="1">
      <alignment horizontal="center" vertical="center"/>
      <protection hidden="1"/>
    </xf>
    <xf numFmtId="3" fontId="25" fillId="13" borderId="2" xfId="3" applyNumberFormat="1" applyFont="1" applyFill="1" applyBorder="1" applyAlignment="1" applyProtection="1">
      <alignment horizontal="center" vertical="center" wrapText="1"/>
      <protection hidden="1"/>
    </xf>
    <xf numFmtId="0" fontId="10" fillId="14" borderId="2" xfId="3" applyFont="1" applyFill="1" applyBorder="1" applyAlignment="1" applyProtection="1">
      <alignment horizontal="center" vertical="center"/>
      <protection hidden="1"/>
    </xf>
  </cellXfs>
  <cellStyles count="7">
    <cellStyle name="Normal" xfId="0" builtinId="0"/>
    <cellStyle name="Normal 10" xfId="1" xr:uid="{20253238-1AD1-4394-9052-15E0956D5EF1}"/>
    <cellStyle name="Normal 12" xfId="2" xr:uid="{BDF6DADF-D466-4717-B3B5-6C81C9929490}"/>
    <cellStyle name="Normal 5 2" xfId="3" xr:uid="{B825B2EA-2394-463E-8C34-0D627A267C65}"/>
    <cellStyle name="Porcentagem" xfId="4" builtinId="5"/>
    <cellStyle name="Porcentagem 4" xfId="5" xr:uid="{91B08455-F540-4A69-9333-AF30E406BA0A}"/>
    <cellStyle name="Vírgula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0</xdr:colOff>
      <xdr:row>0</xdr:row>
      <xdr:rowOff>762000</xdr:rowOff>
    </xdr:to>
    <xdr:grpSp>
      <xdr:nvGrpSpPr>
        <xdr:cNvPr id="1030" name="Agrupar 1">
          <a:extLst>
            <a:ext uri="{FF2B5EF4-FFF2-40B4-BE49-F238E27FC236}">
              <a16:creationId xmlns:a16="http://schemas.microsoft.com/office/drawing/2014/main" id="{F3D866A7-C6E2-210E-2FFA-496A9B25941E}"/>
            </a:ext>
          </a:extLst>
        </xdr:cNvPr>
        <xdr:cNvGrpSpPr>
          <a:grpSpLocks/>
        </xdr:cNvGrpSpPr>
      </xdr:nvGrpSpPr>
      <xdr:grpSpPr bwMode="auto">
        <a:xfrm>
          <a:off x="0" y="57150"/>
          <a:ext cx="0" cy="704850"/>
          <a:chOff x="38100" y="47625"/>
          <a:chExt cx="8724900" cy="704850"/>
        </a:xfrm>
      </xdr:grpSpPr>
      <xdr:pic>
        <xdr:nvPicPr>
          <xdr:cNvPr id="1032" name="Imagem 2">
            <a:extLst>
              <a:ext uri="{FF2B5EF4-FFF2-40B4-BE49-F238E27FC236}">
                <a16:creationId xmlns:a16="http://schemas.microsoft.com/office/drawing/2014/main" id="{01C25002-A871-E6E2-9C72-8CD585BB33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81275" y="47625"/>
            <a:ext cx="3533775" cy="704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33" name="Imagem 3">
            <a:extLst>
              <a:ext uri="{FF2B5EF4-FFF2-40B4-BE49-F238E27FC236}">
                <a16:creationId xmlns:a16="http://schemas.microsoft.com/office/drawing/2014/main" id="{450302A7-6C8D-918C-8066-03D38A82ED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43650" y="47625"/>
            <a:ext cx="2419350" cy="695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34" name="Imagem 4">
            <a:extLst>
              <a:ext uri="{FF2B5EF4-FFF2-40B4-BE49-F238E27FC236}">
                <a16:creationId xmlns:a16="http://schemas.microsoft.com/office/drawing/2014/main" id="{071A5E0D-5092-BBAD-332F-3BC8F5B340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" y="47625"/>
            <a:ext cx="2419350" cy="695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33</xdr:col>
      <xdr:colOff>2447925</xdr:colOff>
      <xdr:row>0</xdr:row>
      <xdr:rowOff>0</xdr:rowOff>
    </xdr:from>
    <xdr:to>
      <xdr:col>41</xdr:col>
      <xdr:colOff>1362075</xdr:colOff>
      <xdr:row>0</xdr:row>
      <xdr:rowOff>838200</xdr:rowOff>
    </xdr:to>
    <xdr:pic>
      <xdr:nvPicPr>
        <xdr:cNvPr id="1031" name="Imagem4">
          <a:extLst>
            <a:ext uri="{FF2B5EF4-FFF2-40B4-BE49-F238E27FC236}">
              <a16:creationId xmlns:a16="http://schemas.microsoft.com/office/drawing/2014/main" id="{267A42A1-42CC-6E83-270B-EE7B9D6D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0"/>
          <a:ext cx="4152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2895600</xdr:colOff>
      <xdr:row>0</xdr:row>
      <xdr:rowOff>0</xdr:rowOff>
    </xdr:from>
    <xdr:to>
      <xdr:col>40</xdr:col>
      <xdr:colOff>0</xdr:colOff>
      <xdr:row>0</xdr:row>
      <xdr:rowOff>838200</xdr:rowOff>
    </xdr:to>
    <xdr:pic>
      <xdr:nvPicPr>
        <xdr:cNvPr id="2050" name="Imagem4">
          <a:extLst>
            <a:ext uri="{FF2B5EF4-FFF2-40B4-BE49-F238E27FC236}">
              <a16:creationId xmlns:a16="http://schemas.microsoft.com/office/drawing/2014/main" id="{D6A89110-0931-5073-8E01-04AF9E55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0"/>
          <a:ext cx="4162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1285875</xdr:colOff>
      <xdr:row>0</xdr:row>
      <xdr:rowOff>0</xdr:rowOff>
    </xdr:from>
    <xdr:to>
      <xdr:col>36</xdr:col>
      <xdr:colOff>1304925</xdr:colOff>
      <xdr:row>1</xdr:row>
      <xdr:rowOff>47625</xdr:rowOff>
    </xdr:to>
    <xdr:pic>
      <xdr:nvPicPr>
        <xdr:cNvPr id="3075" name="Imagem4">
          <a:extLst>
            <a:ext uri="{FF2B5EF4-FFF2-40B4-BE49-F238E27FC236}">
              <a16:creationId xmlns:a16="http://schemas.microsoft.com/office/drawing/2014/main" id="{318A9577-71F7-7ACA-1239-F0EAD328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0"/>
          <a:ext cx="4162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1285875</xdr:colOff>
      <xdr:row>0</xdr:row>
      <xdr:rowOff>0</xdr:rowOff>
    </xdr:from>
    <xdr:to>
      <xdr:col>35</xdr:col>
      <xdr:colOff>19050</xdr:colOff>
      <xdr:row>1</xdr:row>
      <xdr:rowOff>47625</xdr:rowOff>
    </xdr:to>
    <xdr:pic>
      <xdr:nvPicPr>
        <xdr:cNvPr id="3076" name="Imagem4">
          <a:extLst>
            <a:ext uri="{FF2B5EF4-FFF2-40B4-BE49-F238E27FC236}">
              <a16:creationId xmlns:a16="http://schemas.microsoft.com/office/drawing/2014/main" id="{E2FC8AB5-89A4-F275-C5A1-928AC7DA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0"/>
          <a:ext cx="4162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B713-8E02-4D0A-8DE6-5C289BEC7685}">
  <sheetPr>
    <tabColor rgb="FF81D41A"/>
  </sheetPr>
  <dimension ref="A1:AW501"/>
  <sheetViews>
    <sheetView showGridLines="0" tabSelected="1" view="pageBreakPreview" topLeftCell="AH134" zoomScaleNormal="100" zoomScaleSheetLayoutView="100" workbookViewId="0">
      <selection activeCell="B2" sqref="B2:AU2"/>
    </sheetView>
  </sheetViews>
  <sheetFormatPr defaultColWidth="8.7109375" defaultRowHeight="15" x14ac:dyDescent="0.25"/>
  <cols>
    <col min="1" max="1" width="4.42578125" style="1" hidden="1" customWidth="1"/>
    <col min="2" max="2" width="65.7109375" style="126" hidden="1" customWidth="1"/>
    <col min="3" max="5" width="14.7109375" style="7" hidden="1" customWidth="1"/>
    <col min="6" max="7" width="7.5703125" style="7" hidden="1" customWidth="1"/>
    <col min="8" max="8" width="12.42578125" style="7" hidden="1" customWidth="1"/>
    <col min="9" max="9" width="11.85546875" style="7" hidden="1" customWidth="1"/>
    <col min="10" max="10" width="12.42578125" style="7" hidden="1" customWidth="1"/>
    <col min="11" max="11" width="11.85546875" style="7" hidden="1" customWidth="1"/>
    <col min="12" max="12" width="12.42578125" style="7" hidden="1" customWidth="1"/>
    <col min="13" max="15" width="7.5703125" style="7" hidden="1" customWidth="1"/>
    <col min="16" max="16" width="12.42578125" style="7" hidden="1" customWidth="1"/>
    <col min="17" max="17" width="15.7109375" style="7" hidden="1" customWidth="1"/>
    <col min="18" max="18" width="90.7109375" style="126" hidden="1" customWidth="1"/>
    <col min="19" max="19" width="20.7109375" style="7" hidden="1" customWidth="1"/>
    <col min="20" max="20" width="15.7109375" style="7" hidden="1" customWidth="1"/>
    <col min="21" max="24" width="20.7109375" style="7" hidden="1" customWidth="1"/>
    <col min="25" max="25" width="0.42578125" style="7" hidden="1" customWidth="1"/>
    <col min="26" max="30" width="20.7109375" style="7" hidden="1" customWidth="1"/>
    <col min="31" max="33" width="8.85546875" style="7" hidden="1" customWidth="1"/>
    <col min="34" max="34" width="57.85546875" style="126" customWidth="1"/>
    <col min="35" max="35" width="20.7109375" style="7" customWidth="1"/>
    <col min="36" max="39" width="6.85546875" style="7" hidden="1" customWidth="1"/>
    <col min="40" max="41" width="20.7109375" style="7" hidden="1" customWidth="1"/>
    <col min="42" max="42" width="20.7109375" style="7" customWidth="1"/>
    <col min="43" max="47" width="20.7109375" style="7" hidden="1" customWidth="1"/>
    <col min="48" max="48" width="5.42578125" style="6" hidden="1" customWidth="1"/>
    <col min="49" max="16384" width="8.7109375" style="7"/>
  </cols>
  <sheetData>
    <row r="1" spans="1:48" s="3" customFormat="1" ht="70.5" customHeight="1" x14ac:dyDescent="0.25">
      <c r="A1" s="1">
        <f>ROW()</f>
        <v>1</v>
      </c>
      <c r="B1" s="2"/>
      <c r="Q1" s="4"/>
      <c r="R1" s="2"/>
      <c r="AH1" s="2"/>
      <c r="AV1" s="5"/>
    </row>
    <row r="2" spans="1:48" x14ac:dyDescent="0.25">
      <c r="A2" s="1">
        <f>ROW()</f>
        <v>2</v>
      </c>
      <c r="B2" s="273" t="s">
        <v>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</row>
    <row r="3" spans="1:48" ht="27" customHeight="1" x14ac:dyDescent="0.25">
      <c r="A3" s="1">
        <f>ROW()</f>
        <v>3</v>
      </c>
      <c r="B3" s="274" t="s">
        <v>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5" t="s">
        <v>2</v>
      </c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</row>
    <row r="4" spans="1:48" s="16" customFormat="1" x14ac:dyDescent="0.25">
      <c r="A4" s="8">
        <f>ROW()</f>
        <v>4</v>
      </c>
      <c r="B4" s="9" t="str">
        <f>AH4</f>
        <v>01. CONSULTAS</v>
      </c>
      <c r="C4" s="10" t="s">
        <v>3</v>
      </c>
      <c r="D4" s="11" t="s">
        <v>4</v>
      </c>
      <c r="E4" s="10" t="s">
        <v>5</v>
      </c>
      <c r="F4" s="11">
        <v>45505</v>
      </c>
      <c r="G4" s="11" t="e">
        <f ca="1">_xll.FIMMÊS(F4,0)+1</f>
        <v>#NAME?</v>
      </c>
      <c r="H4" s="11" t="s">
        <v>3</v>
      </c>
      <c r="I4" s="11" t="s">
        <v>6</v>
      </c>
      <c r="J4" s="11" t="s">
        <v>3</v>
      </c>
      <c r="K4" s="11" t="s">
        <v>7</v>
      </c>
      <c r="L4" s="10" t="s">
        <v>5</v>
      </c>
      <c r="M4" s="11">
        <v>45566</v>
      </c>
      <c r="N4" s="11" t="e">
        <f t="shared" ref="N4:Z4" ca="1" si="0">_xll.FIMMÊS(M4,0)+1</f>
        <v>#NAME?</v>
      </c>
      <c r="O4" s="11" t="e">
        <f t="shared" ca="1" si="0"/>
        <v>#NAME?</v>
      </c>
      <c r="P4" s="10" t="s">
        <v>3</v>
      </c>
      <c r="Q4" s="11" t="s">
        <v>8</v>
      </c>
      <c r="R4" s="12" t="s">
        <v>9</v>
      </c>
      <c r="S4" s="13" t="s">
        <v>3</v>
      </c>
      <c r="T4" s="14" t="s">
        <v>10</v>
      </c>
      <c r="U4" s="13" t="s">
        <v>5</v>
      </c>
      <c r="V4" s="14">
        <v>45658</v>
      </c>
      <c r="W4" s="14" t="e">
        <f t="shared" ca="1" si="0"/>
        <v>#NAME?</v>
      </c>
      <c r="X4" s="14" t="e">
        <f t="shared" ca="1" si="0"/>
        <v>#NAME?</v>
      </c>
      <c r="Y4" s="14" t="e">
        <f t="shared" ca="1" si="0"/>
        <v>#NAME?</v>
      </c>
      <c r="Z4" s="14" t="e">
        <f t="shared" ca="1" si="0"/>
        <v>#NAME?</v>
      </c>
      <c r="AA4" s="14" t="e">
        <f ca="1">_xll.FIMMÊS(Z4,0)+1</f>
        <v>#NAME?</v>
      </c>
      <c r="AB4" s="13" t="e">
        <f t="shared" ref="AB4:AU4" ca="1" si="1">_xll.FIMMÊS(AA4,0)+1</f>
        <v>#NAME?</v>
      </c>
      <c r="AC4" s="13" t="e">
        <f t="shared" ca="1" si="1"/>
        <v>#NAME?</v>
      </c>
      <c r="AD4" s="13" t="e">
        <f t="shared" ca="1" si="1"/>
        <v>#NAME?</v>
      </c>
      <c r="AE4" s="13" t="e">
        <f t="shared" ca="1" si="1"/>
        <v>#NAME?</v>
      </c>
      <c r="AF4" s="13" t="e">
        <f t="shared" ca="1" si="1"/>
        <v>#NAME?</v>
      </c>
      <c r="AG4" s="13" t="e">
        <f t="shared" ca="1" si="1"/>
        <v>#NAME?</v>
      </c>
      <c r="AH4" s="12" t="s">
        <v>9</v>
      </c>
      <c r="AI4" s="13" t="s">
        <v>5</v>
      </c>
      <c r="AJ4" s="13" t="e">
        <f ca="1">_xll.FIMMÊS(AG4,0)+1</f>
        <v>#NAME?</v>
      </c>
      <c r="AK4" s="13" t="e">
        <f t="shared" ca="1" si="1"/>
        <v>#NAME?</v>
      </c>
      <c r="AL4" s="13" t="e">
        <f t="shared" ca="1" si="1"/>
        <v>#NAME?</v>
      </c>
      <c r="AM4" s="13" t="e">
        <f t="shared" ca="1" si="1"/>
        <v>#NAME?</v>
      </c>
      <c r="AN4" s="13" t="e">
        <f t="shared" ca="1" si="1"/>
        <v>#NAME?</v>
      </c>
      <c r="AO4" s="13" t="e">
        <f t="shared" ca="1" si="1"/>
        <v>#NAME?</v>
      </c>
      <c r="AP4" s="13" t="e">
        <f t="shared" ca="1" si="1"/>
        <v>#NAME?</v>
      </c>
      <c r="AQ4" s="13" t="e">
        <f t="shared" ca="1" si="1"/>
        <v>#NAME?</v>
      </c>
      <c r="AR4" s="13" t="e">
        <f t="shared" ca="1" si="1"/>
        <v>#NAME?</v>
      </c>
      <c r="AS4" s="13" t="e">
        <f t="shared" ca="1" si="1"/>
        <v>#NAME?</v>
      </c>
      <c r="AT4" s="13" t="e">
        <f t="shared" ca="1" si="1"/>
        <v>#NAME?</v>
      </c>
      <c r="AU4" s="13" t="e">
        <f t="shared" ca="1" si="1"/>
        <v>#NAME?</v>
      </c>
      <c r="AV4" s="15">
        <f>ROW()-3</f>
        <v>1</v>
      </c>
    </row>
    <row r="5" spans="1:48" s="20" customFormat="1" x14ac:dyDescent="0.25">
      <c r="A5" s="1">
        <f>ROW()</f>
        <v>5</v>
      </c>
      <c r="B5" s="17" t="str">
        <f t="shared" ref="B5:B68" si="2">AH5</f>
        <v>Consulta médicas especializadas</v>
      </c>
      <c r="C5" s="18">
        <f>C47</f>
        <v>0</v>
      </c>
      <c r="D5" s="18">
        <f t="shared" ref="D5:Q5" si="3">D47</f>
        <v>416</v>
      </c>
      <c r="E5" s="18">
        <f t="shared" si="3"/>
        <v>0</v>
      </c>
      <c r="F5" s="18">
        <f t="shared" si="3"/>
        <v>4120</v>
      </c>
      <c r="G5" s="18">
        <f t="shared" si="3"/>
        <v>4301</v>
      </c>
      <c r="H5" s="18">
        <f t="shared" si="3"/>
        <v>0</v>
      </c>
      <c r="I5" s="18">
        <f t="shared" si="3"/>
        <v>3869</v>
      </c>
      <c r="J5" s="18">
        <f t="shared" si="3"/>
        <v>0</v>
      </c>
      <c r="K5" s="18">
        <f t="shared" si="3"/>
        <v>582</v>
      </c>
      <c r="L5" s="18">
        <f t="shared" si="3"/>
        <v>0</v>
      </c>
      <c r="M5" s="18">
        <f t="shared" si="3"/>
        <v>4451</v>
      </c>
      <c r="N5" s="18">
        <f t="shared" si="3"/>
        <v>4192</v>
      </c>
      <c r="O5" s="18">
        <f t="shared" si="3"/>
        <v>4293</v>
      </c>
      <c r="P5" s="18">
        <f t="shared" si="3"/>
        <v>0</v>
      </c>
      <c r="Q5" s="18">
        <f t="shared" si="3"/>
        <v>2553</v>
      </c>
      <c r="R5" s="17" t="s">
        <v>11</v>
      </c>
      <c r="S5" s="19">
        <f>ROUND((U5/31)*11,0)</f>
        <v>1561</v>
      </c>
      <c r="T5" s="18">
        <f t="shared" ref="T5:Y5" si="4">T47</f>
        <v>1774</v>
      </c>
      <c r="U5" s="18">
        <f t="shared" si="4"/>
        <v>4400</v>
      </c>
      <c r="V5" s="18">
        <f t="shared" si="4"/>
        <v>4327</v>
      </c>
      <c r="W5" s="18">
        <f t="shared" si="4"/>
        <v>4699</v>
      </c>
      <c r="X5" s="18">
        <f t="shared" si="4"/>
        <v>4602</v>
      </c>
      <c r="Y5" s="18">
        <f t="shared" si="4"/>
        <v>4410</v>
      </c>
      <c r="Z5" s="18">
        <f>Z47</f>
        <v>4443</v>
      </c>
      <c r="AA5" s="18">
        <v>4511</v>
      </c>
      <c r="AB5" s="18">
        <v>4624</v>
      </c>
      <c r="AC5" s="18">
        <v>4605</v>
      </c>
      <c r="AD5" s="18">
        <v>4643</v>
      </c>
      <c r="AE5" s="18">
        <v>4711</v>
      </c>
      <c r="AF5" s="18">
        <v>4370</v>
      </c>
      <c r="AG5" s="18">
        <v>4652</v>
      </c>
      <c r="AH5" s="17" t="s">
        <v>11</v>
      </c>
      <c r="AI5" s="18">
        <f>AI47</f>
        <v>4400</v>
      </c>
      <c r="AJ5" s="18">
        <f>AJ13</f>
        <v>4445</v>
      </c>
      <c r="AK5" s="18">
        <v>4525</v>
      </c>
      <c r="AL5" s="18">
        <v>4518</v>
      </c>
      <c r="AM5" s="18">
        <f>AM13</f>
        <v>4502</v>
      </c>
      <c r="AN5" s="18">
        <f t="shared" ref="AN5:AU5" si="5">AN13</f>
        <v>4557</v>
      </c>
      <c r="AO5" s="18">
        <f t="shared" si="5"/>
        <v>4532</v>
      </c>
      <c r="AP5" s="18">
        <f t="shared" si="5"/>
        <v>4646</v>
      </c>
      <c r="AQ5" s="18">
        <f t="shared" si="5"/>
        <v>0</v>
      </c>
      <c r="AR5" s="18">
        <f t="shared" si="5"/>
        <v>0</v>
      </c>
      <c r="AS5" s="18">
        <f t="shared" si="5"/>
        <v>0</v>
      </c>
      <c r="AT5" s="18">
        <f t="shared" si="5"/>
        <v>0</v>
      </c>
      <c r="AU5" s="18">
        <f t="shared" si="5"/>
        <v>0</v>
      </c>
    </row>
    <row r="6" spans="1:48" s="20" customFormat="1" ht="26.25" customHeight="1" x14ac:dyDescent="0.25">
      <c r="A6" s="1">
        <f>ROW()</f>
        <v>6</v>
      </c>
      <c r="B6" s="21" t="str">
        <f t="shared" si="2"/>
        <v>Consultas da equipe multiprofissional e processos terapêuticos de média duração</v>
      </c>
      <c r="C6" s="22">
        <f>C88</f>
        <v>708.77419354838707</v>
      </c>
      <c r="D6" s="22">
        <f t="shared" ref="D6:Q6" si="6">D88</f>
        <v>445</v>
      </c>
      <c r="E6" s="22">
        <f t="shared" si="6"/>
        <v>3662</v>
      </c>
      <c r="F6" s="22">
        <f t="shared" si="6"/>
        <v>4219</v>
      </c>
      <c r="G6" s="22">
        <f t="shared" si="6"/>
        <v>4142</v>
      </c>
      <c r="H6" s="22">
        <f t="shared" si="6"/>
        <v>2953</v>
      </c>
      <c r="I6" s="22">
        <f t="shared" si="6"/>
        <v>3222</v>
      </c>
      <c r="J6" s="22">
        <f t="shared" si="6"/>
        <v>709</v>
      </c>
      <c r="K6" s="22">
        <f t="shared" si="6"/>
        <v>594</v>
      </c>
      <c r="L6" s="22">
        <f t="shared" si="6"/>
        <v>3662</v>
      </c>
      <c r="M6" s="22">
        <f t="shared" si="6"/>
        <v>3816</v>
      </c>
      <c r="N6" s="22">
        <f t="shared" si="6"/>
        <v>3721</v>
      </c>
      <c r="O6" s="22">
        <f t="shared" si="6"/>
        <v>3970</v>
      </c>
      <c r="P6" s="22">
        <f t="shared" si="6"/>
        <v>2363</v>
      </c>
      <c r="Q6" s="22">
        <f t="shared" si="6"/>
        <v>2737</v>
      </c>
      <c r="R6" s="21" t="s">
        <v>12</v>
      </c>
      <c r="S6" s="19">
        <f>ROUND((U6/31)*11,0)</f>
        <v>1526</v>
      </c>
      <c r="T6" s="22">
        <f>T88</f>
        <v>1512</v>
      </c>
      <c r="U6" s="22">
        <f t="shared" ref="U6:Z6" si="7">U88</f>
        <v>4300</v>
      </c>
      <c r="V6" s="22">
        <f t="shared" si="7"/>
        <v>1512</v>
      </c>
      <c r="W6" s="22">
        <f t="shared" si="7"/>
        <v>4362</v>
      </c>
      <c r="X6" s="22">
        <f t="shared" si="7"/>
        <v>4388</v>
      </c>
      <c r="Y6" s="22">
        <f t="shared" si="7"/>
        <v>4353</v>
      </c>
      <c r="Z6" s="22">
        <f t="shared" si="7"/>
        <v>4424</v>
      </c>
      <c r="AA6" s="22">
        <v>4312</v>
      </c>
      <c r="AB6" s="22">
        <v>4374</v>
      </c>
      <c r="AC6" s="22">
        <v>4311</v>
      </c>
      <c r="AD6" s="22">
        <v>4346</v>
      </c>
      <c r="AE6" s="22">
        <v>4313</v>
      </c>
      <c r="AF6" s="22">
        <f>AF88</f>
        <v>4428</v>
      </c>
      <c r="AG6" s="22">
        <v>4468</v>
      </c>
      <c r="AH6" s="21" t="s">
        <v>12</v>
      </c>
      <c r="AI6" s="22">
        <f>AI88</f>
        <v>4300</v>
      </c>
      <c r="AJ6" s="22">
        <f>AJ18</f>
        <v>4340</v>
      </c>
      <c r="AK6" s="22">
        <v>4388</v>
      </c>
      <c r="AL6" s="22">
        <v>4390</v>
      </c>
      <c r="AM6" s="22">
        <f t="shared" ref="AM6:AU6" si="8">AM18</f>
        <v>4542</v>
      </c>
      <c r="AN6" s="22">
        <f t="shared" si="8"/>
        <v>4508</v>
      </c>
      <c r="AO6" s="22">
        <f t="shared" si="8"/>
        <v>4588</v>
      </c>
      <c r="AP6" s="22">
        <f t="shared" si="8"/>
        <v>4632</v>
      </c>
      <c r="AQ6" s="22">
        <f t="shared" si="8"/>
        <v>0</v>
      </c>
      <c r="AR6" s="22">
        <f t="shared" si="8"/>
        <v>0</v>
      </c>
      <c r="AS6" s="22">
        <f t="shared" si="8"/>
        <v>0</v>
      </c>
      <c r="AT6" s="22">
        <f t="shared" si="8"/>
        <v>0</v>
      </c>
      <c r="AU6" s="22">
        <f t="shared" si="8"/>
        <v>0</v>
      </c>
    </row>
    <row r="7" spans="1:48" s="26" customFormat="1" x14ac:dyDescent="0.25">
      <c r="A7" s="8">
        <f>ROW()</f>
        <v>7</v>
      </c>
      <c r="B7" s="23" t="str">
        <f t="shared" si="2"/>
        <v>TOTAL</v>
      </c>
      <c r="C7" s="24">
        <f>SUM(C5:C6)</f>
        <v>708.77419354838707</v>
      </c>
      <c r="D7" s="24">
        <f t="shared" ref="D7:Q7" si="9">SUM(D5:D6)</f>
        <v>861</v>
      </c>
      <c r="E7" s="24">
        <f t="shared" si="9"/>
        <v>3662</v>
      </c>
      <c r="F7" s="24">
        <f t="shared" si="9"/>
        <v>8339</v>
      </c>
      <c r="G7" s="24">
        <f t="shared" si="9"/>
        <v>8443</v>
      </c>
      <c r="H7" s="24">
        <f t="shared" si="9"/>
        <v>2953</v>
      </c>
      <c r="I7" s="24">
        <f t="shared" si="9"/>
        <v>7091</v>
      </c>
      <c r="J7" s="24">
        <f t="shared" si="9"/>
        <v>709</v>
      </c>
      <c r="K7" s="24">
        <f t="shared" si="9"/>
        <v>1176</v>
      </c>
      <c r="L7" s="24">
        <f t="shared" si="9"/>
        <v>3662</v>
      </c>
      <c r="M7" s="24">
        <f t="shared" si="9"/>
        <v>8267</v>
      </c>
      <c r="N7" s="24">
        <f t="shared" si="9"/>
        <v>7913</v>
      </c>
      <c r="O7" s="24">
        <f t="shared" si="9"/>
        <v>8263</v>
      </c>
      <c r="P7" s="24">
        <f t="shared" si="9"/>
        <v>2363</v>
      </c>
      <c r="Q7" s="24">
        <f t="shared" si="9"/>
        <v>5290</v>
      </c>
      <c r="R7" s="23" t="s">
        <v>13</v>
      </c>
      <c r="S7" s="24">
        <f t="shared" ref="S7:AU7" si="10">SUM(S5:S6)</f>
        <v>3087</v>
      </c>
      <c r="T7" s="24">
        <f t="shared" si="10"/>
        <v>3286</v>
      </c>
      <c r="U7" s="24">
        <f t="shared" si="10"/>
        <v>8700</v>
      </c>
      <c r="V7" s="24">
        <f t="shared" si="10"/>
        <v>5839</v>
      </c>
      <c r="W7" s="24">
        <f t="shared" si="10"/>
        <v>9061</v>
      </c>
      <c r="X7" s="24">
        <f t="shared" si="10"/>
        <v>8990</v>
      </c>
      <c r="Y7" s="24">
        <f t="shared" si="10"/>
        <v>8763</v>
      </c>
      <c r="Z7" s="24">
        <f t="shared" si="10"/>
        <v>8867</v>
      </c>
      <c r="AA7" s="24">
        <f t="shared" si="10"/>
        <v>8823</v>
      </c>
      <c r="AB7" s="25">
        <f t="shared" si="10"/>
        <v>8998</v>
      </c>
      <c r="AC7" s="25">
        <f t="shared" si="10"/>
        <v>8916</v>
      </c>
      <c r="AD7" s="25">
        <f t="shared" si="10"/>
        <v>8989</v>
      </c>
      <c r="AE7" s="25">
        <f t="shared" si="10"/>
        <v>9024</v>
      </c>
      <c r="AF7" s="25">
        <f t="shared" si="10"/>
        <v>8798</v>
      </c>
      <c r="AG7" s="25">
        <f t="shared" si="10"/>
        <v>9120</v>
      </c>
      <c r="AH7" s="23" t="s">
        <v>13</v>
      </c>
      <c r="AI7" s="24">
        <f>SUM(AI5:AI6)</f>
        <v>8700</v>
      </c>
      <c r="AJ7" s="25">
        <f t="shared" si="10"/>
        <v>8785</v>
      </c>
      <c r="AK7" s="25">
        <f t="shared" si="10"/>
        <v>8913</v>
      </c>
      <c r="AL7" s="25">
        <f t="shared" si="10"/>
        <v>8908</v>
      </c>
      <c r="AM7" s="25">
        <f t="shared" si="10"/>
        <v>9044</v>
      </c>
      <c r="AN7" s="25">
        <f t="shared" si="10"/>
        <v>9065</v>
      </c>
      <c r="AO7" s="25">
        <f t="shared" si="10"/>
        <v>9120</v>
      </c>
      <c r="AP7" s="25">
        <f t="shared" si="10"/>
        <v>9278</v>
      </c>
      <c r="AQ7" s="25">
        <f t="shared" si="10"/>
        <v>0</v>
      </c>
      <c r="AR7" s="25">
        <f t="shared" si="10"/>
        <v>0</v>
      </c>
      <c r="AS7" s="25">
        <f t="shared" si="10"/>
        <v>0</v>
      </c>
      <c r="AT7" s="25">
        <f t="shared" si="10"/>
        <v>0</v>
      </c>
      <c r="AU7" s="25">
        <f t="shared" si="10"/>
        <v>0</v>
      </c>
      <c r="AV7" s="20"/>
    </row>
    <row r="8" spans="1:48" x14ac:dyDescent="0.25">
      <c r="A8" s="1">
        <f>ROW()</f>
        <v>8</v>
      </c>
      <c r="B8" s="27">
        <f t="shared" si="2"/>
        <v>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 s="28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8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8" x14ac:dyDescent="0.25">
      <c r="A9" s="1">
        <f>ROW()</f>
        <v>9</v>
      </c>
      <c r="B9" s="27" t="str">
        <f t="shared" si="2"/>
        <v>02. CONSULTAS MÉDICAS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 s="30"/>
      <c r="R9" s="12" t="s">
        <v>14</v>
      </c>
      <c r="S9" s="13" t="s">
        <v>3</v>
      </c>
      <c r="T9" s="14" t="s">
        <v>10</v>
      </c>
      <c r="U9" s="13" t="s">
        <v>5</v>
      </c>
      <c r="V9" s="14">
        <v>45658</v>
      </c>
      <c r="W9" s="14" t="e">
        <f t="shared" ref="W9:AG9" ca="1" si="11">_xll.FIMMÊS(V9,0)+1</f>
        <v>#NAME?</v>
      </c>
      <c r="X9" s="14" t="e">
        <f t="shared" ca="1" si="11"/>
        <v>#NAME?</v>
      </c>
      <c r="Y9" s="14" t="e">
        <f t="shared" ca="1" si="11"/>
        <v>#NAME?</v>
      </c>
      <c r="Z9" s="14" t="e">
        <f t="shared" ca="1" si="11"/>
        <v>#NAME?</v>
      </c>
      <c r="AA9" s="14" t="e">
        <f t="shared" ca="1" si="11"/>
        <v>#NAME?</v>
      </c>
      <c r="AB9" s="13" t="e">
        <f t="shared" ca="1" si="11"/>
        <v>#NAME?</v>
      </c>
      <c r="AC9" s="13" t="e">
        <f t="shared" ca="1" si="11"/>
        <v>#NAME?</v>
      </c>
      <c r="AD9" s="13" t="e">
        <f t="shared" ca="1" si="11"/>
        <v>#NAME?</v>
      </c>
      <c r="AE9" s="13" t="e">
        <f t="shared" ca="1" si="11"/>
        <v>#NAME?</v>
      </c>
      <c r="AF9" s="13" t="e">
        <f t="shared" ca="1" si="11"/>
        <v>#NAME?</v>
      </c>
      <c r="AG9" s="13" t="e">
        <f t="shared" ca="1" si="11"/>
        <v>#NAME?</v>
      </c>
      <c r="AH9" s="12" t="s">
        <v>14</v>
      </c>
      <c r="AI9" s="13" t="s">
        <v>5</v>
      </c>
      <c r="AJ9" s="13" t="e">
        <f ca="1">_xll.FIMMÊS(AG9,0)+1</f>
        <v>#NAME?</v>
      </c>
      <c r="AK9" s="13" t="e">
        <f t="shared" ref="AK9:AU9" ca="1" si="12">_xll.FIMMÊS(AJ9,0)+1</f>
        <v>#NAME?</v>
      </c>
      <c r="AL9" s="13" t="e">
        <f t="shared" ca="1" si="12"/>
        <v>#NAME?</v>
      </c>
      <c r="AM9" s="13" t="e">
        <f t="shared" ca="1" si="12"/>
        <v>#NAME?</v>
      </c>
      <c r="AN9" s="13" t="e">
        <f t="shared" ca="1" si="12"/>
        <v>#NAME?</v>
      </c>
      <c r="AO9" s="13" t="e">
        <f t="shared" ca="1" si="12"/>
        <v>#NAME?</v>
      </c>
      <c r="AP9" s="13" t="e">
        <f t="shared" ca="1" si="12"/>
        <v>#NAME?</v>
      </c>
      <c r="AQ9" s="13" t="e">
        <f t="shared" ca="1" si="12"/>
        <v>#NAME?</v>
      </c>
      <c r="AR9" s="13" t="e">
        <f t="shared" ca="1" si="12"/>
        <v>#NAME?</v>
      </c>
      <c r="AS9" s="13" t="e">
        <f t="shared" ca="1" si="12"/>
        <v>#NAME?</v>
      </c>
      <c r="AT9" s="13" t="e">
        <f t="shared" ca="1" si="12"/>
        <v>#NAME?</v>
      </c>
      <c r="AU9" s="13" t="e">
        <f t="shared" ca="1" si="12"/>
        <v>#NAME?</v>
      </c>
      <c r="AV9" s="15">
        <f>ROW()-3</f>
        <v>6</v>
      </c>
    </row>
    <row r="10" spans="1:48" x14ac:dyDescent="0.25">
      <c r="A10" s="1">
        <f>ROW()</f>
        <v>10</v>
      </c>
      <c r="B10" s="27" t="str">
        <f t="shared" si="2"/>
        <v>Primeira consulta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30"/>
      <c r="R10" s="17" t="s">
        <v>15</v>
      </c>
      <c r="S10" s="19"/>
      <c r="T10" s="18"/>
      <c r="U10" s="18">
        <v>1540</v>
      </c>
      <c r="V10" s="18"/>
      <c r="W10" s="31">
        <v>1383</v>
      </c>
      <c r="X10" s="18">
        <v>775</v>
      </c>
      <c r="Y10" s="18">
        <v>577</v>
      </c>
      <c r="Z10" s="18">
        <v>779</v>
      </c>
      <c r="AA10" s="18">
        <v>855</v>
      </c>
      <c r="AB10" s="18">
        <v>759</v>
      </c>
      <c r="AC10" s="18">
        <v>792</v>
      </c>
      <c r="AD10" s="18">
        <v>848</v>
      </c>
      <c r="AE10" s="18">
        <v>949</v>
      </c>
      <c r="AF10" s="18">
        <v>769</v>
      </c>
      <c r="AG10" s="18">
        <v>652</v>
      </c>
      <c r="AH10" s="17" t="s">
        <v>15</v>
      </c>
      <c r="AI10" s="18">
        <v>1540</v>
      </c>
      <c r="AJ10" s="18">
        <v>522</v>
      </c>
      <c r="AK10" s="18">
        <v>621</v>
      </c>
      <c r="AL10" s="18">
        <v>527</v>
      </c>
      <c r="AM10" s="18">
        <v>530</v>
      </c>
      <c r="AN10" s="32">
        <v>857</v>
      </c>
      <c r="AO10" s="18">
        <v>769</v>
      </c>
      <c r="AP10" s="18">
        <v>815</v>
      </c>
      <c r="AQ10" s="18"/>
      <c r="AR10" s="18"/>
      <c r="AS10" s="18"/>
      <c r="AT10" s="18"/>
      <c r="AU10" s="18"/>
    </row>
    <row r="11" spans="1:48" x14ac:dyDescent="0.25">
      <c r="A11" s="1">
        <f>ROW()</f>
        <v>11</v>
      </c>
      <c r="B11" s="27" t="str">
        <f t="shared" si="2"/>
        <v>Interconsulta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 s="30"/>
      <c r="R11" s="17" t="s">
        <v>16</v>
      </c>
      <c r="S11" s="19"/>
      <c r="T11" s="18"/>
      <c r="U11" s="263">
        <v>2860</v>
      </c>
      <c r="V11" s="18"/>
      <c r="W11" s="18">
        <v>1333</v>
      </c>
      <c r="X11" s="18">
        <v>1546</v>
      </c>
      <c r="Y11" s="18">
        <v>2297</v>
      </c>
      <c r="Z11" s="18">
        <v>1480</v>
      </c>
      <c r="AA11" s="18">
        <v>1490</v>
      </c>
      <c r="AB11" s="18">
        <v>1560</v>
      </c>
      <c r="AC11" s="18">
        <v>1561</v>
      </c>
      <c r="AD11" s="18">
        <v>1481</v>
      </c>
      <c r="AE11" s="18">
        <v>1604</v>
      </c>
      <c r="AF11" s="18">
        <v>1389</v>
      </c>
      <c r="AG11" s="18">
        <v>1908</v>
      </c>
      <c r="AH11" s="17" t="s">
        <v>16</v>
      </c>
      <c r="AI11" s="263">
        <v>2860</v>
      </c>
      <c r="AJ11" s="18">
        <v>2066</v>
      </c>
      <c r="AK11" s="18">
        <v>1741</v>
      </c>
      <c r="AL11" s="18">
        <v>1672</v>
      </c>
      <c r="AM11" s="18">
        <v>1836</v>
      </c>
      <c r="AN11" s="33">
        <v>1342</v>
      </c>
      <c r="AO11" s="18">
        <v>1347</v>
      </c>
      <c r="AP11" s="18">
        <v>1233</v>
      </c>
      <c r="AQ11" s="18"/>
      <c r="AR11" s="18"/>
      <c r="AS11" s="18"/>
      <c r="AT11" s="18"/>
      <c r="AU11" s="18"/>
    </row>
    <row r="12" spans="1:48" x14ac:dyDescent="0.25">
      <c r="A12" s="1">
        <f>ROW()</f>
        <v>12</v>
      </c>
      <c r="B12" s="27" t="str">
        <f t="shared" si="2"/>
        <v>Retorno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30"/>
      <c r="R12" s="21" t="s">
        <v>17</v>
      </c>
      <c r="S12" s="19"/>
      <c r="T12" s="22"/>
      <c r="U12" s="262"/>
      <c r="V12" s="22"/>
      <c r="W12" s="22">
        <v>2001</v>
      </c>
      <c r="X12" s="22">
        <v>2318</v>
      </c>
      <c r="Y12" s="22">
        <v>1580</v>
      </c>
      <c r="Z12" s="22">
        <v>2229</v>
      </c>
      <c r="AA12" s="22">
        <v>2166</v>
      </c>
      <c r="AB12" s="22">
        <v>2305</v>
      </c>
      <c r="AC12" s="22">
        <v>2252</v>
      </c>
      <c r="AD12" s="22">
        <v>2314</v>
      </c>
      <c r="AE12" s="22">
        <v>2158</v>
      </c>
      <c r="AF12" s="22">
        <v>2212</v>
      </c>
      <c r="AG12" s="22">
        <v>2092</v>
      </c>
      <c r="AH12" s="21" t="s">
        <v>17</v>
      </c>
      <c r="AI12" s="262"/>
      <c r="AJ12" s="22">
        <v>1857</v>
      </c>
      <c r="AK12" s="22">
        <v>2163</v>
      </c>
      <c r="AL12" s="22">
        <v>2319</v>
      </c>
      <c r="AM12" s="22">
        <v>2136</v>
      </c>
      <c r="AN12" s="33">
        <v>2358</v>
      </c>
      <c r="AO12" s="22">
        <v>2416</v>
      </c>
      <c r="AP12" s="22">
        <v>2598</v>
      </c>
      <c r="AQ12" s="22"/>
      <c r="AR12" s="22"/>
      <c r="AS12" s="22"/>
      <c r="AT12" s="22"/>
      <c r="AU12" s="22"/>
    </row>
    <row r="13" spans="1:48" x14ac:dyDescent="0.25">
      <c r="A13" s="1">
        <f>ROW()</f>
        <v>13</v>
      </c>
      <c r="B13" s="27" t="str">
        <f t="shared" si="2"/>
        <v>TOTAL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 s="30"/>
      <c r="R13" s="23" t="s">
        <v>13</v>
      </c>
      <c r="S13" s="24">
        <f t="shared" ref="S13:AU13" si="13">SUM(S10:S12)</f>
        <v>0</v>
      </c>
      <c r="T13" s="24">
        <f t="shared" si="13"/>
        <v>0</v>
      </c>
      <c r="U13" s="24">
        <f t="shared" si="13"/>
        <v>4400</v>
      </c>
      <c r="V13" s="24">
        <f t="shared" si="13"/>
        <v>0</v>
      </c>
      <c r="W13" s="24">
        <f t="shared" si="13"/>
        <v>4717</v>
      </c>
      <c r="X13" s="24">
        <f t="shared" si="13"/>
        <v>4639</v>
      </c>
      <c r="Y13" s="24">
        <f t="shared" si="13"/>
        <v>4454</v>
      </c>
      <c r="Z13" s="24">
        <f t="shared" si="13"/>
        <v>4488</v>
      </c>
      <c r="AA13" s="24">
        <f t="shared" si="13"/>
        <v>4511</v>
      </c>
      <c r="AB13" s="24">
        <f t="shared" si="13"/>
        <v>4624</v>
      </c>
      <c r="AC13" s="24">
        <f t="shared" si="13"/>
        <v>4605</v>
      </c>
      <c r="AD13" s="24">
        <f t="shared" si="13"/>
        <v>4643</v>
      </c>
      <c r="AE13" s="24">
        <f t="shared" si="13"/>
        <v>4711</v>
      </c>
      <c r="AF13" s="24">
        <f t="shared" si="13"/>
        <v>4370</v>
      </c>
      <c r="AG13" s="24">
        <f>SUM(AG10:AG12)</f>
        <v>4652</v>
      </c>
      <c r="AH13" s="23" t="s">
        <v>13</v>
      </c>
      <c r="AI13" s="24">
        <f>SUM(AI10:AI12)</f>
        <v>4400</v>
      </c>
      <c r="AJ13" s="24">
        <f t="shared" si="13"/>
        <v>4445</v>
      </c>
      <c r="AK13" s="24">
        <f t="shared" si="13"/>
        <v>4525</v>
      </c>
      <c r="AL13" s="24">
        <f t="shared" si="13"/>
        <v>4518</v>
      </c>
      <c r="AM13" s="24">
        <f t="shared" si="13"/>
        <v>4502</v>
      </c>
      <c r="AN13" s="24">
        <f t="shared" si="13"/>
        <v>4557</v>
      </c>
      <c r="AO13" s="24">
        <f t="shared" si="13"/>
        <v>4532</v>
      </c>
      <c r="AP13" s="24">
        <f t="shared" si="13"/>
        <v>4646</v>
      </c>
      <c r="AQ13" s="24">
        <f t="shared" si="13"/>
        <v>0</v>
      </c>
      <c r="AR13" s="24">
        <f t="shared" si="13"/>
        <v>0</v>
      </c>
      <c r="AS13" s="24">
        <f t="shared" si="13"/>
        <v>0</v>
      </c>
      <c r="AT13" s="24">
        <f t="shared" si="13"/>
        <v>0</v>
      </c>
      <c r="AU13" s="24">
        <f t="shared" si="13"/>
        <v>0</v>
      </c>
    </row>
    <row r="14" spans="1:48" x14ac:dyDescent="0.25">
      <c r="A14" s="1">
        <f>ROW()</f>
        <v>14</v>
      </c>
      <c r="B14" s="27">
        <f t="shared" si="2"/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 s="28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8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</row>
    <row r="15" spans="1:48" x14ac:dyDescent="0.25">
      <c r="A15" s="1">
        <f>ROW()</f>
        <v>15</v>
      </c>
      <c r="B15" s="27" t="str">
        <f t="shared" si="2"/>
        <v>03. CONSULTA MULTIPROFISSIONAL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 s="30"/>
      <c r="R15" s="12" t="s">
        <v>18</v>
      </c>
      <c r="S15" s="13" t="s">
        <v>3</v>
      </c>
      <c r="T15" s="14" t="s">
        <v>10</v>
      </c>
      <c r="U15" s="13" t="s">
        <v>5</v>
      </c>
      <c r="V15" s="14">
        <v>45658</v>
      </c>
      <c r="W15" s="14" t="e">
        <f t="shared" ref="W15:AG15" ca="1" si="14">_xll.FIMMÊS(V15,0)+1</f>
        <v>#NAME?</v>
      </c>
      <c r="X15" s="14" t="e">
        <f t="shared" ca="1" si="14"/>
        <v>#NAME?</v>
      </c>
      <c r="Y15" s="14" t="e">
        <f t="shared" ca="1" si="14"/>
        <v>#NAME?</v>
      </c>
      <c r="Z15" s="14" t="e">
        <f t="shared" ca="1" si="14"/>
        <v>#NAME?</v>
      </c>
      <c r="AA15" s="14" t="e">
        <f t="shared" ca="1" si="14"/>
        <v>#NAME?</v>
      </c>
      <c r="AB15" s="14" t="e">
        <f t="shared" ca="1" si="14"/>
        <v>#NAME?</v>
      </c>
      <c r="AC15" s="14" t="e">
        <f t="shared" ca="1" si="14"/>
        <v>#NAME?</v>
      </c>
      <c r="AD15" s="14" t="e">
        <f t="shared" ca="1" si="14"/>
        <v>#NAME?</v>
      </c>
      <c r="AE15" s="14" t="e">
        <f t="shared" ca="1" si="14"/>
        <v>#NAME?</v>
      </c>
      <c r="AF15" s="14" t="e">
        <f t="shared" ca="1" si="14"/>
        <v>#NAME?</v>
      </c>
      <c r="AG15" s="14" t="e">
        <f t="shared" ca="1" si="14"/>
        <v>#NAME?</v>
      </c>
      <c r="AH15" s="12" t="s">
        <v>18</v>
      </c>
      <c r="AI15" s="13" t="s">
        <v>5</v>
      </c>
      <c r="AJ15" s="14" t="e">
        <f ca="1">_xll.FIMMÊS(AG15,0)+1</f>
        <v>#NAME?</v>
      </c>
      <c r="AK15" s="14" t="e">
        <f t="shared" ref="AK15:AU15" ca="1" si="15">_xll.FIMMÊS(AJ15,0)+1</f>
        <v>#NAME?</v>
      </c>
      <c r="AL15" s="14" t="e">
        <f t="shared" ca="1" si="15"/>
        <v>#NAME?</v>
      </c>
      <c r="AM15" s="14" t="e">
        <f t="shared" ca="1" si="15"/>
        <v>#NAME?</v>
      </c>
      <c r="AN15" s="14" t="e">
        <f t="shared" ca="1" si="15"/>
        <v>#NAME?</v>
      </c>
      <c r="AO15" s="14" t="e">
        <f t="shared" ca="1" si="15"/>
        <v>#NAME?</v>
      </c>
      <c r="AP15" s="14" t="e">
        <f t="shared" ca="1" si="15"/>
        <v>#NAME?</v>
      </c>
      <c r="AQ15" s="14" t="e">
        <f t="shared" ca="1" si="15"/>
        <v>#NAME?</v>
      </c>
      <c r="AR15" s="14" t="e">
        <f t="shared" ca="1" si="15"/>
        <v>#NAME?</v>
      </c>
      <c r="AS15" s="14" t="e">
        <f t="shared" ca="1" si="15"/>
        <v>#NAME?</v>
      </c>
      <c r="AT15" s="14" t="e">
        <f t="shared" ca="1" si="15"/>
        <v>#NAME?</v>
      </c>
      <c r="AU15" s="14" t="e">
        <f t="shared" ca="1" si="15"/>
        <v>#NAME?</v>
      </c>
      <c r="AV15" s="15">
        <f>ROW()-3</f>
        <v>12</v>
      </c>
    </row>
    <row r="16" spans="1:48" x14ac:dyDescent="0.25">
      <c r="A16" s="1">
        <f>ROW()</f>
        <v>16</v>
      </c>
      <c r="B16" s="27" t="str">
        <f t="shared" si="2"/>
        <v>Interconsulta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 s="30"/>
      <c r="R16" s="17" t="s">
        <v>16</v>
      </c>
      <c r="S16" s="19"/>
      <c r="T16" s="18"/>
      <c r="U16" s="18">
        <v>1290</v>
      </c>
      <c r="V16" s="18"/>
      <c r="W16" s="18">
        <f>W286</f>
        <v>1464</v>
      </c>
      <c r="X16" s="18">
        <f>X286</f>
        <v>1362</v>
      </c>
      <c r="Y16" s="18">
        <f>Y286</f>
        <v>1411</v>
      </c>
      <c r="Z16" s="18">
        <f>Z286</f>
        <v>1391</v>
      </c>
      <c r="AA16" s="18">
        <v>977</v>
      </c>
      <c r="AB16" s="18">
        <v>2126</v>
      </c>
      <c r="AC16" s="18">
        <v>1866</v>
      </c>
      <c r="AD16" s="18">
        <v>1817</v>
      </c>
      <c r="AE16" s="18">
        <v>1789</v>
      </c>
      <c r="AF16" s="18">
        <v>1892</v>
      </c>
      <c r="AG16" s="18">
        <f>AG286</f>
        <v>2148</v>
      </c>
      <c r="AH16" s="17" t="s">
        <v>16</v>
      </c>
      <c r="AI16" s="18">
        <v>1290</v>
      </c>
      <c r="AJ16" s="18">
        <v>2422</v>
      </c>
      <c r="AK16" s="18">
        <v>2018</v>
      </c>
      <c r="AL16" s="18">
        <v>2179</v>
      </c>
      <c r="AM16" s="18">
        <v>2712</v>
      </c>
      <c r="AN16" s="34">
        <v>2575</v>
      </c>
      <c r="AO16" s="18">
        <v>2604</v>
      </c>
      <c r="AP16" s="18">
        <v>2582</v>
      </c>
      <c r="AQ16" s="18">
        <f>AQ286</f>
        <v>0</v>
      </c>
      <c r="AR16" s="18">
        <f>AR286</f>
        <v>0</v>
      </c>
      <c r="AS16" s="18">
        <f>AS286</f>
        <v>0</v>
      </c>
      <c r="AT16" s="18">
        <f>AT286</f>
        <v>0</v>
      </c>
      <c r="AU16" s="18">
        <f>AU286</f>
        <v>0</v>
      </c>
    </row>
    <row r="17" spans="1:48" x14ac:dyDescent="0.25">
      <c r="A17" s="1">
        <f>ROW()</f>
        <v>17</v>
      </c>
      <c r="B17" s="27" t="str">
        <f t="shared" si="2"/>
        <v>Retorno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/>
      <c r="R17" s="21" t="s">
        <v>17</v>
      </c>
      <c r="S17" s="19"/>
      <c r="T17" s="22"/>
      <c r="U17" s="22">
        <v>3010</v>
      </c>
      <c r="V17" s="22"/>
      <c r="W17" s="22">
        <f>W296</f>
        <v>2898</v>
      </c>
      <c r="X17" s="22">
        <f>X296</f>
        <v>3026</v>
      </c>
      <c r="Y17" s="22">
        <f>Y296</f>
        <v>2942</v>
      </c>
      <c r="Z17" s="22">
        <f>Z296</f>
        <v>3033</v>
      </c>
      <c r="AA17" s="22">
        <v>3335</v>
      </c>
      <c r="AB17" s="22">
        <v>2248</v>
      </c>
      <c r="AC17" s="22">
        <v>2445</v>
      </c>
      <c r="AD17" s="22">
        <v>2529</v>
      </c>
      <c r="AE17" s="22">
        <v>2524</v>
      </c>
      <c r="AF17" s="22">
        <v>2536</v>
      </c>
      <c r="AG17" s="22">
        <f>AG296</f>
        <v>2320</v>
      </c>
      <c r="AH17" s="21" t="s">
        <v>17</v>
      </c>
      <c r="AI17" s="22">
        <v>3010</v>
      </c>
      <c r="AJ17" s="22">
        <v>1918</v>
      </c>
      <c r="AK17" s="22">
        <v>1370</v>
      </c>
      <c r="AL17" s="22">
        <v>2211</v>
      </c>
      <c r="AM17" s="22">
        <v>1830</v>
      </c>
      <c r="AN17" s="34">
        <v>1933</v>
      </c>
      <c r="AO17" s="22">
        <v>1984</v>
      </c>
      <c r="AP17" s="22">
        <v>2050</v>
      </c>
      <c r="AQ17" s="22">
        <f>AQ296</f>
        <v>0</v>
      </c>
      <c r="AR17" s="22">
        <f>AR296</f>
        <v>0</v>
      </c>
      <c r="AS17" s="22">
        <f>AS296</f>
        <v>0</v>
      </c>
      <c r="AT17" s="22">
        <f>AT296</f>
        <v>0</v>
      </c>
      <c r="AU17" s="22">
        <f>AU296</f>
        <v>0</v>
      </c>
    </row>
    <row r="18" spans="1:48" x14ac:dyDescent="0.25">
      <c r="A18" s="1">
        <f>ROW()</f>
        <v>18</v>
      </c>
      <c r="B18" s="27" t="str">
        <f t="shared" si="2"/>
        <v>TOTAL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/>
      <c r="R18" s="23" t="s">
        <v>13</v>
      </c>
      <c r="S18" s="24">
        <f t="shared" ref="S18:AG18" si="16">SUM(S16:S17)</f>
        <v>0</v>
      </c>
      <c r="T18" s="24">
        <f t="shared" si="16"/>
        <v>0</v>
      </c>
      <c r="U18" s="24">
        <f t="shared" si="16"/>
        <v>4300</v>
      </c>
      <c r="V18" s="24">
        <f t="shared" si="16"/>
        <v>0</v>
      </c>
      <c r="W18" s="24">
        <f t="shared" si="16"/>
        <v>4362</v>
      </c>
      <c r="X18" s="24">
        <f t="shared" si="16"/>
        <v>4388</v>
      </c>
      <c r="Y18" s="24">
        <f t="shared" si="16"/>
        <v>4353</v>
      </c>
      <c r="Z18" s="24">
        <f t="shared" si="16"/>
        <v>4424</v>
      </c>
      <c r="AA18" s="24">
        <f t="shared" si="16"/>
        <v>4312</v>
      </c>
      <c r="AB18" s="24">
        <f t="shared" si="16"/>
        <v>4374</v>
      </c>
      <c r="AC18" s="24">
        <f t="shared" si="16"/>
        <v>4311</v>
      </c>
      <c r="AD18" s="24">
        <f t="shared" si="16"/>
        <v>4346</v>
      </c>
      <c r="AE18" s="24">
        <f t="shared" si="16"/>
        <v>4313</v>
      </c>
      <c r="AF18" s="24">
        <f t="shared" si="16"/>
        <v>4428</v>
      </c>
      <c r="AG18" s="24">
        <f t="shared" si="16"/>
        <v>4468</v>
      </c>
      <c r="AH18" s="23" t="s">
        <v>13</v>
      </c>
      <c r="AI18" s="24">
        <f t="shared" ref="AI18:AU18" si="17">SUM(AI16:AI17)</f>
        <v>4300</v>
      </c>
      <c r="AJ18" s="24">
        <f t="shared" si="17"/>
        <v>4340</v>
      </c>
      <c r="AK18" s="24">
        <f t="shared" si="17"/>
        <v>3388</v>
      </c>
      <c r="AL18" s="24">
        <f t="shared" si="17"/>
        <v>4390</v>
      </c>
      <c r="AM18" s="24">
        <f t="shared" si="17"/>
        <v>4542</v>
      </c>
      <c r="AN18" s="24">
        <f t="shared" si="17"/>
        <v>4508</v>
      </c>
      <c r="AO18" s="24">
        <f t="shared" si="17"/>
        <v>4588</v>
      </c>
      <c r="AP18" s="24">
        <f t="shared" si="17"/>
        <v>4632</v>
      </c>
      <c r="AQ18" s="24">
        <f t="shared" si="17"/>
        <v>0</v>
      </c>
      <c r="AR18" s="24">
        <f t="shared" si="17"/>
        <v>0</v>
      </c>
      <c r="AS18" s="24">
        <f t="shared" si="17"/>
        <v>0</v>
      </c>
      <c r="AT18" s="24">
        <f t="shared" si="17"/>
        <v>0</v>
      </c>
      <c r="AU18" s="24">
        <f t="shared" si="17"/>
        <v>0</v>
      </c>
    </row>
    <row r="19" spans="1:48" x14ac:dyDescent="0.25">
      <c r="A19" s="1">
        <f>ROW()</f>
        <v>19</v>
      </c>
      <c r="B19" s="27">
        <f t="shared" si="2"/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 s="28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8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</row>
    <row r="20" spans="1:48" s="16" customFormat="1" x14ac:dyDescent="0.25">
      <c r="A20" s="8">
        <f>ROW()</f>
        <v>20</v>
      </c>
      <c r="B20" s="9" t="str">
        <f t="shared" si="2"/>
        <v>04. ESPECIALIDADE MÉDICA</v>
      </c>
      <c r="C20" s="10" t="str">
        <f>C$4</f>
        <v>Meta Parcial</v>
      </c>
      <c r="D20" s="10" t="str">
        <f t="shared" ref="D20:AU20" si="18">D$4</f>
        <v>26-31-jul-24</v>
      </c>
      <c r="E20" s="10" t="str">
        <f t="shared" si="18"/>
        <v>Meta Mensal</v>
      </c>
      <c r="F20" s="10">
        <f t="shared" si="18"/>
        <v>45505</v>
      </c>
      <c r="G20" s="10" t="e">
        <f t="shared" ca="1" si="18"/>
        <v>#NAME?</v>
      </c>
      <c r="H20" s="10" t="str">
        <f t="shared" si="18"/>
        <v>Meta Parcial</v>
      </c>
      <c r="I20" s="10" t="str">
        <f t="shared" si="18"/>
        <v>01-25-Out-24</v>
      </c>
      <c r="J20" s="10" t="str">
        <f t="shared" si="18"/>
        <v>Meta Parcial</v>
      </c>
      <c r="K20" s="10" t="str">
        <f t="shared" si="18"/>
        <v>26-31-Out-24</v>
      </c>
      <c r="L20" s="10" t="str">
        <f t="shared" si="18"/>
        <v>Meta Mensal</v>
      </c>
      <c r="M20" s="10">
        <f t="shared" si="18"/>
        <v>45566</v>
      </c>
      <c r="N20" s="10" t="e">
        <f t="shared" ca="1" si="18"/>
        <v>#NAME?</v>
      </c>
      <c r="O20" s="10" t="e">
        <f t="shared" ca="1" si="18"/>
        <v>#NAME?</v>
      </c>
      <c r="P20" s="10" t="str">
        <f t="shared" si="18"/>
        <v>Meta Parcial</v>
      </c>
      <c r="Q20" s="10" t="str">
        <f t="shared" si="18"/>
        <v>01-20/01 de 2025</v>
      </c>
      <c r="R20" s="12" t="s">
        <v>19</v>
      </c>
      <c r="S20" s="13" t="str">
        <f>U20</f>
        <v>Meta Mensal</v>
      </c>
      <c r="T20" s="13" t="str">
        <f t="shared" si="18"/>
        <v>21-31/01 de 2025</v>
      </c>
      <c r="U20" s="13" t="s">
        <v>5</v>
      </c>
      <c r="V20" s="13">
        <f t="shared" si="18"/>
        <v>45658</v>
      </c>
      <c r="W20" s="13" t="e">
        <f t="shared" ca="1" si="18"/>
        <v>#NAME?</v>
      </c>
      <c r="X20" s="13" t="e">
        <f t="shared" ca="1" si="18"/>
        <v>#NAME?</v>
      </c>
      <c r="Y20" s="13" t="e">
        <f t="shared" ca="1" si="18"/>
        <v>#NAME?</v>
      </c>
      <c r="Z20" s="13" t="e">
        <f t="shared" ca="1" si="18"/>
        <v>#NAME?</v>
      </c>
      <c r="AA20" s="13" t="e">
        <f t="shared" ca="1" si="18"/>
        <v>#NAME?</v>
      </c>
      <c r="AB20" s="13" t="e">
        <f t="shared" ca="1" si="18"/>
        <v>#NAME?</v>
      </c>
      <c r="AC20" s="13" t="e">
        <f t="shared" ca="1" si="18"/>
        <v>#NAME?</v>
      </c>
      <c r="AD20" s="13" t="e">
        <f t="shared" ca="1" si="18"/>
        <v>#NAME?</v>
      </c>
      <c r="AE20" s="13" t="e">
        <f t="shared" ca="1" si="18"/>
        <v>#NAME?</v>
      </c>
      <c r="AF20" s="13" t="e">
        <f t="shared" ca="1" si="18"/>
        <v>#NAME?</v>
      </c>
      <c r="AG20" s="13" t="e">
        <f t="shared" ca="1" si="18"/>
        <v>#NAME?</v>
      </c>
      <c r="AH20" s="12" t="s">
        <v>19</v>
      </c>
      <c r="AI20" s="13" t="s">
        <v>5</v>
      </c>
      <c r="AJ20" s="13" t="e">
        <f t="shared" ca="1" si="18"/>
        <v>#NAME?</v>
      </c>
      <c r="AK20" s="13" t="e">
        <f t="shared" ca="1" si="18"/>
        <v>#NAME?</v>
      </c>
      <c r="AL20" s="13" t="e">
        <f t="shared" ca="1" si="18"/>
        <v>#NAME?</v>
      </c>
      <c r="AM20" s="13" t="e">
        <f t="shared" ca="1" si="18"/>
        <v>#NAME?</v>
      </c>
      <c r="AN20" s="13" t="e">
        <f t="shared" ca="1" si="18"/>
        <v>#NAME?</v>
      </c>
      <c r="AO20" s="13" t="e">
        <f t="shared" ca="1" si="18"/>
        <v>#NAME?</v>
      </c>
      <c r="AP20" s="13" t="e">
        <f t="shared" ca="1" si="18"/>
        <v>#NAME?</v>
      </c>
      <c r="AQ20" s="13" t="e">
        <f t="shared" ca="1" si="18"/>
        <v>#NAME?</v>
      </c>
      <c r="AR20" s="13" t="e">
        <f t="shared" ca="1" si="18"/>
        <v>#NAME?</v>
      </c>
      <c r="AS20" s="13" t="e">
        <f t="shared" ca="1" si="18"/>
        <v>#NAME?</v>
      </c>
      <c r="AT20" s="13" t="e">
        <f t="shared" ca="1" si="18"/>
        <v>#NAME?</v>
      </c>
      <c r="AU20" s="13" t="e">
        <f t="shared" ca="1" si="18"/>
        <v>#NAME?</v>
      </c>
      <c r="AV20" s="15">
        <f>ROW()-3</f>
        <v>17</v>
      </c>
    </row>
    <row r="21" spans="1:48" s="20" customFormat="1" x14ac:dyDescent="0.2">
      <c r="A21" s="1">
        <f>ROW()</f>
        <v>21</v>
      </c>
      <c r="B21" s="21" t="str">
        <f t="shared" si="2"/>
        <v>Angiologia/Cirurgia Vascular</v>
      </c>
      <c r="C21" s="260"/>
      <c r="D21" s="22">
        <v>0</v>
      </c>
      <c r="E21" s="260"/>
      <c r="F21" s="22">
        <v>59</v>
      </c>
      <c r="G21" s="22">
        <v>51</v>
      </c>
      <c r="H21" s="260"/>
      <c r="I21" s="22">
        <v>58</v>
      </c>
      <c r="J21" s="260"/>
      <c r="K21" s="22">
        <v>0</v>
      </c>
      <c r="L21" s="260"/>
      <c r="M21" s="22">
        <f t="shared" ref="M21:M42" si="19">I21+K21</f>
        <v>58</v>
      </c>
      <c r="N21" s="22">
        <v>106</v>
      </c>
      <c r="O21" s="22">
        <v>89</v>
      </c>
      <c r="P21" s="260"/>
      <c r="Q21" s="35">
        <v>82</v>
      </c>
      <c r="R21" s="21" t="s">
        <v>20</v>
      </c>
      <c r="S21" s="22">
        <f>ROUND((U21/31)*11,0)</f>
        <v>1561</v>
      </c>
      <c r="T21" s="35">
        <v>0</v>
      </c>
      <c r="U21" s="270">
        <v>4400</v>
      </c>
      <c r="V21" s="22">
        <f t="shared" ref="V21:V42" si="20">T21+Q21</f>
        <v>82</v>
      </c>
      <c r="W21" s="22">
        <v>89</v>
      </c>
      <c r="X21" s="22">
        <v>79</v>
      </c>
      <c r="Y21" s="22">
        <v>84</v>
      </c>
      <c r="Z21" s="22">
        <v>60</v>
      </c>
      <c r="AA21" s="22">
        <v>51</v>
      </c>
      <c r="AB21" s="36">
        <v>79</v>
      </c>
      <c r="AC21" s="37">
        <v>75</v>
      </c>
      <c r="AD21" s="37">
        <v>86</v>
      </c>
      <c r="AE21" s="37">
        <v>87</v>
      </c>
      <c r="AF21" s="37">
        <v>76</v>
      </c>
      <c r="AG21" s="37">
        <v>89</v>
      </c>
      <c r="AH21" s="21" t="s">
        <v>20</v>
      </c>
      <c r="AI21" s="270">
        <v>4400</v>
      </c>
      <c r="AJ21" s="37">
        <v>124</v>
      </c>
      <c r="AK21" s="37">
        <v>79</v>
      </c>
      <c r="AL21" s="37">
        <v>75</v>
      </c>
      <c r="AM21" s="37">
        <v>91</v>
      </c>
      <c r="AN21" s="38">
        <v>86</v>
      </c>
      <c r="AO21" s="37">
        <v>76</v>
      </c>
      <c r="AP21" s="37">
        <v>72</v>
      </c>
      <c r="AQ21" s="37"/>
      <c r="AR21" s="37"/>
      <c r="AS21" s="37"/>
      <c r="AT21" s="37"/>
      <c r="AU21" s="37"/>
      <c r="AV21" s="39"/>
    </row>
    <row r="22" spans="1:48" s="20" customFormat="1" x14ac:dyDescent="0.2">
      <c r="A22" s="1">
        <f>ROW()</f>
        <v>22</v>
      </c>
      <c r="B22" s="21" t="str">
        <f t="shared" si="2"/>
        <v>Cardiologia</v>
      </c>
      <c r="C22" s="260"/>
      <c r="D22" s="22">
        <v>0</v>
      </c>
      <c r="E22" s="260"/>
      <c r="F22" s="22">
        <v>377</v>
      </c>
      <c r="G22" s="22">
        <v>367</v>
      </c>
      <c r="H22" s="260"/>
      <c r="I22" s="22">
        <v>418</v>
      </c>
      <c r="J22" s="260"/>
      <c r="K22" s="22">
        <v>141</v>
      </c>
      <c r="L22" s="260"/>
      <c r="M22" s="22">
        <f t="shared" si="19"/>
        <v>559</v>
      </c>
      <c r="N22" s="22">
        <v>400</v>
      </c>
      <c r="O22" s="22">
        <v>556</v>
      </c>
      <c r="P22" s="260"/>
      <c r="Q22" s="35">
        <v>152</v>
      </c>
      <c r="R22" s="21" t="s">
        <v>21</v>
      </c>
      <c r="S22" s="22">
        <f>ROUND((U22/31)*11,0)</f>
        <v>0</v>
      </c>
      <c r="T22" s="35">
        <v>212</v>
      </c>
      <c r="U22" s="271"/>
      <c r="V22" s="22">
        <f t="shared" si="20"/>
        <v>364</v>
      </c>
      <c r="W22" s="22">
        <v>478</v>
      </c>
      <c r="X22" s="22">
        <v>520</v>
      </c>
      <c r="Y22" s="22">
        <v>585</v>
      </c>
      <c r="Z22" s="22">
        <v>570</v>
      </c>
      <c r="AA22" s="22">
        <v>609</v>
      </c>
      <c r="AB22" s="36">
        <v>608</v>
      </c>
      <c r="AC22" s="37">
        <v>580</v>
      </c>
      <c r="AD22" s="37">
        <v>598</v>
      </c>
      <c r="AE22" s="37">
        <v>538</v>
      </c>
      <c r="AF22" s="37">
        <v>534</v>
      </c>
      <c r="AG22" s="37">
        <v>558</v>
      </c>
      <c r="AH22" s="21" t="s">
        <v>21</v>
      </c>
      <c r="AI22" s="271"/>
      <c r="AJ22" s="37">
        <v>483</v>
      </c>
      <c r="AK22" s="37">
        <v>563</v>
      </c>
      <c r="AL22" s="37">
        <v>527</v>
      </c>
      <c r="AM22" s="37">
        <v>380</v>
      </c>
      <c r="AN22" s="40">
        <v>551</v>
      </c>
      <c r="AO22" s="37">
        <v>549</v>
      </c>
      <c r="AP22" s="37">
        <v>589</v>
      </c>
      <c r="AQ22" s="37"/>
      <c r="AR22" s="37"/>
      <c r="AS22" s="37"/>
      <c r="AT22" s="37"/>
      <c r="AU22" s="37"/>
      <c r="AV22" s="39"/>
    </row>
    <row r="23" spans="1:48" s="20" customFormat="1" x14ac:dyDescent="0.2">
      <c r="A23" s="1">
        <f>ROW()</f>
        <v>23</v>
      </c>
      <c r="B23" s="21" t="str">
        <f t="shared" si="2"/>
        <v>Clínico Geral – Linha do cuidado</v>
      </c>
      <c r="C23" s="260"/>
      <c r="D23" s="22">
        <v>8</v>
      </c>
      <c r="E23" s="260"/>
      <c r="F23" s="22">
        <v>691</v>
      </c>
      <c r="G23" s="22">
        <v>607</v>
      </c>
      <c r="H23" s="260"/>
      <c r="I23" s="22">
        <v>570</v>
      </c>
      <c r="J23" s="260"/>
      <c r="K23" s="22">
        <v>111</v>
      </c>
      <c r="L23" s="260"/>
      <c r="M23" s="22">
        <f t="shared" si="19"/>
        <v>681</v>
      </c>
      <c r="N23" s="22">
        <v>552</v>
      </c>
      <c r="O23" s="22">
        <v>550</v>
      </c>
      <c r="P23" s="260"/>
      <c r="Q23" s="35">
        <v>341</v>
      </c>
      <c r="R23" s="21" t="s">
        <v>22</v>
      </c>
      <c r="S23" s="22">
        <f>U23</f>
        <v>0</v>
      </c>
      <c r="T23" s="35">
        <v>214</v>
      </c>
      <c r="U23" s="271"/>
      <c r="V23" s="22">
        <f t="shared" si="20"/>
        <v>555</v>
      </c>
      <c r="W23" s="22">
        <v>420</v>
      </c>
      <c r="X23" s="22">
        <v>341</v>
      </c>
      <c r="Y23" s="22">
        <v>349</v>
      </c>
      <c r="Z23" s="22">
        <v>367</v>
      </c>
      <c r="AA23" s="22">
        <v>342</v>
      </c>
      <c r="AB23" s="36">
        <v>393</v>
      </c>
      <c r="AC23" s="37">
        <v>407</v>
      </c>
      <c r="AD23" s="37">
        <v>409</v>
      </c>
      <c r="AE23" s="37">
        <v>476</v>
      </c>
      <c r="AF23" s="37">
        <v>324</v>
      </c>
      <c r="AG23" s="37">
        <v>352</v>
      </c>
      <c r="AH23" s="21" t="s">
        <v>22</v>
      </c>
      <c r="AI23" s="271"/>
      <c r="AJ23" s="37">
        <v>405</v>
      </c>
      <c r="AK23" s="37">
        <v>329</v>
      </c>
      <c r="AL23" s="37">
        <v>382</v>
      </c>
      <c r="AM23" s="37">
        <v>376</v>
      </c>
      <c r="AN23" s="40">
        <v>294</v>
      </c>
      <c r="AO23" s="37">
        <v>355</v>
      </c>
      <c r="AP23" s="37">
        <v>387</v>
      </c>
      <c r="AQ23" s="37"/>
      <c r="AR23" s="37"/>
      <c r="AS23" s="37"/>
      <c r="AT23" s="37"/>
      <c r="AU23" s="37"/>
      <c r="AV23" s="39"/>
    </row>
    <row r="24" spans="1:48" s="20" customFormat="1" x14ac:dyDescent="0.2">
      <c r="A24" s="1">
        <f>ROW()</f>
        <v>24</v>
      </c>
      <c r="B24" s="21" t="str">
        <f t="shared" si="2"/>
        <v>Coloproctologia</v>
      </c>
      <c r="C24" s="260"/>
      <c r="D24" s="22">
        <v>0</v>
      </c>
      <c r="E24" s="260"/>
      <c r="F24" s="22">
        <v>0</v>
      </c>
      <c r="G24" s="22">
        <v>0</v>
      </c>
      <c r="H24" s="260"/>
      <c r="I24" s="22">
        <v>0</v>
      </c>
      <c r="J24" s="260"/>
      <c r="K24" s="22">
        <v>0</v>
      </c>
      <c r="L24" s="260"/>
      <c r="M24" s="22">
        <f t="shared" si="19"/>
        <v>0</v>
      </c>
      <c r="N24" s="22">
        <v>0</v>
      </c>
      <c r="O24" s="22">
        <v>0</v>
      </c>
      <c r="P24" s="260"/>
      <c r="Q24" s="35">
        <v>0</v>
      </c>
      <c r="R24" s="21" t="s">
        <v>23</v>
      </c>
      <c r="S24" s="22">
        <f t="shared" ref="S24:S42" si="21">ROUND((U24/31)*11,0)</f>
        <v>0</v>
      </c>
      <c r="T24" s="35">
        <v>0</v>
      </c>
      <c r="U24" s="271"/>
      <c r="V24" s="22">
        <f t="shared" si="20"/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36">
        <v>0</v>
      </c>
      <c r="AC24" s="37">
        <v>0</v>
      </c>
      <c r="AD24" s="37">
        <v>0</v>
      </c>
      <c r="AE24" s="37">
        <v>25</v>
      </c>
      <c r="AF24" s="37">
        <v>0</v>
      </c>
      <c r="AG24" s="37">
        <v>0</v>
      </c>
      <c r="AH24" s="21" t="s">
        <v>23</v>
      </c>
      <c r="AI24" s="271"/>
      <c r="AJ24" s="37">
        <v>0</v>
      </c>
      <c r="AK24" s="37">
        <v>0</v>
      </c>
      <c r="AL24" s="37">
        <v>0</v>
      </c>
      <c r="AM24" s="37">
        <v>0</v>
      </c>
      <c r="AN24" s="40">
        <v>89</v>
      </c>
      <c r="AO24" s="37">
        <v>68</v>
      </c>
      <c r="AP24" s="37">
        <v>80</v>
      </c>
      <c r="AQ24" s="37"/>
      <c r="AR24" s="37"/>
      <c r="AS24" s="37"/>
      <c r="AT24" s="37"/>
      <c r="AU24" s="37"/>
      <c r="AV24" s="39"/>
    </row>
    <row r="25" spans="1:48" s="20" customFormat="1" x14ac:dyDescent="0.2">
      <c r="A25" s="1">
        <f>ROW()</f>
        <v>25</v>
      </c>
      <c r="B25" s="21" t="str">
        <f t="shared" si="2"/>
        <v>Dermatologia</v>
      </c>
      <c r="C25" s="260"/>
      <c r="D25" s="22">
        <v>51</v>
      </c>
      <c r="E25" s="260"/>
      <c r="F25" s="22">
        <v>239</v>
      </c>
      <c r="G25" s="22">
        <v>245</v>
      </c>
      <c r="H25" s="260"/>
      <c r="I25" s="22">
        <v>124</v>
      </c>
      <c r="J25" s="260"/>
      <c r="K25" s="22">
        <v>16</v>
      </c>
      <c r="L25" s="260"/>
      <c r="M25" s="22">
        <f t="shared" si="19"/>
        <v>140</v>
      </c>
      <c r="N25" s="22">
        <v>261</v>
      </c>
      <c r="O25" s="22">
        <v>172</v>
      </c>
      <c r="P25" s="260"/>
      <c r="Q25" s="35">
        <v>49</v>
      </c>
      <c r="R25" s="21" t="s">
        <v>24</v>
      </c>
      <c r="S25" s="22">
        <f t="shared" si="21"/>
        <v>0</v>
      </c>
      <c r="T25" s="35">
        <v>67</v>
      </c>
      <c r="U25" s="271"/>
      <c r="V25" s="22">
        <f t="shared" si="20"/>
        <v>116</v>
      </c>
      <c r="W25" s="22">
        <v>366</v>
      </c>
      <c r="X25" s="22">
        <v>312</v>
      </c>
      <c r="Y25" s="22">
        <v>197</v>
      </c>
      <c r="Z25" s="22">
        <v>240</v>
      </c>
      <c r="AA25" s="22">
        <v>234</v>
      </c>
      <c r="AB25" s="36">
        <v>224</v>
      </c>
      <c r="AC25" s="37">
        <v>331</v>
      </c>
      <c r="AD25" s="37">
        <v>224</v>
      </c>
      <c r="AE25" s="37">
        <v>229</v>
      </c>
      <c r="AF25" s="37">
        <v>226</v>
      </c>
      <c r="AG25" s="37">
        <v>241</v>
      </c>
      <c r="AH25" s="21" t="s">
        <v>24</v>
      </c>
      <c r="AI25" s="271"/>
      <c r="AJ25" s="37">
        <v>212</v>
      </c>
      <c r="AK25" s="37">
        <v>260</v>
      </c>
      <c r="AL25" s="37">
        <v>231</v>
      </c>
      <c r="AM25" s="37">
        <v>235</v>
      </c>
      <c r="AN25" s="40">
        <v>213</v>
      </c>
      <c r="AO25" s="37">
        <v>217</v>
      </c>
      <c r="AP25" s="37">
        <v>238</v>
      </c>
      <c r="AQ25" s="37"/>
      <c r="AR25" s="37"/>
      <c r="AS25" s="37"/>
      <c r="AT25" s="37"/>
      <c r="AU25" s="37"/>
      <c r="AV25" s="39"/>
    </row>
    <row r="26" spans="1:48" s="20" customFormat="1" x14ac:dyDescent="0.2">
      <c r="A26" s="1">
        <f>ROW()</f>
        <v>26</v>
      </c>
      <c r="B26" s="21" t="str">
        <f t="shared" si="2"/>
        <v>Endocrinologia</v>
      </c>
      <c r="C26" s="260"/>
      <c r="D26" s="22">
        <v>0</v>
      </c>
      <c r="E26" s="260"/>
      <c r="F26" s="22">
        <v>244</v>
      </c>
      <c r="G26" s="22">
        <v>364</v>
      </c>
      <c r="H26" s="260"/>
      <c r="I26" s="22">
        <v>349</v>
      </c>
      <c r="J26" s="260"/>
      <c r="K26" s="22">
        <v>37</v>
      </c>
      <c r="L26" s="260"/>
      <c r="M26" s="22">
        <f t="shared" si="19"/>
        <v>386</v>
      </c>
      <c r="N26" s="22">
        <v>372</v>
      </c>
      <c r="O26" s="22">
        <v>331</v>
      </c>
      <c r="P26" s="260"/>
      <c r="Q26" s="35">
        <v>305</v>
      </c>
      <c r="R26" s="21" t="s">
        <v>25</v>
      </c>
      <c r="S26" s="22">
        <f t="shared" si="21"/>
        <v>0</v>
      </c>
      <c r="T26" s="35">
        <v>60</v>
      </c>
      <c r="U26" s="271"/>
      <c r="V26" s="22">
        <f t="shared" si="20"/>
        <v>365</v>
      </c>
      <c r="W26" s="22">
        <v>319</v>
      </c>
      <c r="X26" s="22">
        <v>301</v>
      </c>
      <c r="Y26" s="22">
        <v>293</v>
      </c>
      <c r="Z26" s="22">
        <v>393</v>
      </c>
      <c r="AA26" s="22">
        <v>279</v>
      </c>
      <c r="AB26" s="36">
        <v>245</v>
      </c>
      <c r="AC26" s="37">
        <v>235</v>
      </c>
      <c r="AD26" s="37">
        <v>299</v>
      </c>
      <c r="AE26" s="37">
        <v>252</v>
      </c>
      <c r="AF26" s="37">
        <v>273</v>
      </c>
      <c r="AG26" s="37">
        <v>344</v>
      </c>
      <c r="AH26" s="21" t="s">
        <v>25</v>
      </c>
      <c r="AI26" s="271"/>
      <c r="AJ26" s="37">
        <v>252</v>
      </c>
      <c r="AK26" s="37">
        <v>259</v>
      </c>
      <c r="AL26" s="37">
        <v>246</v>
      </c>
      <c r="AM26" s="37">
        <v>231</v>
      </c>
      <c r="AN26" s="40">
        <v>125</v>
      </c>
      <c r="AO26" s="37">
        <v>134</v>
      </c>
      <c r="AP26" s="37">
        <v>135</v>
      </c>
      <c r="AQ26" s="37"/>
      <c r="AR26" s="37"/>
      <c r="AS26" s="37"/>
      <c r="AT26" s="37"/>
      <c r="AU26" s="37"/>
      <c r="AV26" s="39"/>
    </row>
    <row r="27" spans="1:48" s="20" customFormat="1" x14ac:dyDescent="0.2">
      <c r="A27" s="1">
        <f>ROW()</f>
        <v>27</v>
      </c>
      <c r="B27" s="21" t="str">
        <f t="shared" si="2"/>
        <v>Gastroenterologia</v>
      </c>
      <c r="C27" s="260"/>
      <c r="D27" s="22">
        <v>0</v>
      </c>
      <c r="E27" s="260"/>
      <c r="F27" s="22">
        <v>0</v>
      </c>
      <c r="G27" s="22">
        <v>0</v>
      </c>
      <c r="H27" s="260"/>
      <c r="I27" s="22">
        <v>0</v>
      </c>
      <c r="J27" s="260"/>
      <c r="K27" s="22">
        <v>0</v>
      </c>
      <c r="L27" s="260"/>
      <c r="M27" s="22">
        <f t="shared" si="19"/>
        <v>0</v>
      </c>
      <c r="N27" s="22">
        <v>0</v>
      </c>
      <c r="O27" s="22">
        <v>0</v>
      </c>
      <c r="P27" s="260"/>
      <c r="Q27" s="35">
        <v>0</v>
      </c>
      <c r="R27" s="21" t="s">
        <v>26</v>
      </c>
      <c r="S27" s="22">
        <f t="shared" si="21"/>
        <v>0</v>
      </c>
      <c r="T27" s="35">
        <v>0</v>
      </c>
      <c r="U27" s="271"/>
      <c r="V27" s="22">
        <f t="shared" si="20"/>
        <v>0</v>
      </c>
      <c r="W27" s="22">
        <v>0</v>
      </c>
      <c r="X27" s="22">
        <v>0</v>
      </c>
      <c r="Y27" s="22">
        <v>0</v>
      </c>
      <c r="Z27" s="22">
        <v>59</v>
      </c>
      <c r="AA27" s="22">
        <v>61</v>
      </c>
      <c r="AB27" s="36">
        <v>54</v>
      </c>
      <c r="AC27" s="37">
        <v>30</v>
      </c>
      <c r="AD27" s="37">
        <v>60</v>
      </c>
      <c r="AE27" s="37">
        <v>59</v>
      </c>
      <c r="AF27" s="37">
        <v>68</v>
      </c>
      <c r="AG27" s="37">
        <v>46</v>
      </c>
      <c r="AH27" s="21" t="s">
        <v>26</v>
      </c>
      <c r="AI27" s="271"/>
      <c r="AJ27" s="37">
        <v>45</v>
      </c>
      <c r="AK27" s="37">
        <v>58</v>
      </c>
      <c r="AL27" s="37">
        <v>60</v>
      </c>
      <c r="AM27" s="37">
        <v>60</v>
      </c>
      <c r="AN27" s="40">
        <v>60</v>
      </c>
      <c r="AO27" s="37">
        <v>70</v>
      </c>
      <c r="AP27" s="37">
        <v>72</v>
      </c>
      <c r="AQ27" s="37"/>
      <c r="AR27" s="37"/>
      <c r="AS27" s="37"/>
      <c r="AT27" s="37"/>
      <c r="AU27" s="37"/>
      <c r="AV27" s="39"/>
    </row>
    <row r="28" spans="1:48" s="20" customFormat="1" x14ac:dyDescent="0.2">
      <c r="A28" s="1">
        <f>ROW()</f>
        <v>28</v>
      </c>
      <c r="B28" s="21" t="str">
        <f t="shared" si="2"/>
        <v>Ginecologia</v>
      </c>
      <c r="C28" s="260"/>
      <c r="D28" s="22">
        <v>28</v>
      </c>
      <c r="E28" s="260"/>
      <c r="F28" s="22">
        <v>203</v>
      </c>
      <c r="G28" s="22">
        <v>198</v>
      </c>
      <c r="H28" s="260"/>
      <c r="I28" s="22">
        <v>195</v>
      </c>
      <c r="J28" s="260"/>
      <c r="K28" s="22">
        <v>0</v>
      </c>
      <c r="L28" s="260"/>
      <c r="M28" s="22">
        <f t="shared" si="19"/>
        <v>195</v>
      </c>
      <c r="N28" s="22">
        <v>209</v>
      </c>
      <c r="O28" s="22">
        <v>239</v>
      </c>
      <c r="P28" s="260"/>
      <c r="Q28" s="35">
        <v>197</v>
      </c>
      <c r="R28" s="21" t="s">
        <v>27</v>
      </c>
      <c r="S28" s="22">
        <f t="shared" si="21"/>
        <v>0</v>
      </c>
      <c r="T28" s="35">
        <v>47</v>
      </c>
      <c r="U28" s="271"/>
      <c r="V28" s="22">
        <f t="shared" si="20"/>
        <v>244</v>
      </c>
      <c r="W28" s="22">
        <v>231</v>
      </c>
      <c r="X28" s="22">
        <v>207</v>
      </c>
      <c r="Y28" s="22">
        <v>155</v>
      </c>
      <c r="Z28" s="22">
        <v>119</v>
      </c>
      <c r="AA28" s="22">
        <v>156</v>
      </c>
      <c r="AB28" s="36">
        <v>142</v>
      </c>
      <c r="AC28" s="37">
        <v>133</v>
      </c>
      <c r="AD28" s="37">
        <v>151</v>
      </c>
      <c r="AE28" s="37">
        <v>145</v>
      </c>
      <c r="AF28" s="37">
        <v>140</v>
      </c>
      <c r="AG28" s="37">
        <v>117</v>
      </c>
      <c r="AH28" s="21" t="s">
        <v>27</v>
      </c>
      <c r="AI28" s="271"/>
      <c r="AJ28" s="37">
        <v>106</v>
      </c>
      <c r="AK28" s="37">
        <v>116</v>
      </c>
      <c r="AL28" s="37">
        <v>129</v>
      </c>
      <c r="AM28" s="37">
        <v>131</v>
      </c>
      <c r="AN28" s="40">
        <v>131</v>
      </c>
      <c r="AO28" s="37">
        <v>130</v>
      </c>
      <c r="AP28" s="37">
        <v>130</v>
      </c>
      <c r="AQ28" s="37"/>
      <c r="AR28" s="37"/>
      <c r="AS28" s="37"/>
      <c r="AT28" s="37"/>
      <c r="AU28" s="37"/>
      <c r="AV28" s="39"/>
    </row>
    <row r="29" spans="1:48" s="20" customFormat="1" x14ac:dyDescent="0.2">
      <c r="A29" s="1">
        <f>ROW()</f>
        <v>29</v>
      </c>
      <c r="B29" s="21" t="str">
        <f t="shared" si="2"/>
        <v>Hematologia</v>
      </c>
      <c r="C29" s="260"/>
      <c r="D29" s="22">
        <v>0</v>
      </c>
      <c r="E29" s="260"/>
      <c r="F29" s="22">
        <v>0</v>
      </c>
      <c r="G29" s="22">
        <v>0</v>
      </c>
      <c r="H29" s="260"/>
      <c r="I29" s="22">
        <v>0</v>
      </c>
      <c r="J29" s="260"/>
      <c r="K29" s="22">
        <v>0</v>
      </c>
      <c r="L29" s="260"/>
      <c r="M29" s="22">
        <f t="shared" si="19"/>
        <v>0</v>
      </c>
      <c r="N29" s="22">
        <v>21</v>
      </c>
      <c r="O29" s="22">
        <v>9</v>
      </c>
      <c r="P29" s="260"/>
      <c r="Q29" s="35">
        <v>19</v>
      </c>
      <c r="R29" s="21" t="s">
        <v>28</v>
      </c>
      <c r="S29" s="22">
        <f t="shared" si="21"/>
        <v>0</v>
      </c>
      <c r="T29" s="35">
        <v>0</v>
      </c>
      <c r="U29" s="271"/>
      <c r="V29" s="22">
        <f t="shared" si="20"/>
        <v>19</v>
      </c>
      <c r="W29" s="22">
        <v>16</v>
      </c>
      <c r="X29" s="22">
        <v>20</v>
      </c>
      <c r="Y29" s="22">
        <v>14</v>
      </c>
      <c r="Z29" s="22">
        <v>0</v>
      </c>
      <c r="AA29" s="22">
        <v>30</v>
      </c>
      <c r="AB29" s="36">
        <v>22</v>
      </c>
      <c r="AC29" s="37">
        <v>32</v>
      </c>
      <c r="AD29" s="37">
        <v>21</v>
      </c>
      <c r="AE29" s="37">
        <v>28</v>
      </c>
      <c r="AF29" s="37">
        <v>29</v>
      </c>
      <c r="AG29" s="37">
        <v>26</v>
      </c>
      <c r="AH29" s="21" t="s">
        <v>28</v>
      </c>
      <c r="AI29" s="271"/>
      <c r="AJ29" s="37">
        <v>26</v>
      </c>
      <c r="AK29" s="37">
        <v>20</v>
      </c>
      <c r="AL29" s="37">
        <v>29</v>
      </c>
      <c r="AM29" s="37">
        <v>29</v>
      </c>
      <c r="AN29" s="40">
        <v>34</v>
      </c>
      <c r="AO29" s="37">
        <v>26</v>
      </c>
      <c r="AP29" s="37">
        <v>21</v>
      </c>
      <c r="AQ29" s="37"/>
      <c r="AR29" s="37"/>
      <c r="AS29" s="37"/>
      <c r="AT29" s="37"/>
      <c r="AU29" s="37"/>
      <c r="AV29" s="39"/>
    </row>
    <row r="30" spans="1:48" s="20" customFormat="1" x14ac:dyDescent="0.2">
      <c r="A30" s="1">
        <f>ROW()</f>
        <v>30</v>
      </c>
      <c r="B30" s="21" t="str">
        <f t="shared" si="2"/>
        <v>Infectologia</v>
      </c>
      <c r="C30" s="260"/>
      <c r="D30" s="22">
        <v>0</v>
      </c>
      <c r="E30" s="260"/>
      <c r="F30" s="22">
        <v>33</v>
      </c>
      <c r="G30" s="22">
        <v>31</v>
      </c>
      <c r="H30" s="260"/>
      <c r="I30" s="22">
        <v>0</v>
      </c>
      <c r="J30" s="260"/>
      <c r="K30" s="22">
        <v>28</v>
      </c>
      <c r="L30" s="260"/>
      <c r="M30" s="22">
        <f t="shared" si="19"/>
        <v>28</v>
      </c>
      <c r="N30" s="22">
        <v>28</v>
      </c>
      <c r="O30" s="22">
        <v>35</v>
      </c>
      <c r="P30" s="260"/>
      <c r="Q30" s="35">
        <v>0</v>
      </c>
      <c r="R30" s="21" t="s">
        <v>29</v>
      </c>
      <c r="S30" s="22">
        <f t="shared" si="21"/>
        <v>0</v>
      </c>
      <c r="T30" s="35">
        <v>27</v>
      </c>
      <c r="U30" s="271"/>
      <c r="V30" s="22">
        <f t="shared" si="20"/>
        <v>27</v>
      </c>
      <c r="W30" s="22">
        <v>42</v>
      </c>
      <c r="X30" s="22">
        <v>13</v>
      </c>
      <c r="Y30" s="22">
        <v>7</v>
      </c>
      <c r="Z30" s="22">
        <v>24</v>
      </c>
      <c r="AA30" s="22">
        <v>50</v>
      </c>
      <c r="AB30" s="36">
        <v>42</v>
      </c>
      <c r="AC30" s="37">
        <v>41</v>
      </c>
      <c r="AD30" s="37">
        <v>40</v>
      </c>
      <c r="AE30" s="37">
        <v>29</v>
      </c>
      <c r="AF30" s="37">
        <v>40</v>
      </c>
      <c r="AG30" s="37">
        <v>44</v>
      </c>
      <c r="AH30" s="21" t="s">
        <v>29</v>
      </c>
      <c r="AI30" s="271"/>
      <c r="AJ30" s="37">
        <v>36</v>
      </c>
      <c r="AK30" s="37">
        <v>15</v>
      </c>
      <c r="AL30" s="37">
        <v>43</v>
      </c>
      <c r="AM30" s="37">
        <v>50</v>
      </c>
      <c r="AN30" s="40">
        <v>28</v>
      </c>
      <c r="AO30" s="37">
        <v>43</v>
      </c>
      <c r="AP30" s="37">
        <v>41</v>
      </c>
      <c r="AQ30" s="37"/>
      <c r="AR30" s="37"/>
      <c r="AS30" s="37"/>
      <c r="AT30" s="37"/>
      <c r="AU30" s="37"/>
      <c r="AV30" s="39"/>
    </row>
    <row r="31" spans="1:48" s="20" customFormat="1" x14ac:dyDescent="0.2">
      <c r="A31" s="1">
        <f>ROW()</f>
        <v>31</v>
      </c>
      <c r="B31" s="21" t="str">
        <f t="shared" si="2"/>
        <v>Mastologia</v>
      </c>
      <c r="C31" s="260"/>
      <c r="D31" s="22">
        <v>35</v>
      </c>
      <c r="E31" s="260"/>
      <c r="F31" s="22">
        <v>107</v>
      </c>
      <c r="G31" s="22">
        <v>161</v>
      </c>
      <c r="H31" s="260"/>
      <c r="I31" s="22">
        <v>175</v>
      </c>
      <c r="J31" s="260"/>
      <c r="K31" s="22">
        <v>0</v>
      </c>
      <c r="L31" s="260"/>
      <c r="M31" s="22">
        <f t="shared" si="19"/>
        <v>175</v>
      </c>
      <c r="N31" s="22">
        <v>0</v>
      </c>
      <c r="O31" s="22">
        <v>0</v>
      </c>
      <c r="P31" s="260"/>
      <c r="Q31" s="35">
        <v>0</v>
      </c>
      <c r="R31" s="21" t="s">
        <v>30</v>
      </c>
      <c r="S31" s="22">
        <f t="shared" si="21"/>
        <v>0</v>
      </c>
      <c r="T31" s="35">
        <v>0</v>
      </c>
      <c r="U31" s="271"/>
      <c r="V31" s="22">
        <f t="shared" si="20"/>
        <v>0</v>
      </c>
      <c r="W31" s="22">
        <v>0</v>
      </c>
      <c r="X31" s="22">
        <v>189</v>
      </c>
      <c r="Y31" s="22">
        <v>132</v>
      </c>
      <c r="Z31" s="22">
        <v>62</v>
      </c>
      <c r="AA31" s="22">
        <v>158</v>
      </c>
      <c r="AB31" s="36">
        <v>138</v>
      </c>
      <c r="AC31" s="37">
        <v>98</v>
      </c>
      <c r="AD31" s="37">
        <v>145</v>
      </c>
      <c r="AE31" s="37">
        <v>134</v>
      </c>
      <c r="AF31" s="37">
        <v>120</v>
      </c>
      <c r="AG31" s="37">
        <v>142</v>
      </c>
      <c r="AH31" s="21" t="s">
        <v>30</v>
      </c>
      <c r="AI31" s="271"/>
      <c r="AJ31" s="37">
        <v>111</v>
      </c>
      <c r="AK31" s="37">
        <v>120</v>
      </c>
      <c r="AL31" s="37">
        <v>79</v>
      </c>
      <c r="AM31" s="37">
        <v>126</v>
      </c>
      <c r="AN31" s="40">
        <v>118</v>
      </c>
      <c r="AO31" s="37">
        <v>114</v>
      </c>
      <c r="AP31" s="37">
        <v>111</v>
      </c>
      <c r="AQ31" s="37"/>
      <c r="AR31" s="37"/>
      <c r="AS31" s="37"/>
      <c r="AT31" s="37"/>
      <c r="AU31" s="37"/>
      <c r="AV31" s="39"/>
    </row>
    <row r="32" spans="1:48" s="20" customFormat="1" x14ac:dyDescent="0.2">
      <c r="A32" s="1">
        <f>ROW()</f>
        <v>32</v>
      </c>
      <c r="B32" s="21" t="str">
        <f t="shared" si="2"/>
        <v>Nefrologia</v>
      </c>
      <c r="C32" s="260"/>
      <c r="D32" s="22">
        <v>140</v>
      </c>
      <c r="E32" s="260"/>
      <c r="F32" s="22">
        <v>756</v>
      </c>
      <c r="G32" s="22">
        <v>714</v>
      </c>
      <c r="H32" s="260"/>
      <c r="I32" s="22">
        <v>605</v>
      </c>
      <c r="J32" s="260"/>
      <c r="K32" s="22">
        <v>140</v>
      </c>
      <c r="L32" s="260"/>
      <c r="M32" s="22">
        <f t="shared" si="19"/>
        <v>745</v>
      </c>
      <c r="N32" s="22">
        <v>718</v>
      </c>
      <c r="O32" s="22">
        <v>761</v>
      </c>
      <c r="P32" s="260"/>
      <c r="Q32" s="35">
        <v>491</v>
      </c>
      <c r="R32" s="21" t="s">
        <v>31</v>
      </c>
      <c r="S32" s="22">
        <f t="shared" si="21"/>
        <v>0</v>
      </c>
      <c r="T32" s="35">
        <v>321</v>
      </c>
      <c r="U32" s="271"/>
      <c r="V32" s="22">
        <f t="shared" si="20"/>
        <v>812</v>
      </c>
      <c r="W32" s="22">
        <v>822</v>
      </c>
      <c r="X32" s="22">
        <v>910</v>
      </c>
      <c r="Y32" s="22">
        <v>870</v>
      </c>
      <c r="Z32" s="22">
        <v>936</v>
      </c>
      <c r="AA32" s="22">
        <v>816</v>
      </c>
      <c r="AB32" s="36">
        <v>865</v>
      </c>
      <c r="AC32" s="37">
        <v>864</v>
      </c>
      <c r="AD32" s="37">
        <v>873</v>
      </c>
      <c r="AE32" s="37">
        <v>957</v>
      </c>
      <c r="AF32" s="37">
        <v>870</v>
      </c>
      <c r="AG32" s="37">
        <v>890</v>
      </c>
      <c r="AH32" s="21" t="s">
        <v>31</v>
      </c>
      <c r="AI32" s="271"/>
      <c r="AJ32" s="37">
        <v>918</v>
      </c>
      <c r="AK32" s="37">
        <v>840</v>
      </c>
      <c r="AL32" s="37">
        <v>909</v>
      </c>
      <c r="AM32" s="37">
        <v>885</v>
      </c>
      <c r="AN32" s="40">
        <v>851</v>
      </c>
      <c r="AO32" s="37">
        <v>903</v>
      </c>
      <c r="AP32" s="37">
        <v>947</v>
      </c>
      <c r="AQ32" s="37"/>
      <c r="AR32" s="37"/>
      <c r="AS32" s="37"/>
      <c r="AT32" s="37"/>
      <c r="AU32" s="37"/>
      <c r="AV32" s="39"/>
    </row>
    <row r="33" spans="1:48" s="20" customFormat="1" x14ac:dyDescent="0.2">
      <c r="A33" s="1">
        <f>ROW()</f>
        <v>33</v>
      </c>
      <c r="B33" s="21" t="str">
        <f t="shared" si="2"/>
        <v>Neurologia</v>
      </c>
      <c r="C33" s="260"/>
      <c r="D33" s="22">
        <v>0</v>
      </c>
      <c r="E33" s="260"/>
      <c r="F33" s="22">
        <v>139</v>
      </c>
      <c r="G33" s="22">
        <v>167</v>
      </c>
      <c r="H33" s="260"/>
      <c r="I33" s="22">
        <v>223</v>
      </c>
      <c r="J33" s="260"/>
      <c r="K33" s="22">
        <v>0</v>
      </c>
      <c r="L33" s="260"/>
      <c r="M33" s="22">
        <f t="shared" si="19"/>
        <v>223</v>
      </c>
      <c r="N33" s="22">
        <v>214</v>
      </c>
      <c r="O33" s="22">
        <v>190</v>
      </c>
      <c r="P33" s="260"/>
      <c r="Q33" s="35">
        <v>146</v>
      </c>
      <c r="R33" s="21" t="s">
        <v>32</v>
      </c>
      <c r="S33" s="22">
        <f t="shared" si="21"/>
        <v>0</v>
      </c>
      <c r="T33" s="35">
        <v>86</v>
      </c>
      <c r="U33" s="271"/>
      <c r="V33" s="22">
        <f t="shared" si="20"/>
        <v>232</v>
      </c>
      <c r="W33" s="22">
        <v>230</v>
      </c>
      <c r="X33" s="22">
        <v>233</v>
      </c>
      <c r="Y33" s="22">
        <v>213</v>
      </c>
      <c r="Z33" s="22">
        <v>98</v>
      </c>
      <c r="AA33" s="22">
        <v>234</v>
      </c>
      <c r="AB33" s="36">
        <v>224</v>
      </c>
      <c r="AC33" s="37">
        <v>239</v>
      </c>
      <c r="AD33" s="37">
        <v>235</v>
      </c>
      <c r="AE33" s="37">
        <v>195</v>
      </c>
      <c r="AF33" s="37">
        <v>176</v>
      </c>
      <c r="AG33" s="37">
        <v>218</v>
      </c>
      <c r="AH33" s="21" t="s">
        <v>32</v>
      </c>
      <c r="AI33" s="271"/>
      <c r="AJ33" s="37">
        <v>226</v>
      </c>
      <c r="AK33" s="37">
        <v>211</v>
      </c>
      <c r="AL33" s="37">
        <v>209</v>
      </c>
      <c r="AM33" s="37">
        <v>240</v>
      </c>
      <c r="AN33" s="40">
        <v>234</v>
      </c>
      <c r="AO33" s="37">
        <v>225</v>
      </c>
      <c r="AP33" s="37">
        <v>225</v>
      </c>
      <c r="AQ33" s="37"/>
      <c r="AR33" s="37"/>
      <c r="AS33" s="37"/>
      <c r="AT33" s="37"/>
      <c r="AU33" s="37"/>
      <c r="AV33" s="39"/>
    </row>
    <row r="34" spans="1:48" s="20" customFormat="1" x14ac:dyDescent="0.2">
      <c r="A34" s="1">
        <f>ROW()</f>
        <v>34</v>
      </c>
      <c r="B34" s="21" t="str">
        <f t="shared" si="2"/>
        <v>Obstetrícia (pré-natal de alto risco)</v>
      </c>
      <c r="C34" s="260"/>
      <c r="D34" s="22">
        <v>0</v>
      </c>
      <c r="E34" s="260"/>
      <c r="F34" s="22">
        <v>0</v>
      </c>
      <c r="G34" s="22">
        <v>0</v>
      </c>
      <c r="H34" s="260"/>
      <c r="I34" s="22">
        <v>0</v>
      </c>
      <c r="J34" s="260"/>
      <c r="K34" s="22">
        <v>0</v>
      </c>
      <c r="L34" s="260"/>
      <c r="M34" s="22">
        <f t="shared" si="19"/>
        <v>0</v>
      </c>
      <c r="N34" s="22">
        <v>0</v>
      </c>
      <c r="O34" s="22">
        <v>0</v>
      </c>
      <c r="P34" s="260"/>
      <c r="Q34" s="35">
        <v>0</v>
      </c>
      <c r="R34" s="21" t="s">
        <v>33</v>
      </c>
      <c r="S34" s="22">
        <f t="shared" si="21"/>
        <v>0</v>
      </c>
      <c r="T34" s="35">
        <v>0</v>
      </c>
      <c r="U34" s="271"/>
      <c r="V34" s="22">
        <f t="shared" si="20"/>
        <v>0</v>
      </c>
      <c r="W34" s="22">
        <v>0</v>
      </c>
      <c r="X34" s="22">
        <v>0</v>
      </c>
      <c r="Y34" s="22">
        <v>50</v>
      </c>
      <c r="Z34" s="22">
        <v>42</v>
      </c>
      <c r="AA34" s="22">
        <v>53</v>
      </c>
      <c r="AB34" s="36">
        <v>0</v>
      </c>
      <c r="AC34" s="37">
        <v>0</v>
      </c>
      <c r="AD34" s="37">
        <v>0</v>
      </c>
      <c r="AE34" s="37">
        <v>8</v>
      </c>
      <c r="AF34" s="37">
        <v>9</v>
      </c>
      <c r="AG34" s="37">
        <v>17</v>
      </c>
      <c r="AH34" s="21" t="s">
        <v>33</v>
      </c>
      <c r="AI34" s="271"/>
      <c r="AJ34" s="37">
        <v>32</v>
      </c>
      <c r="AK34" s="37">
        <v>29</v>
      </c>
      <c r="AL34" s="37">
        <v>47</v>
      </c>
      <c r="AM34" s="37">
        <v>24</v>
      </c>
      <c r="AN34" s="40">
        <v>31</v>
      </c>
      <c r="AO34" s="37">
        <v>30</v>
      </c>
      <c r="AP34" s="37">
        <v>30</v>
      </c>
      <c r="AQ34" s="37"/>
      <c r="AR34" s="37"/>
      <c r="AS34" s="37"/>
      <c r="AT34" s="37"/>
      <c r="AU34" s="37"/>
      <c r="AV34" s="39"/>
    </row>
    <row r="35" spans="1:48" s="20" customFormat="1" x14ac:dyDescent="0.2">
      <c r="A35" s="1">
        <f>ROW()</f>
        <v>35</v>
      </c>
      <c r="B35" s="21" t="str">
        <f t="shared" si="2"/>
        <v>Oftalmologia</v>
      </c>
      <c r="C35" s="260"/>
      <c r="D35" s="22">
        <v>0</v>
      </c>
      <c r="E35" s="260"/>
      <c r="F35" s="22">
        <v>318</v>
      </c>
      <c r="G35" s="22">
        <v>352</v>
      </c>
      <c r="H35" s="260"/>
      <c r="I35" s="22">
        <v>290</v>
      </c>
      <c r="J35" s="260"/>
      <c r="K35" s="22">
        <v>0</v>
      </c>
      <c r="L35" s="260"/>
      <c r="M35" s="22">
        <f t="shared" si="19"/>
        <v>290</v>
      </c>
      <c r="N35" s="22">
        <v>303</v>
      </c>
      <c r="O35" s="22">
        <v>271</v>
      </c>
      <c r="P35" s="260"/>
      <c r="Q35" s="35">
        <v>169</v>
      </c>
      <c r="R35" s="21" t="s">
        <v>34</v>
      </c>
      <c r="S35" s="22">
        <f t="shared" si="21"/>
        <v>0</v>
      </c>
      <c r="T35" s="35">
        <v>148</v>
      </c>
      <c r="U35" s="271"/>
      <c r="V35" s="22">
        <f t="shared" si="20"/>
        <v>317</v>
      </c>
      <c r="W35" s="22">
        <v>289</v>
      </c>
      <c r="X35" s="22">
        <v>359</v>
      </c>
      <c r="Y35" s="22">
        <v>271</v>
      </c>
      <c r="Z35" s="22">
        <v>363</v>
      </c>
      <c r="AA35" s="22">
        <v>359</v>
      </c>
      <c r="AB35" s="36">
        <v>397</v>
      </c>
      <c r="AC35" s="37">
        <v>359</v>
      </c>
      <c r="AD35" s="37">
        <v>368</v>
      </c>
      <c r="AE35" s="37">
        <v>347</v>
      </c>
      <c r="AF35" s="37">
        <v>346</v>
      </c>
      <c r="AG35" s="37">
        <v>397</v>
      </c>
      <c r="AH35" s="21" t="s">
        <v>34</v>
      </c>
      <c r="AI35" s="271"/>
      <c r="AJ35" s="37">
        <v>358</v>
      </c>
      <c r="AK35" s="37">
        <v>358</v>
      </c>
      <c r="AL35" s="37">
        <v>336</v>
      </c>
      <c r="AM35" s="37">
        <v>337</v>
      </c>
      <c r="AN35" s="40">
        <v>419</v>
      </c>
      <c r="AO35" s="37">
        <v>399</v>
      </c>
      <c r="AP35" s="37">
        <v>382</v>
      </c>
      <c r="AQ35" s="37"/>
      <c r="AR35" s="37"/>
      <c r="AS35" s="37"/>
      <c r="AT35" s="37"/>
      <c r="AU35" s="37"/>
      <c r="AV35" s="39"/>
    </row>
    <row r="36" spans="1:48" s="20" customFormat="1" x14ac:dyDescent="0.2">
      <c r="A36" s="1">
        <f>ROW()</f>
        <v>36</v>
      </c>
      <c r="B36" s="21" t="str">
        <f t="shared" si="2"/>
        <v>Ortopedia/Traumatologia</v>
      </c>
      <c r="C36" s="260"/>
      <c r="D36" s="22">
        <v>46</v>
      </c>
      <c r="E36" s="260"/>
      <c r="F36" s="22">
        <v>664</v>
      </c>
      <c r="G36" s="22">
        <v>679</v>
      </c>
      <c r="H36" s="260"/>
      <c r="I36" s="22">
        <v>548</v>
      </c>
      <c r="J36" s="260"/>
      <c r="K36" s="22">
        <v>109</v>
      </c>
      <c r="L36" s="260"/>
      <c r="M36" s="22">
        <f t="shared" si="19"/>
        <v>657</v>
      </c>
      <c r="N36" s="22">
        <v>663</v>
      </c>
      <c r="O36" s="22">
        <v>641</v>
      </c>
      <c r="P36" s="260"/>
      <c r="Q36" s="35">
        <v>388</v>
      </c>
      <c r="R36" s="21" t="s">
        <v>35</v>
      </c>
      <c r="S36" s="22">
        <f t="shared" si="21"/>
        <v>0</v>
      </c>
      <c r="T36" s="35">
        <v>387</v>
      </c>
      <c r="U36" s="271"/>
      <c r="V36" s="22">
        <f t="shared" si="20"/>
        <v>775</v>
      </c>
      <c r="W36" s="22">
        <v>735</v>
      </c>
      <c r="X36" s="22">
        <v>618</v>
      </c>
      <c r="Y36" s="22">
        <v>648</v>
      </c>
      <c r="Z36" s="22">
        <v>604</v>
      </c>
      <c r="AA36" s="22">
        <v>607</v>
      </c>
      <c r="AB36" s="36">
        <v>656</v>
      </c>
      <c r="AC36" s="37">
        <v>680</v>
      </c>
      <c r="AD36" s="37">
        <v>615</v>
      </c>
      <c r="AE36" s="37">
        <v>657</v>
      </c>
      <c r="AF36" s="37">
        <v>663</v>
      </c>
      <c r="AG36" s="37">
        <v>627</v>
      </c>
      <c r="AH36" s="21" t="s">
        <v>35</v>
      </c>
      <c r="AI36" s="271"/>
      <c r="AJ36" s="37">
        <v>589</v>
      </c>
      <c r="AK36" s="37">
        <v>644</v>
      </c>
      <c r="AL36" s="37">
        <v>637</v>
      </c>
      <c r="AM36" s="37">
        <v>592</v>
      </c>
      <c r="AN36" s="40">
        <v>541</v>
      </c>
      <c r="AO36" s="37">
        <v>551</v>
      </c>
      <c r="AP36" s="37">
        <v>552</v>
      </c>
      <c r="AQ36" s="37"/>
      <c r="AR36" s="37"/>
      <c r="AS36" s="37"/>
      <c r="AT36" s="37"/>
      <c r="AU36" s="37"/>
      <c r="AV36" s="39"/>
    </row>
    <row r="37" spans="1:48" s="20" customFormat="1" x14ac:dyDescent="0.2">
      <c r="A37" s="1">
        <f>ROW()</f>
        <v>37</v>
      </c>
      <c r="B37" s="21" t="str">
        <f t="shared" si="2"/>
        <v>Otorrinolaringologia</v>
      </c>
      <c r="C37" s="260"/>
      <c r="D37" s="22">
        <v>101</v>
      </c>
      <c r="E37" s="260"/>
      <c r="F37" s="22">
        <v>80</v>
      </c>
      <c r="G37" s="22">
        <v>171</v>
      </c>
      <c r="H37" s="260"/>
      <c r="I37" s="22">
        <v>158</v>
      </c>
      <c r="J37" s="260"/>
      <c r="K37" s="22">
        <v>0</v>
      </c>
      <c r="L37" s="260"/>
      <c r="M37" s="22">
        <f t="shared" si="19"/>
        <v>158</v>
      </c>
      <c r="N37" s="22">
        <v>147</v>
      </c>
      <c r="O37" s="22">
        <v>222</v>
      </c>
      <c r="P37" s="260"/>
      <c r="Q37" s="35">
        <v>79</v>
      </c>
      <c r="R37" s="21" t="s">
        <v>36</v>
      </c>
      <c r="S37" s="22">
        <f t="shared" si="21"/>
        <v>0</v>
      </c>
      <c r="T37" s="35">
        <v>78</v>
      </c>
      <c r="U37" s="271"/>
      <c r="V37" s="22">
        <f t="shared" si="20"/>
        <v>157</v>
      </c>
      <c r="W37" s="22">
        <v>339</v>
      </c>
      <c r="X37" s="22">
        <v>191</v>
      </c>
      <c r="Y37" s="22">
        <v>210</v>
      </c>
      <c r="Z37" s="22">
        <v>204</v>
      </c>
      <c r="AA37" s="22">
        <v>190</v>
      </c>
      <c r="AB37" s="36">
        <v>219</v>
      </c>
      <c r="AC37" s="37">
        <v>223</v>
      </c>
      <c r="AD37" s="37">
        <v>206</v>
      </c>
      <c r="AE37" s="37">
        <v>198</v>
      </c>
      <c r="AF37" s="37">
        <v>150</v>
      </c>
      <c r="AG37" s="37">
        <v>222</v>
      </c>
      <c r="AH37" s="21" t="s">
        <v>36</v>
      </c>
      <c r="AI37" s="271"/>
      <c r="AJ37" s="37">
        <v>219</v>
      </c>
      <c r="AK37" s="37">
        <v>200</v>
      </c>
      <c r="AL37" s="37">
        <v>214</v>
      </c>
      <c r="AM37" s="37">
        <v>219</v>
      </c>
      <c r="AN37" s="40">
        <v>267</v>
      </c>
      <c r="AO37" s="37">
        <v>225</v>
      </c>
      <c r="AP37" s="37">
        <v>222</v>
      </c>
      <c r="AQ37" s="37"/>
      <c r="AR37" s="37"/>
      <c r="AS37" s="37"/>
      <c r="AT37" s="37"/>
      <c r="AU37" s="37"/>
      <c r="AV37" s="39"/>
    </row>
    <row r="38" spans="1:48" s="20" customFormat="1" x14ac:dyDescent="0.2">
      <c r="A38" s="1">
        <f>ROW()</f>
        <v>38</v>
      </c>
      <c r="B38" s="21" t="str">
        <f t="shared" si="2"/>
        <v>Pediatria</v>
      </c>
      <c r="C38" s="260"/>
      <c r="D38" s="22">
        <v>0</v>
      </c>
      <c r="E38" s="260"/>
      <c r="F38" s="22">
        <v>124</v>
      </c>
      <c r="G38" s="22">
        <v>108</v>
      </c>
      <c r="H38" s="260"/>
      <c r="I38" s="22">
        <v>102</v>
      </c>
      <c r="J38" s="260"/>
      <c r="K38" s="22">
        <v>0</v>
      </c>
      <c r="L38" s="260"/>
      <c r="M38" s="22">
        <f t="shared" si="19"/>
        <v>102</v>
      </c>
      <c r="N38" s="22">
        <v>118</v>
      </c>
      <c r="O38" s="22">
        <v>91</v>
      </c>
      <c r="P38" s="260"/>
      <c r="Q38" s="35">
        <v>68</v>
      </c>
      <c r="R38" s="21" t="s">
        <v>37</v>
      </c>
      <c r="S38" s="22">
        <f t="shared" si="21"/>
        <v>0</v>
      </c>
      <c r="T38" s="35">
        <v>48</v>
      </c>
      <c r="U38" s="271"/>
      <c r="V38" s="22">
        <f t="shared" si="20"/>
        <v>116</v>
      </c>
      <c r="W38" s="22">
        <v>113</v>
      </c>
      <c r="X38" s="22">
        <v>108</v>
      </c>
      <c r="Y38" s="22">
        <v>99</v>
      </c>
      <c r="Z38" s="22">
        <v>81</v>
      </c>
      <c r="AA38" s="22">
        <v>57</v>
      </c>
      <c r="AB38" s="36">
        <v>40</v>
      </c>
      <c r="AC38" s="37">
        <v>0</v>
      </c>
      <c r="AD38" s="37">
        <v>83</v>
      </c>
      <c r="AE38" s="37">
        <v>85</v>
      </c>
      <c r="AF38" s="37">
        <v>81</v>
      </c>
      <c r="AG38" s="37">
        <v>58</v>
      </c>
      <c r="AH38" s="21" t="s">
        <v>37</v>
      </c>
      <c r="AI38" s="271"/>
      <c r="AJ38" s="37">
        <v>61</v>
      </c>
      <c r="AK38" s="37">
        <v>77</v>
      </c>
      <c r="AL38" s="37">
        <v>57</v>
      </c>
      <c r="AM38" s="37">
        <v>61</v>
      </c>
      <c r="AN38" s="40">
        <v>85</v>
      </c>
      <c r="AO38" s="37">
        <v>59</v>
      </c>
      <c r="AP38" s="37">
        <v>72</v>
      </c>
      <c r="AQ38" s="37"/>
      <c r="AR38" s="37"/>
      <c r="AS38" s="37"/>
      <c r="AT38" s="37"/>
      <c r="AU38" s="37"/>
      <c r="AV38" s="39"/>
    </row>
    <row r="39" spans="1:48" s="20" customFormat="1" x14ac:dyDescent="0.2">
      <c r="A39" s="1">
        <f>ROW()</f>
        <v>39</v>
      </c>
      <c r="B39" s="21" t="str">
        <f t="shared" si="2"/>
        <v>Pneumologia</v>
      </c>
      <c r="C39" s="260"/>
      <c r="D39" s="22">
        <v>7</v>
      </c>
      <c r="E39" s="260"/>
      <c r="F39" s="22">
        <v>29</v>
      </c>
      <c r="G39" s="22">
        <v>8</v>
      </c>
      <c r="H39" s="260"/>
      <c r="I39" s="22">
        <v>0</v>
      </c>
      <c r="J39" s="260"/>
      <c r="K39" s="22">
        <v>0</v>
      </c>
      <c r="L39" s="260"/>
      <c r="M39" s="22">
        <f t="shared" si="19"/>
        <v>0</v>
      </c>
      <c r="N39" s="22">
        <v>0</v>
      </c>
      <c r="O39" s="22">
        <v>0</v>
      </c>
      <c r="P39" s="260"/>
      <c r="Q39" s="35">
        <v>0</v>
      </c>
      <c r="R39" s="21" t="s">
        <v>38</v>
      </c>
      <c r="S39" s="22">
        <f t="shared" si="21"/>
        <v>0</v>
      </c>
      <c r="T39" s="35">
        <v>8</v>
      </c>
      <c r="U39" s="271"/>
      <c r="V39" s="22">
        <f t="shared" si="20"/>
        <v>8</v>
      </c>
      <c r="W39" s="22">
        <v>17</v>
      </c>
      <c r="X39" s="22">
        <v>27</v>
      </c>
      <c r="Y39" s="22">
        <v>37</v>
      </c>
      <c r="Z39" s="22">
        <v>40</v>
      </c>
      <c r="AA39" s="22">
        <v>34</v>
      </c>
      <c r="AB39" s="36">
        <v>37</v>
      </c>
      <c r="AC39" s="37">
        <v>35</v>
      </c>
      <c r="AD39" s="37">
        <v>8</v>
      </c>
      <c r="AE39" s="37">
        <v>0</v>
      </c>
      <c r="AF39" s="37">
        <v>37</v>
      </c>
      <c r="AG39" s="37">
        <v>37</v>
      </c>
      <c r="AH39" s="21" t="s">
        <v>38</v>
      </c>
      <c r="AI39" s="271"/>
      <c r="AJ39" s="37">
        <v>27</v>
      </c>
      <c r="AK39" s="37">
        <v>26</v>
      </c>
      <c r="AL39" s="37">
        <v>27</v>
      </c>
      <c r="AM39" s="37">
        <v>83</v>
      </c>
      <c r="AN39" s="40">
        <v>68</v>
      </c>
      <c r="AO39" s="37">
        <v>32</v>
      </c>
      <c r="AP39" s="37">
        <v>31</v>
      </c>
      <c r="AQ39" s="37"/>
      <c r="AR39" s="37"/>
      <c r="AS39" s="37"/>
      <c r="AT39" s="37"/>
      <c r="AU39" s="37"/>
      <c r="AV39" s="39"/>
    </row>
    <row r="40" spans="1:48" s="20" customFormat="1" x14ac:dyDescent="0.2">
      <c r="A40" s="1">
        <f>ROW()</f>
        <v>40</v>
      </c>
      <c r="B40" s="21" t="str">
        <f t="shared" si="2"/>
        <v>Psiquiatria</v>
      </c>
      <c r="C40" s="260"/>
      <c r="D40" s="22">
        <v>0</v>
      </c>
      <c r="E40" s="260"/>
      <c r="F40" s="22">
        <v>0</v>
      </c>
      <c r="G40" s="22">
        <v>0</v>
      </c>
      <c r="H40" s="260"/>
      <c r="I40" s="22">
        <v>0</v>
      </c>
      <c r="J40" s="260"/>
      <c r="K40" s="22">
        <v>0</v>
      </c>
      <c r="L40" s="260"/>
      <c r="M40" s="22">
        <f t="shared" si="19"/>
        <v>0</v>
      </c>
      <c r="N40" s="22">
        <v>28</v>
      </c>
      <c r="O40" s="22">
        <v>28</v>
      </c>
      <c r="P40" s="260"/>
      <c r="Q40" s="35">
        <v>14</v>
      </c>
      <c r="R40" s="21" t="s">
        <v>39</v>
      </c>
      <c r="S40" s="22">
        <f t="shared" si="21"/>
        <v>0</v>
      </c>
      <c r="T40" s="35">
        <v>14</v>
      </c>
      <c r="U40" s="271"/>
      <c r="V40" s="22">
        <f t="shared" si="20"/>
        <v>28</v>
      </c>
      <c r="W40" s="22">
        <v>60</v>
      </c>
      <c r="X40" s="22">
        <v>40</v>
      </c>
      <c r="Y40" s="22">
        <v>60</v>
      </c>
      <c r="Z40" s="22">
        <v>50</v>
      </c>
      <c r="AA40" s="22">
        <v>40</v>
      </c>
      <c r="AB40" s="36">
        <v>60</v>
      </c>
      <c r="AC40" s="37">
        <v>61</v>
      </c>
      <c r="AD40" s="37">
        <v>42</v>
      </c>
      <c r="AE40" s="37">
        <v>59</v>
      </c>
      <c r="AF40" s="37">
        <v>0</v>
      </c>
      <c r="AG40" s="37">
        <v>40</v>
      </c>
      <c r="AH40" s="21" t="s">
        <v>39</v>
      </c>
      <c r="AI40" s="271"/>
      <c r="AJ40" s="37">
        <v>87</v>
      </c>
      <c r="AK40" s="37">
        <v>144</v>
      </c>
      <c r="AL40" s="37">
        <v>102</v>
      </c>
      <c r="AM40" s="37">
        <v>153</v>
      </c>
      <c r="AN40" s="40">
        <v>172</v>
      </c>
      <c r="AO40" s="37">
        <v>165</v>
      </c>
      <c r="AP40" s="37">
        <v>157</v>
      </c>
      <c r="AQ40" s="37"/>
      <c r="AR40" s="37"/>
      <c r="AS40" s="37"/>
      <c r="AT40" s="37"/>
      <c r="AU40" s="37"/>
      <c r="AV40" s="39"/>
    </row>
    <row r="41" spans="1:48" s="20" customFormat="1" x14ac:dyDescent="0.2">
      <c r="A41" s="1">
        <f>ROW()</f>
        <v>41</v>
      </c>
      <c r="B41" s="21" t="str">
        <f t="shared" si="2"/>
        <v>Reumatologia</v>
      </c>
      <c r="C41" s="260"/>
      <c r="D41" s="22">
        <v>0</v>
      </c>
      <c r="E41" s="260"/>
      <c r="F41" s="22">
        <v>0</v>
      </c>
      <c r="G41" s="22">
        <v>0</v>
      </c>
      <c r="H41" s="260"/>
      <c r="I41" s="22">
        <v>0</v>
      </c>
      <c r="J41" s="260"/>
      <c r="K41" s="22">
        <v>0</v>
      </c>
      <c r="L41" s="260"/>
      <c r="M41" s="22">
        <f t="shared" si="19"/>
        <v>0</v>
      </c>
      <c r="N41" s="22">
        <v>0</v>
      </c>
      <c r="O41" s="22">
        <v>56</v>
      </c>
      <c r="P41" s="260"/>
      <c r="Q41" s="35">
        <v>0</v>
      </c>
      <c r="R41" s="21" t="s">
        <v>40</v>
      </c>
      <c r="S41" s="22">
        <f t="shared" si="21"/>
        <v>0</v>
      </c>
      <c r="T41" s="35">
        <v>57</v>
      </c>
      <c r="U41" s="271"/>
      <c r="V41" s="22">
        <f t="shared" si="20"/>
        <v>57</v>
      </c>
      <c r="W41" s="22">
        <v>60</v>
      </c>
      <c r="X41" s="22">
        <v>60</v>
      </c>
      <c r="Y41" s="22">
        <v>61</v>
      </c>
      <c r="Z41" s="22">
        <v>57</v>
      </c>
      <c r="AA41" s="22">
        <v>40</v>
      </c>
      <c r="AB41" s="36">
        <v>60</v>
      </c>
      <c r="AC41" s="37">
        <v>61</v>
      </c>
      <c r="AD41" s="37">
        <v>40</v>
      </c>
      <c r="AE41" s="37">
        <v>59</v>
      </c>
      <c r="AF41" s="37">
        <v>60</v>
      </c>
      <c r="AG41" s="37">
        <v>58</v>
      </c>
      <c r="AH41" s="21" t="s">
        <v>40</v>
      </c>
      <c r="AI41" s="271"/>
      <c r="AJ41" s="37">
        <v>60</v>
      </c>
      <c r="AK41" s="37">
        <v>94</v>
      </c>
      <c r="AL41" s="37">
        <v>86</v>
      </c>
      <c r="AM41" s="37">
        <v>123</v>
      </c>
      <c r="AN41" s="40">
        <v>90</v>
      </c>
      <c r="AO41" s="37">
        <v>85</v>
      </c>
      <c r="AP41" s="37">
        <v>76</v>
      </c>
      <c r="AQ41" s="37"/>
      <c r="AR41" s="37"/>
      <c r="AS41" s="37"/>
      <c r="AT41" s="37"/>
      <c r="AU41" s="37"/>
      <c r="AV41" s="39"/>
    </row>
    <row r="42" spans="1:48" s="20" customFormat="1" x14ac:dyDescent="0.2">
      <c r="A42" s="1">
        <f>ROW()</f>
        <v>42</v>
      </c>
      <c r="B42" s="21" t="str">
        <f t="shared" si="2"/>
        <v>Urologia</v>
      </c>
      <c r="C42" s="260"/>
      <c r="D42" s="22">
        <v>0</v>
      </c>
      <c r="E42" s="260"/>
      <c r="F42" s="22">
        <v>57</v>
      </c>
      <c r="G42" s="22">
        <v>78</v>
      </c>
      <c r="H42" s="260"/>
      <c r="I42" s="22">
        <v>54</v>
      </c>
      <c r="J42" s="260"/>
      <c r="K42" s="22">
        <v>0</v>
      </c>
      <c r="L42" s="260"/>
      <c r="M42" s="22">
        <f t="shared" si="19"/>
        <v>54</v>
      </c>
      <c r="N42" s="22">
        <v>52</v>
      </c>
      <c r="O42" s="22">
        <v>52</v>
      </c>
      <c r="P42" s="260"/>
      <c r="Q42" s="35">
        <v>53</v>
      </c>
      <c r="R42" s="21" t="s">
        <v>41</v>
      </c>
      <c r="S42" s="22">
        <f t="shared" si="21"/>
        <v>0</v>
      </c>
      <c r="T42" s="35">
        <v>0</v>
      </c>
      <c r="U42" s="272"/>
      <c r="V42" s="22">
        <f t="shared" si="20"/>
        <v>53</v>
      </c>
      <c r="W42" s="22">
        <v>73</v>
      </c>
      <c r="X42" s="22">
        <v>74</v>
      </c>
      <c r="Y42" s="22">
        <v>75</v>
      </c>
      <c r="Z42" s="22">
        <v>74</v>
      </c>
      <c r="AA42" s="22">
        <v>75</v>
      </c>
      <c r="AB42" s="36">
        <v>74</v>
      </c>
      <c r="AC42" s="37">
        <v>75</v>
      </c>
      <c r="AD42" s="37">
        <v>71</v>
      </c>
      <c r="AE42" s="37">
        <v>77</v>
      </c>
      <c r="AF42" s="37">
        <v>75</v>
      </c>
      <c r="AG42" s="37">
        <v>72</v>
      </c>
      <c r="AH42" s="21" t="s">
        <v>41</v>
      </c>
      <c r="AI42" s="272"/>
      <c r="AJ42" s="37">
        <v>68</v>
      </c>
      <c r="AK42" s="37">
        <v>83</v>
      </c>
      <c r="AL42" s="37">
        <v>93</v>
      </c>
      <c r="AM42" s="37">
        <v>76</v>
      </c>
      <c r="AN42" s="40">
        <v>70</v>
      </c>
      <c r="AO42" s="37">
        <v>76</v>
      </c>
      <c r="AP42" s="37">
        <v>76</v>
      </c>
      <c r="AQ42" s="37"/>
      <c r="AR42" s="37"/>
      <c r="AS42" s="37"/>
      <c r="AT42" s="37"/>
      <c r="AU42" s="37"/>
      <c r="AV42" s="39"/>
    </row>
    <row r="43" spans="1:48" s="20" customFormat="1" ht="15" hidden="1" customHeight="1" x14ac:dyDescent="0.2">
      <c r="A43" s="1">
        <f>ROW()</f>
        <v>43</v>
      </c>
      <c r="B43" s="21">
        <f t="shared" si="2"/>
        <v>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35"/>
      <c r="R43" s="21"/>
      <c r="S43" s="22"/>
      <c r="T43" s="35"/>
      <c r="U43" s="41"/>
      <c r="V43" s="22"/>
      <c r="W43" s="22"/>
      <c r="X43" s="22"/>
      <c r="Y43" s="22"/>
      <c r="Z43" s="22"/>
      <c r="AA43" s="22"/>
      <c r="AB43" s="36"/>
      <c r="AC43" s="37"/>
      <c r="AD43" s="37"/>
      <c r="AE43" s="37"/>
      <c r="AF43" s="37"/>
      <c r="AG43" s="37"/>
      <c r="AH43" s="21"/>
      <c r="AI43" s="41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9"/>
    </row>
    <row r="44" spans="1:48" s="20" customFormat="1" ht="15" hidden="1" customHeight="1" x14ac:dyDescent="0.2">
      <c r="A44" s="1">
        <f>ROW()</f>
        <v>44</v>
      </c>
      <c r="B44" s="21">
        <f t="shared" si="2"/>
        <v>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35"/>
      <c r="R44" s="21"/>
      <c r="S44" s="22"/>
      <c r="T44" s="35"/>
      <c r="U44" s="41"/>
      <c r="V44" s="22"/>
      <c r="W44" s="22"/>
      <c r="X44" s="22"/>
      <c r="Y44" s="22"/>
      <c r="Z44" s="22"/>
      <c r="AA44" s="22"/>
      <c r="AB44" s="36"/>
      <c r="AC44" s="37"/>
      <c r="AD44" s="37"/>
      <c r="AE44" s="37"/>
      <c r="AF44" s="37"/>
      <c r="AG44" s="37"/>
      <c r="AH44" s="21"/>
      <c r="AI44" s="41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9"/>
    </row>
    <row r="45" spans="1:48" s="20" customFormat="1" ht="15" hidden="1" customHeight="1" x14ac:dyDescent="0.2">
      <c r="A45" s="1">
        <f>ROW()</f>
        <v>45</v>
      </c>
      <c r="B45" s="21">
        <f t="shared" si="2"/>
        <v>0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35"/>
      <c r="R45" s="21"/>
      <c r="S45" s="22"/>
      <c r="T45" s="35"/>
      <c r="U45" s="41"/>
      <c r="V45" s="22"/>
      <c r="W45" s="22"/>
      <c r="X45" s="22"/>
      <c r="Y45" s="22"/>
      <c r="Z45" s="22"/>
      <c r="AA45" s="22"/>
      <c r="AB45" s="36"/>
      <c r="AC45" s="37"/>
      <c r="AD45" s="37"/>
      <c r="AE45" s="37"/>
      <c r="AF45" s="37"/>
      <c r="AG45" s="37"/>
      <c r="AH45" s="21"/>
      <c r="AI45" s="41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9"/>
    </row>
    <row r="46" spans="1:48" s="20" customFormat="1" ht="15" hidden="1" customHeight="1" x14ac:dyDescent="0.2">
      <c r="A46" s="1">
        <f>ROW()</f>
        <v>46</v>
      </c>
      <c r="B46" s="21">
        <f t="shared" si="2"/>
        <v>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35"/>
      <c r="R46" s="21"/>
      <c r="S46" s="22"/>
      <c r="T46" s="35"/>
      <c r="U46" s="41"/>
      <c r="V46" s="22"/>
      <c r="W46" s="22"/>
      <c r="X46" s="22"/>
      <c r="Y46" s="22"/>
      <c r="Z46" s="22"/>
      <c r="AA46" s="22"/>
      <c r="AB46" s="36"/>
      <c r="AC46" s="37"/>
      <c r="AD46" s="37"/>
      <c r="AE46" s="37"/>
      <c r="AF46" s="37"/>
      <c r="AG46" s="37"/>
      <c r="AH46" s="21"/>
      <c r="AI46" s="41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9"/>
    </row>
    <row r="47" spans="1:48" s="26" customFormat="1" x14ac:dyDescent="0.25">
      <c r="A47" s="1">
        <f>ROW()</f>
        <v>47</v>
      </c>
      <c r="B47" s="23" t="str">
        <f t="shared" si="2"/>
        <v>TOTAL</v>
      </c>
      <c r="C47" s="24">
        <f t="shared" ref="C47:Q47" si="22">SUM(C21:C42)</f>
        <v>0</v>
      </c>
      <c r="D47" s="24">
        <f t="shared" si="22"/>
        <v>416</v>
      </c>
      <c r="E47" s="24">
        <f t="shared" si="22"/>
        <v>0</v>
      </c>
      <c r="F47" s="24">
        <f t="shared" si="22"/>
        <v>4120</v>
      </c>
      <c r="G47" s="24">
        <f t="shared" si="22"/>
        <v>4301</v>
      </c>
      <c r="H47" s="24">
        <f t="shared" si="22"/>
        <v>0</v>
      </c>
      <c r="I47" s="24">
        <f t="shared" si="22"/>
        <v>3869</v>
      </c>
      <c r="J47" s="24">
        <f t="shared" si="22"/>
        <v>0</v>
      </c>
      <c r="K47" s="24">
        <f t="shared" si="22"/>
        <v>582</v>
      </c>
      <c r="L47" s="24">
        <f t="shared" si="22"/>
        <v>0</v>
      </c>
      <c r="M47" s="24">
        <f t="shared" si="22"/>
        <v>4451</v>
      </c>
      <c r="N47" s="24">
        <f t="shared" si="22"/>
        <v>4192</v>
      </c>
      <c r="O47" s="24">
        <f t="shared" si="22"/>
        <v>4293</v>
      </c>
      <c r="P47" s="24">
        <f t="shared" si="22"/>
        <v>0</v>
      </c>
      <c r="Q47" s="24">
        <f t="shared" si="22"/>
        <v>2553</v>
      </c>
      <c r="R47" s="23" t="s">
        <v>13</v>
      </c>
      <c r="S47" s="24">
        <f t="shared" ref="S47:AG47" si="23">SUM(S21:S42)</f>
        <v>1561</v>
      </c>
      <c r="T47" s="24">
        <f t="shared" si="23"/>
        <v>1774</v>
      </c>
      <c r="U47" s="24">
        <f t="shared" si="23"/>
        <v>4400</v>
      </c>
      <c r="V47" s="24">
        <f t="shared" si="23"/>
        <v>4327</v>
      </c>
      <c r="W47" s="24">
        <f t="shared" si="23"/>
        <v>4699</v>
      </c>
      <c r="X47" s="24">
        <f t="shared" si="23"/>
        <v>4602</v>
      </c>
      <c r="Y47" s="24">
        <f t="shared" si="23"/>
        <v>4410</v>
      </c>
      <c r="Z47" s="24">
        <f t="shared" si="23"/>
        <v>4443</v>
      </c>
      <c r="AA47" s="24">
        <f t="shared" si="23"/>
        <v>4475</v>
      </c>
      <c r="AB47" s="25">
        <f t="shared" si="23"/>
        <v>4579</v>
      </c>
      <c r="AC47" s="25">
        <f t="shared" si="23"/>
        <v>4559</v>
      </c>
      <c r="AD47" s="25">
        <f t="shared" si="23"/>
        <v>4574</v>
      </c>
      <c r="AE47" s="25">
        <f t="shared" si="23"/>
        <v>4644</v>
      </c>
      <c r="AF47" s="25">
        <f t="shared" si="23"/>
        <v>4297</v>
      </c>
      <c r="AG47" s="25">
        <f t="shared" si="23"/>
        <v>4595</v>
      </c>
      <c r="AH47" s="23" t="s">
        <v>13</v>
      </c>
      <c r="AI47" s="24">
        <f t="shared" ref="AI47:AU47" si="24">SUM(AI21:AI42)</f>
        <v>4400</v>
      </c>
      <c r="AJ47" s="25">
        <f t="shared" si="24"/>
        <v>4445</v>
      </c>
      <c r="AK47" s="25">
        <f t="shared" si="24"/>
        <v>4525</v>
      </c>
      <c r="AL47" s="25">
        <f t="shared" si="24"/>
        <v>4518</v>
      </c>
      <c r="AM47" s="25">
        <f t="shared" si="24"/>
        <v>4502</v>
      </c>
      <c r="AN47" s="25">
        <f t="shared" si="24"/>
        <v>4557</v>
      </c>
      <c r="AO47" s="25">
        <f t="shared" si="24"/>
        <v>4532</v>
      </c>
      <c r="AP47" s="25">
        <f t="shared" si="24"/>
        <v>4646</v>
      </c>
      <c r="AQ47" s="25">
        <f t="shared" si="24"/>
        <v>0</v>
      </c>
      <c r="AR47" s="25">
        <f t="shared" si="24"/>
        <v>0</v>
      </c>
      <c r="AS47" s="25">
        <f t="shared" si="24"/>
        <v>0</v>
      </c>
      <c r="AT47" s="25">
        <f t="shared" si="24"/>
        <v>0</v>
      </c>
      <c r="AU47" s="25">
        <f t="shared" si="24"/>
        <v>0</v>
      </c>
      <c r="AV47" s="15">
        <f>ROW()-3</f>
        <v>44</v>
      </c>
    </row>
    <row r="48" spans="1:48" s="26" customFormat="1" x14ac:dyDescent="0.25">
      <c r="A48" s="1">
        <f>ROW()</f>
        <v>48</v>
      </c>
      <c r="B48" s="42">
        <f t="shared" si="2"/>
        <v>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4"/>
      <c r="S48" s="45"/>
      <c r="T48" s="45"/>
      <c r="U48" s="45"/>
      <c r="V48" s="45"/>
      <c r="W48" s="45"/>
      <c r="X48" s="45"/>
      <c r="Y48" s="45"/>
      <c r="Z48" s="45"/>
      <c r="AA48" s="45"/>
      <c r="AB48" s="46"/>
      <c r="AC48" s="46"/>
      <c r="AD48" s="46"/>
      <c r="AE48" s="46"/>
      <c r="AF48" s="46"/>
      <c r="AG48" s="46"/>
      <c r="AH48" s="44"/>
      <c r="AI48" s="45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39"/>
    </row>
    <row r="49" spans="1:48" s="16" customFormat="1" x14ac:dyDescent="0.25">
      <c r="A49" s="1">
        <f>ROW()</f>
        <v>49</v>
      </c>
      <c r="B49" s="9" t="str">
        <f t="shared" si="2"/>
        <v>05. ESPECIALIDADE MÉDICA</v>
      </c>
      <c r="C49" s="10" t="str">
        <f>C$4</f>
        <v>Meta Parcial</v>
      </c>
      <c r="D49" s="10" t="str">
        <f t="shared" ref="D49:AU49" si="25">D$4</f>
        <v>26-31-jul-24</v>
      </c>
      <c r="E49" s="10" t="str">
        <f t="shared" si="25"/>
        <v>Meta Mensal</v>
      </c>
      <c r="F49" s="10">
        <f t="shared" si="25"/>
        <v>45505</v>
      </c>
      <c r="G49" s="10" t="e">
        <f t="shared" ca="1" si="25"/>
        <v>#NAME?</v>
      </c>
      <c r="H49" s="10" t="str">
        <f t="shared" si="25"/>
        <v>Meta Parcial</v>
      </c>
      <c r="I49" s="10" t="str">
        <f t="shared" si="25"/>
        <v>01-25-Out-24</v>
      </c>
      <c r="J49" s="10" t="str">
        <f t="shared" si="25"/>
        <v>Meta Parcial</v>
      </c>
      <c r="K49" s="10" t="str">
        <f t="shared" si="25"/>
        <v>26-31-Out-24</v>
      </c>
      <c r="L49" s="10" t="str">
        <f t="shared" si="25"/>
        <v>Meta Mensal</v>
      </c>
      <c r="M49" s="10">
        <f t="shared" si="25"/>
        <v>45566</v>
      </c>
      <c r="N49" s="10" t="e">
        <f t="shared" ca="1" si="25"/>
        <v>#NAME?</v>
      </c>
      <c r="O49" s="10" t="e">
        <f t="shared" ca="1" si="25"/>
        <v>#NAME?</v>
      </c>
      <c r="P49" s="10" t="str">
        <f t="shared" si="25"/>
        <v>Meta Parcial</v>
      </c>
      <c r="Q49" s="10" t="str">
        <f t="shared" si="25"/>
        <v>01-20/01 de 2025</v>
      </c>
      <c r="R49" s="47" t="s">
        <v>42</v>
      </c>
      <c r="S49" s="48">
        <f>U49</f>
        <v>0</v>
      </c>
      <c r="T49" s="48" t="str">
        <f t="shared" si="25"/>
        <v>21-31/01 de 2025</v>
      </c>
      <c r="U49" s="48"/>
      <c r="V49" s="48">
        <f t="shared" si="25"/>
        <v>45658</v>
      </c>
      <c r="W49" s="48" t="e">
        <f t="shared" ca="1" si="25"/>
        <v>#NAME?</v>
      </c>
      <c r="X49" s="48" t="e">
        <f t="shared" ca="1" si="25"/>
        <v>#NAME?</v>
      </c>
      <c r="Y49" s="48" t="e">
        <f t="shared" ca="1" si="25"/>
        <v>#NAME?</v>
      </c>
      <c r="Z49" s="48" t="e">
        <f t="shared" ca="1" si="25"/>
        <v>#NAME?</v>
      </c>
      <c r="AA49" s="48" t="e">
        <f t="shared" ca="1" si="25"/>
        <v>#NAME?</v>
      </c>
      <c r="AB49" s="48" t="e">
        <f t="shared" ca="1" si="25"/>
        <v>#NAME?</v>
      </c>
      <c r="AC49" s="48" t="e">
        <f t="shared" ca="1" si="25"/>
        <v>#NAME?</v>
      </c>
      <c r="AD49" s="48" t="e">
        <f t="shared" ca="1" si="25"/>
        <v>#NAME?</v>
      </c>
      <c r="AE49" s="48" t="e">
        <f t="shared" ca="1" si="25"/>
        <v>#NAME?</v>
      </c>
      <c r="AF49" s="48" t="e">
        <f t="shared" ca="1" si="25"/>
        <v>#NAME?</v>
      </c>
      <c r="AG49" s="48" t="e">
        <f t="shared" ca="1" si="25"/>
        <v>#NAME?</v>
      </c>
      <c r="AH49" s="47" t="s">
        <v>42</v>
      </c>
      <c r="AI49" s="49"/>
      <c r="AJ49" s="13" t="e">
        <f t="shared" ca="1" si="25"/>
        <v>#NAME?</v>
      </c>
      <c r="AK49" s="13" t="e">
        <f t="shared" ca="1" si="25"/>
        <v>#NAME?</v>
      </c>
      <c r="AL49" s="13" t="e">
        <f t="shared" ca="1" si="25"/>
        <v>#NAME?</v>
      </c>
      <c r="AM49" s="13" t="e">
        <f t="shared" ca="1" si="25"/>
        <v>#NAME?</v>
      </c>
      <c r="AN49" s="13" t="e">
        <f t="shared" ca="1" si="25"/>
        <v>#NAME?</v>
      </c>
      <c r="AO49" s="13" t="e">
        <f t="shared" ca="1" si="25"/>
        <v>#NAME?</v>
      </c>
      <c r="AP49" s="13" t="e">
        <f t="shared" ca="1" si="25"/>
        <v>#NAME?</v>
      </c>
      <c r="AQ49" s="13" t="e">
        <f t="shared" ca="1" si="25"/>
        <v>#NAME?</v>
      </c>
      <c r="AR49" s="13" t="e">
        <f t="shared" ca="1" si="25"/>
        <v>#NAME?</v>
      </c>
      <c r="AS49" s="13" t="e">
        <f t="shared" ca="1" si="25"/>
        <v>#NAME?</v>
      </c>
      <c r="AT49" s="13" t="e">
        <f t="shared" ca="1" si="25"/>
        <v>#NAME?</v>
      </c>
      <c r="AU49" s="13" t="e">
        <f t="shared" ca="1" si="25"/>
        <v>#NAME?</v>
      </c>
      <c r="AV49" s="15">
        <f>ROW()-3</f>
        <v>46</v>
      </c>
    </row>
    <row r="50" spans="1:48" s="20" customFormat="1" x14ac:dyDescent="0.2">
      <c r="A50" s="1">
        <f>ROW()</f>
        <v>50</v>
      </c>
      <c r="B50" s="21" t="str">
        <f t="shared" si="2"/>
        <v>Anestesiologia</v>
      </c>
      <c r="C50" s="43"/>
      <c r="D50" s="22">
        <v>0</v>
      </c>
      <c r="E50" s="43"/>
      <c r="F50" s="22">
        <v>29</v>
      </c>
      <c r="G50" s="22">
        <v>31</v>
      </c>
      <c r="H50" s="43"/>
      <c r="I50" s="22">
        <v>0</v>
      </c>
      <c r="J50" s="43"/>
      <c r="K50" s="22">
        <v>0</v>
      </c>
      <c r="L50" s="43"/>
      <c r="M50" s="22">
        <f>I50+K50</f>
        <v>0</v>
      </c>
      <c r="N50" s="22">
        <v>0</v>
      </c>
      <c r="O50" s="22">
        <v>0</v>
      </c>
      <c r="P50" s="43"/>
      <c r="Q50" s="35">
        <v>0</v>
      </c>
      <c r="R50" s="50" t="s">
        <v>43</v>
      </c>
      <c r="S50" s="51" t="str">
        <f>U50</f>
        <v>***</v>
      </c>
      <c r="T50" s="52">
        <v>0</v>
      </c>
      <c r="U50" s="45" t="s">
        <v>44</v>
      </c>
      <c r="V50" s="51">
        <f>T50+Q50</f>
        <v>0</v>
      </c>
      <c r="W50" s="51">
        <v>18</v>
      </c>
      <c r="X50" s="51">
        <v>37</v>
      </c>
      <c r="Y50" s="51">
        <v>44</v>
      </c>
      <c r="Z50" s="51">
        <v>45</v>
      </c>
      <c r="AA50" s="51">
        <v>36</v>
      </c>
      <c r="AB50" s="53">
        <v>45</v>
      </c>
      <c r="AC50" s="54">
        <v>46</v>
      </c>
      <c r="AD50" s="54">
        <v>69</v>
      </c>
      <c r="AE50" s="54">
        <v>67</v>
      </c>
      <c r="AF50" s="54">
        <v>73</v>
      </c>
      <c r="AG50" s="54">
        <v>57</v>
      </c>
      <c r="AH50" s="50" t="s">
        <v>43</v>
      </c>
      <c r="AI50" s="55"/>
      <c r="AJ50" s="37">
        <v>67</v>
      </c>
      <c r="AK50" s="37">
        <v>106</v>
      </c>
      <c r="AL50" s="37">
        <v>89</v>
      </c>
      <c r="AM50" s="37">
        <v>75</v>
      </c>
      <c r="AN50" s="37">
        <v>116</v>
      </c>
      <c r="AO50" s="37">
        <v>107</v>
      </c>
      <c r="AP50" s="37">
        <v>94</v>
      </c>
      <c r="AQ50" s="37"/>
      <c r="AR50" s="37"/>
      <c r="AS50" s="37"/>
      <c r="AT50" s="37"/>
      <c r="AU50" s="37"/>
      <c r="AV50" s="39"/>
    </row>
    <row r="51" spans="1:48" x14ac:dyDescent="0.25">
      <c r="A51" s="1">
        <f>ROW()</f>
        <v>51</v>
      </c>
      <c r="B51" s="27">
        <f t="shared" si="2"/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28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28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</row>
    <row r="52" spans="1:48" x14ac:dyDescent="0.25">
      <c r="A52" s="1">
        <f>ROW()</f>
        <v>52</v>
      </c>
      <c r="B52" s="27" t="str">
        <f t="shared" si="2"/>
        <v>06. PRIMEIRA CONSULTA OFERTADA AO CRE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 s="30"/>
      <c r="R52" s="12" t="s">
        <v>45</v>
      </c>
      <c r="S52" s="13" t="str">
        <f>U52</f>
        <v>Meta Mensal</v>
      </c>
      <c r="T52" s="13" t="str">
        <f t="shared" ref="T52:AU52" si="26">T$4</f>
        <v>21-31/01 de 2025</v>
      </c>
      <c r="U52" s="13" t="s">
        <v>5</v>
      </c>
      <c r="V52" s="13">
        <f t="shared" si="26"/>
        <v>45658</v>
      </c>
      <c r="W52" s="13" t="e">
        <f t="shared" ca="1" si="26"/>
        <v>#NAME?</v>
      </c>
      <c r="X52" s="13" t="e">
        <f t="shared" ca="1" si="26"/>
        <v>#NAME?</v>
      </c>
      <c r="Y52" s="13" t="e">
        <f t="shared" ca="1" si="26"/>
        <v>#NAME?</v>
      </c>
      <c r="Z52" s="13" t="e">
        <f t="shared" ca="1" si="26"/>
        <v>#NAME?</v>
      </c>
      <c r="AA52" s="13" t="e">
        <f t="shared" ca="1" si="26"/>
        <v>#NAME?</v>
      </c>
      <c r="AB52" s="13" t="e">
        <f t="shared" ca="1" si="26"/>
        <v>#NAME?</v>
      </c>
      <c r="AC52" s="13" t="e">
        <f t="shared" ca="1" si="26"/>
        <v>#NAME?</v>
      </c>
      <c r="AD52" s="13" t="e">
        <f t="shared" ca="1" si="26"/>
        <v>#NAME?</v>
      </c>
      <c r="AE52" s="13" t="e">
        <f t="shared" ca="1" si="26"/>
        <v>#NAME?</v>
      </c>
      <c r="AF52" s="13" t="e">
        <f t="shared" ca="1" si="26"/>
        <v>#NAME?</v>
      </c>
      <c r="AG52" s="13" t="e">
        <f t="shared" ca="1" si="26"/>
        <v>#NAME?</v>
      </c>
      <c r="AH52" s="12" t="s">
        <v>45</v>
      </c>
      <c r="AI52" s="13" t="s">
        <v>5</v>
      </c>
      <c r="AJ52" s="13" t="e">
        <f t="shared" ca="1" si="26"/>
        <v>#NAME?</v>
      </c>
      <c r="AK52" s="13" t="e">
        <f t="shared" ca="1" si="26"/>
        <v>#NAME?</v>
      </c>
      <c r="AL52" s="13" t="e">
        <f t="shared" ca="1" si="26"/>
        <v>#NAME?</v>
      </c>
      <c r="AM52" s="13" t="e">
        <f t="shared" ca="1" si="26"/>
        <v>#NAME?</v>
      </c>
      <c r="AN52" s="13" t="e">
        <f t="shared" ca="1" si="26"/>
        <v>#NAME?</v>
      </c>
      <c r="AO52" s="13" t="e">
        <f t="shared" ca="1" si="26"/>
        <v>#NAME?</v>
      </c>
      <c r="AP52" s="13" t="e">
        <f t="shared" ca="1" si="26"/>
        <v>#NAME?</v>
      </c>
      <c r="AQ52" s="13" t="e">
        <f t="shared" ca="1" si="26"/>
        <v>#NAME?</v>
      </c>
      <c r="AR52" s="13" t="e">
        <f t="shared" ca="1" si="26"/>
        <v>#NAME?</v>
      </c>
      <c r="AS52" s="13" t="e">
        <f t="shared" ca="1" si="26"/>
        <v>#NAME?</v>
      </c>
      <c r="AT52" s="13" t="e">
        <f t="shared" ca="1" si="26"/>
        <v>#NAME?</v>
      </c>
      <c r="AU52" s="13" t="e">
        <f t="shared" ca="1" si="26"/>
        <v>#NAME?</v>
      </c>
      <c r="AV52" s="15">
        <f>ROW()-3</f>
        <v>49</v>
      </c>
    </row>
    <row r="53" spans="1:48" x14ac:dyDescent="0.25">
      <c r="A53" s="1">
        <f>ROW()</f>
        <v>53</v>
      </c>
      <c r="B53" s="27" t="str">
        <f t="shared" si="2"/>
        <v>Angiologia/Cirurgia Vascular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 s="30"/>
      <c r="R53" s="21" t="s">
        <v>20</v>
      </c>
      <c r="S53" s="22"/>
      <c r="T53" s="35"/>
      <c r="U53" s="22">
        <v>20</v>
      </c>
      <c r="V53" s="22"/>
      <c r="W53" s="22">
        <v>24</v>
      </c>
      <c r="X53" s="22">
        <v>24</v>
      </c>
      <c r="Y53" s="22">
        <v>24</v>
      </c>
      <c r="Z53" s="22">
        <v>15</v>
      </c>
      <c r="AA53" s="22">
        <v>20</v>
      </c>
      <c r="AB53" s="57">
        <v>30</v>
      </c>
      <c r="AC53" s="37">
        <v>30</v>
      </c>
      <c r="AD53" s="37">
        <v>36</v>
      </c>
      <c r="AE53" s="37">
        <v>36</v>
      </c>
      <c r="AF53" s="37">
        <v>36</v>
      </c>
      <c r="AG53" s="37">
        <v>26</v>
      </c>
      <c r="AH53" s="21" t="s">
        <v>20</v>
      </c>
      <c r="AI53" s="22">
        <v>20</v>
      </c>
      <c r="AJ53" s="37">
        <v>26</v>
      </c>
      <c r="AK53" s="37">
        <v>26</v>
      </c>
      <c r="AL53" s="37">
        <v>26</v>
      </c>
      <c r="AM53" s="37">
        <v>26</v>
      </c>
      <c r="AN53" s="38">
        <v>20</v>
      </c>
      <c r="AO53" s="37">
        <v>20</v>
      </c>
      <c r="AP53" s="37">
        <v>20</v>
      </c>
      <c r="AQ53" s="37"/>
      <c r="AR53" s="37"/>
      <c r="AS53" s="37"/>
      <c r="AT53" s="37"/>
      <c r="AU53" s="37"/>
    </row>
    <row r="54" spans="1:48" x14ac:dyDescent="0.25">
      <c r="A54" s="1">
        <f>ROW()</f>
        <v>54</v>
      </c>
      <c r="B54" s="27" t="str">
        <f t="shared" si="2"/>
        <v>Cardiologia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 s="30"/>
      <c r="R54" s="21" t="s">
        <v>21</v>
      </c>
      <c r="S54" s="22"/>
      <c r="T54" s="35"/>
      <c r="U54" s="22">
        <v>80</v>
      </c>
      <c r="V54" s="22"/>
      <c r="W54" s="22">
        <v>133</v>
      </c>
      <c r="X54" s="22">
        <v>161</v>
      </c>
      <c r="Y54" s="22">
        <v>182</v>
      </c>
      <c r="Z54" s="22">
        <v>32</v>
      </c>
      <c r="AA54" s="22">
        <v>182</v>
      </c>
      <c r="AB54" s="36">
        <v>182</v>
      </c>
      <c r="AC54" s="37">
        <v>200</v>
      </c>
      <c r="AD54" s="37">
        <v>200</v>
      </c>
      <c r="AE54" s="37">
        <v>210</v>
      </c>
      <c r="AF54" s="37">
        <v>216</v>
      </c>
      <c r="AG54" s="37">
        <v>212</v>
      </c>
      <c r="AH54" s="21" t="s">
        <v>21</v>
      </c>
      <c r="AI54" s="22">
        <v>80</v>
      </c>
      <c r="AJ54" s="37">
        <v>214</v>
      </c>
      <c r="AK54" s="37">
        <v>223</v>
      </c>
      <c r="AL54" s="37">
        <v>223</v>
      </c>
      <c r="AM54" s="37">
        <v>223</v>
      </c>
      <c r="AN54" s="40">
        <v>115</v>
      </c>
      <c r="AO54" s="37">
        <v>125</v>
      </c>
      <c r="AP54" s="37">
        <v>125</v>
      </c>
      <c r="AQ54" s="37"/>
      <c r="AR54" s="37"/>
      <c r="AS54" s="37"/>
      <c r="AT54" s="37"/>
      <c r="AU54" s="37"/>
    </row>
    <row r="55" spans="1:48" x14ac:dyDescent="0.25">
      <c r="A55" s="1">
        <f>ROW()</f>
        <v>55</v>
      </c>
      <c r="B55" s="27" t="str">
        <f t="shared" si="2"/>
        <v>Coloproctologia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 s="30"/>
      <c r="R55" s="21" t="s">
        <v>23</v>
      </c>
      <c r="S55" s="22"/>
      <c r="T55" s="35"/>
      <c r="U55" s="58">
        <v>20</v>
      </c>
      <c r="V55" s="22"/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36">
        <v>0</v>
      </c>
      <c r="AC55" s="37">
        <v>0</v>
      </c>
      <c r="AD55" s="37">
        <v>0</v>
      </c>
      <c r="AE55" s="37">
        <v>20</v>
      </c>
      <c r="AF55" s="37">
        <v>0</v>
      </c>
      <c r="AG55" s="37">
        <v>0</v>
      </c>
      <c r="AH55" s="21" t="s">
        <v>23</v>
      </c>
      <c r="AI55" s="58">
        <v>20</v>
      </c>
      <c r="AJ55" s="37">
        <v>0</v>
      </c>
      <c r="AK55" s="37">
        <v>0</v>
      </c>
      <c r="AL55" s="37">
        <v>0</v>
      </c>
      <c r="AM55" s="37">
        <v>0</v>
      </c>
      <c r="AN55" s="40">
        <v>20</v>
      </c>
      <c r="AO55" s="37">
        <v>20</v>
      </c>
      <c r="AP55" s="37">
        <v>20</v>
      </c>
      <c r="AQ55" s="37"/>
      <c r="AR55" s="37"/>
      <c r="AS55" s="37"/>
      <c r="AT55" s="37"/>
      <c r="AU55" s="37"/>
    </row>
    <row r="56" spans="1:48" x14ac:dyDescent="0.25">
      <c r="A56" s="1">
        <f>ROW()</f>
        <v>56</v>
      </c>
      <c r="B56" s="27" t="str">
        <f t="shared" si="2"/>
        <v>Dermatologia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 s="30"/>
      <c r="R56" s="21" t="s">
        <v>24</v>
      </c>
      <c r="S56" s="22"/>
      <c r="T56" s="35"/>
      <c r="U56" s="22">
        <v>90</v>
      </c>
      <c r="V56" s="22"/>
      <c r="W56" s="22">
        <v>111</v>
      </c>
      <c r="X56" s="22">
        <v>101</v>
      </c>
      <c r="Y56" s="22">
        <v>97</v>
      </c>
      <c r="Z56" s="22">
        <v>58</v>
      </c>
      <c r="AA56" s="22">
        <v>100</v>
      </c>
      <c r="AB56" s="36">
        <v>92</v>
      </c>
      <c r="AC56" s="37">
        <v>142</v>
      </c>
      <c r="AD56" s="37">
        <v>94</v>
      </c>
      <c r="AE56" s="37">
        <v>93</v>
      </c>
      <c r="AF56" s="37">
        <v>98</v>
      </c>
      <c r="AG56" s="37">
        <v>114</v>
      </c>
      <c r="AH56" s="21" t="s">
        <v>24</v>
      </c>
      <c r="AI56" s="22">
        <v>90</v>
      </c>
      <c r="AJ56" s="37">
        <v>100</v>
      </c>
      <c r="AK56" s="37">
        <v>114</v>
      </c>
      <c r="AL56" s="37">
        <v>114</v>
      </c>
      <c r="AM56" s="37">
        <v>114</v>
      </c>
      <c r="AN56" s="40">
        <v>102</v>
      </c>
      <c r="AO56" s="37">
        <v>114</v>
      </c>
      <c r="AP56" s="37">
        <v>128</v>
      </c>
      <c r="AQ56" s="37"/>
      <c r="AR56" s="37"/>
      <c r="AS56" s="37"/>
      <c r="AT56" s="37"/>
      <c r="AU56" s="37"/>
    </row>
    <row r="57" spans="1:48" x14ac:dyDescent="0.25">
      <c r="A57" s="1">
        <f>ROW()</f>
        <v>57</v>
      </c>
      <c r="B57" s="27" t="str">
        <f t="shared" si="2"/>
        <v>Endocrinologia</v>
      </c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 s="30"/>
      <c r="R57" s="21" t="s">
        <v>25</v>
      </c>
      <c r="S57" s="22"/>
      <c r="T57" s="35"/>
      <c r="U57" s="22">
        <v>70</v>
      </c>
      <c r="V57" s="22"/>
      <c r="W57" s="22">
        <v>160</v>
      </c>
      <c r="X57" s="22">
        <v>120</v>
      </c>
      <c r="Y57" s="22">
        <v>120</v>
      </c>
      <c r="Z57" s="22">
        <v>54</v>
      </c>
      <c r="AA57" s="22">
        <v>220</v>
      </c>
      <c r="AB57" s="36">
        <v>120</v>
      </c>
      <c r="AC57" s="37">
        <v>110</v>
      </c>
      <c r="AD57" s="37">
        <v>160</v>
      </c>
      <c r="AE57" s="37">
        <v>152</v>
      </c>
      <c r="AF57" s="37">
        <v>152</v>
      </c>
      <c r="AG57" s="37">
        <v>145</v>
      </c>
      <c r="AH57" s="21" t="s">
        <v>25</v>
      </c>
      <c r="AI57" s="22">
        <v>70</v>
      </c>
      <c r="AJ57" s="37">
        <v>125</v>
      </c>
      <c r="AK57" s="37">
        <v>145</v>
      </c>
      <c r="AL57" s="37">
        <v>145</v>
      </c>
      <c r="AM57" s="37">
        <v>145</v>
      </c>
      <c r="AN57" s="40">
        <v>80</v>
      </c>
      <c r="AO57" s="37">
        <v>80</v>
      </c>
      <c r="AP57" s="37">
        <v>80</v>
      </c>
      <c r="AQ57" s="37"/>
      <c r="AR57" s="37"/>
      <c r="AS57" s="37"/>
      <c r="AT57" s="37"/>
      <c r="AU57" s="37"/>
    </row>
    <row r="58" spans="1:48" x14ac:dyDescent="0.25">
      <c r="A58" s="1">
        <f>ROW()</f>
        <v>58</v>
      </c>
      <c r="B58" s="27" t="str">
        <f t="shared" si="2"/>
        <v>Gastroenterologia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 s="30"/>
      <c r="R58" s="21" t="s">
        <v>26</v>
      </c>
      <c r="S58" s="22"/>
      <c r="T58" s="35"/>
      <c r="U58" s="22">
        <v>30</v>
      </c>
      <c r="V58" s="22"/>
      <c r="W58" s="22">
        <v>0</v>
      </c>
      <c r="X58" s="22">
        <v>0</v>
      </c>
      <c r="Y58" s="22">
        <v>0</v>
      </c>
      <c r="Z58" s="22">
        <v>14</v>
      </c>
      <c r="AA58" s="22">
        <v>36</v>
      </c>
      <c r="AB58" s="36">
        <v>32</v>
      </c>
      <c r="AC58" s="37">
        <v>32</v>
      </c>
      <c r="AD58" s="37">
        <v>32</v>
      </c>
      <c r="AE58" s="37">
        <v>32</v>
      </c>
      <c r="AF58" s="37">
        <v>32</v>
      </c>
      <c r="AG58" s="37">
        <v>30</v>
      </c>
      <c r="AH58" s="21" t="s">
        <v>26</v>
      </c>
      <c r="AI58" s="22">
        <v>30</v>
      </c>
      <c r="AJ58" s="37">
        <v>30</v>
      </c>
      <c r="AK58" s="37">
        <v>40</v>
      </c>
      <c r="AL58" s="37">
        <v>40</v>
      </c>
      <c r="AM58" s="37">
        <v>40</v>
      </c>
      <c r="AN58" s="40">
        <v>40</v>
      </c>
      <c r="AO58" s="37">
        <v>30</v>
      </c>
      <c r="AP58" s="37">
        <v>40</v>
      </c>
      <c r="AQ58" s="37"/>
      <c r="AR58" s="37"/>
      <c r="AS58" s="37"/>
      <c r="AT58" s="37"/>
      <c r="AU58" s="37"/>
    </row>
    <row r="59" spans="1:48" x14ac:dyDescent="0.25">
      <c r="A59" s="1">
        <f>ROW()</f>
        <v>59</v>
      </c>
      <c r="B59" s="27" t="str">
        <f t="shared" si="2"/>
        <v>Ginecologia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 s="30"/>
      <c r="R59" s="21" t="s">
        <v>27</v>
      </c>
      <c r="S59" s="22"/>
      <c r="T59" s="35"/>
      <c r="U59" s="22">
        <v>100</v>
      </c>
      <c r="V59" s="22"/>
      <c r="W59" s="22">
        <v>100</v>
      </c>
      <c r="X59" s="22">
        <v>120</v>
      </c>
      <c r="Y59" s="22">
        <v>100</v>
      </c>
      <c r="Z59" s="22">
        <v>47</v>
      </c>
      <c r="AA59" s="22">
        <v>88</v>
      </c>
      <c r="AB59" s="36">
        <v>80</v>
      </c>
      <c r="AC59" s="37">
        <v>100</v>
      </c>
      <c r="AD59" s="37">
        <v>108</v>
      </c>
      <c r="AE59" s="37">
        <v>108</v>
      </c>
      <c r="AF59" s="37">
        <v>109</v>
      </c>
      <c r="AG59" s="37">
        <v>102</v>
      </c>
      <c r="AH59" s="21" t="s">
        <v>27</v>
      </c>
      <c r="AI59" s="22">
        <v>100</v>
      </c>
      <c r="AJ59" s="37">
        <v>90</v>
      </c>
      <c r="AK59" s="37">
        <v>75</v>
      </c>
      <c r="AL59" s="37">
        <v>75</v>
      </c>
      <c r="AM59" s="37">
        <v>75</v>
      </c>
      <c r="AN59" s="40">
        <v>100</v>
      </c>
      <c r="AO59" s="37">
        <v>100</v>
      </c>
      <c r="AP59" s="37">
        <v>100</v>
      </c>
      <c r="AQ59" s="37"/>
      <c r="AR59" s="37"/>
      <c r="AS59" s="37"/>
      <c r="AT59" s="37"/>
      <c r="AU59" s="37"/>
    </row>
    <row r="60" spans="1:48" x14ac:dyDescent="0.25">
      <c r="A60" s="1">
        <f>ROW()</f>
        <v>60</v>
      </c>
      <c r="B60" s="27" t="str">
        <f t="shared" si="2"/>
        <v>Hematologia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 s="30"/>
      <c r="R60" s="21" t="s">
        <v>28</v>
      </c>
      <c r="S60" s="22"/>
      <c r="T60" s="35"/>
      <c r="U60" s="22">
        <v>10</v>
      </c>
      <c r="V60" s="22"/>
      <c r="W60" s="22">
        <v>10</v>
      </c>
      <c r="X60" s="22">
        <v>10</v>
      </c>
      <c r="Y60" s="22">
        <v>10</v>
      </c>
      <c r="Z60" s="22">
        <v>0</v>
      </c>
      <c r="AA60" s="22">
        <v>30</v>
      </c>
      <c r="AB60" s="36">
        <v>22</v>
      </c>
      <c r="AC60" s="37">
        <v>20</v>
      </c>
      <c r="AD60" s="37">
        <v>20</v>
      </c>
      <c r="AE60" s="37">
        <v>20</v>
      </c>
      <c r="AF60" s="37">
        <v>21</v>
      </c>
      <c r="AG60" s="37">
        <v>26</v>
      </c>
      <c r="AH60" s="21" t="s">
        <v>28</v>
      </c>
      <c r="AI60" s="22">
        <v>10</v>
      </c>
      <c r="AJ60" s="37">
        <v>26</v>
      </c>
      <c r="AK60" s="37">
        <v>26</v>
      </c>
      <c r="AL60" s="37">
        <v>26</v>
      </c>
      <c r="AM60" s="37">
        <v>26</v>
      </c>
      <c r="AN60" s="40">
        <v>10</v>
      </c>
      <c r="AO60" s="37">
        <v>10</v>
      </c>
      <c r="AP60" s="37">
        <v>10</v>
      </c>
      <c r="AQ60" s="37"/>
      <c r="AR60" s="37"/>
      <c r="AS60" s="37"/>
      <c r="AT60" s="37"/>
      <c r="AU60" s="37"/>
    </row>
    <row r="61" spans="1:48" x14ac:dyDescent="0.25">
      <c r="A61" s="1">
        <f>ROW()</f>
        <v>61</v>
      </c>
      <c r="B61" s="27" t="str">
        <f t="shared" si="2"/>
        <v>Infectologia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 s="30"/>
      <c r="R61" s="21" t="s">
        <v>29</v>
      </c>
      <c r="S61" s="22"/>
      <c r="T61" s="35"/>
      <c r="U61" s="22">
        <v>10</v>
      </c>
      <c r="V61" s="22"/>
      <c r="W61" s="22">
        <v>10</v>
      </c>
      <c r="X61" s="22">
        <v>10</v>
      </c>
      <c r="Y61" s="22">
        <v>10</v>
      </c>
      <c r="Z61" s="22">
        <v>0</v>
      </c>
      <c r="AA61" s="22">
        <v>20</v>
      </c>
      <c r="AB61" s="36">
        <v>20</v>
      </c>
      <c r="AC61" s="37">
        <v>20</v>
      </c>
      <c r="AD61" s="37">
        <v>20</v>
      </c>
      <c r="AE61" s="37">
        <v>24</v>
      </c>
      <c r="AF61" s="37">
        <v>24</v>
      </c>
      <c r="AG61" s="37">
        <v>28</v>
      </c>
      <c r="AH61" s="21" t="s">
        <v>29</v>
      </c>
      <c r="AI61" s="22">
        <v>10</v>
      </c>
      <c r="AJ61" s="37">
        <v>28</v>
      </c>
      <c r="AK61" s="37">
        <v>28</v>
      </c>
      <c r="AL61" s="37">
        <v>28</v>
      </c>
      <c r="AM61" s="37">
        <v>28</v>
      </c>
      <c r="AN61" s="40">
        <v>10</v>
      </c>
      <c r="AO61" s="37">
        <v>10</v>
      </c>
      <c r="AP61" s="37">
        <v>10</v>
      </c>
      <c r="AQ61" s="37"/>
      <c r="AR61" s="37"/>
      <c r="AS61" s="37"/>
      <c r="AT61" s="37"/>
      <c r="AU61" s="37"/>
    </row>
    <row r="62" spans="1:48" x14ac:dyDescent="0.25">
      <c r="A62" s="1">
        <f>ROW()</f>
        <v>62</v>
      </c>
      <c r="B62" s="27" t="str">
        <f t="shared" si="2"/>
        <v>Mastologia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 s="30"/>
      <c r="R62" s="21" t="s">
        <v>30</v>
      </c>
      <c r="S62" s="22"/>
      <c r="T62" s="35"/>
      <c r="U62" s="22">
        <v>20</v>
      </c>
      <c r="V62" s="22"/>
      <c r="W62" s="22">
        <v>0</v>
      </c>
      <c r="X62" s="22">
        <v>50</v>
      </c>
      <c r="Y62" s="22">
        <v>50</v>
      </c>
      <c r="Z62" s="22">
        <v>1</v>
      </c>
      <c r="AA62" s="22">
        <v>54</v>
      </c>
      <c r="AB62" s="36">
        <v>54</v>
      </c>
      <c r="AC62" s="37">
        <v>54</v>
      </c>
      <c r="AD62" s="37">
        <v>63</v>
      </c>
      <c r="AE62" s="37">
        <v>49</v>
      </c>
      <c r="AF62" s="37">
        <v>49</v>
      </c>
      <c r="AG62" s="37">
        <v>49</v>
      </c>
      <c r="AH62" s="21" t="s">
        <v>30</v>
      </c>
      <c r="AI62" s="22">
        <v>20</v>
      </c>
      <c r="AJ62" s="37">
        <v>49</v>
      </c>
      <c r="AK62" s="37">
        <v>56</v>
      </c>
      <c r="AL62" s="37">
        <v>56</v>
      </c>
      <c r="AM62" s="37">
        <v>56</v>
      </c>
      <c r="AN62" s="40">
        <v>20</v>
      </c>
      <c r="AO62" s="37">
        <v>20</v>
      </c>
      <c r="AP62" s="37">
        <v>20</v>
      </c>
      <c r="AQ62" s="37"/>
      <c r="AR62" s="37"/>
      <c r="AS62" s="37"/>
      <c r="AT62" s="37"/>
      <c r="AU62" s="37"/>
    </row>
    <row r="63" spans="1:48" x14ac:dyDescent="0.25">
      <c r="A63" s="1">
        <f>ROW()</f>
        <v>63</v>
      </c>
      <c r="B63" s="27" t="str">
        <f t="shared" si="2"/>
        <v>Nefrologia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 s="30"/>
      <c r="R63" s="21" t="s">
        <v>31</v>
      </c>
      <c r="S63" s="22"/>
      <c r="T63" s="35"/>
      <c r="U63" s="22">
        <v>30</v>
      </c>
      <c r="V63" s="22"/>
      <c r="W63" s="22">
        <v>32</v>
      </c>
      <c r="X63" s="22">
        <v>30</v>
      </c>
      <c r="Y63" s="22">
        <v>30</v>
      </c>
      <c r="Z63" s="22">
        <v>4</v>
      </c>
      <c r="AA63" s="22">
        <v>30</v>
      </c>
      <c r="AB63" s="36">
        <v>24</v>
      </c>
      <c r="AC63" s="37">
        <v>32</v>
      </c>
      <c r="AD63" s="37">
        <v>30</v>
      </c>
      <c r="AE63" s="37">
        <v>30</v>
      </c>
      <c r="AF63" s="37">
        <v>30</v>
      </c>
      <c r="AG63" s="37">
        <v>30</v>
      </c>
      <c r="AH63" s="21" t="s">
        <v>31</v>
      </c>
      <c r="AI63" s="22">
        <v>30</v>
      </c>
      <c r="AJ63" s="37">
        <v>30</v>
      </c>
      <c r="AK63" s="37">
        <v>30</v>
      </c>
      <c r="AL63" s="37">
        <v>30</v>
      </c>
      <c r="AM63" s="37">
        <v>30</v>
      </c>
      <c r="AN63" s="40">
        <v>32</v>
      </c>
      <c r="AO63" s="37">
        <v>32</v>
      </c>
      <c r="AP63" s="37">
        <v>32</v>
      </c>
      <c r="AQ63" s="37"/>
      <c r="AR63" s="37"/>
      <c r="AS63" s="37"/>
      <c r="AT63" s="37"/>
      <c r="AU63" s="37"/>
    </row>
    <row r="64" spans="1:48" x14ac:dyDescent="0.25">
      <c r="A64" s="1">
        <f>ROW()</f>
        <v>64</v>
      </c>
      <c r="B64" s="27" t="str">
        <f t="shared" si="2"/>
        <v>Neurologia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 s="30"/>
      <c r="R64" s="21" t="s">
        <v>32</v>
      </c>
      <c r="S64" s="22"/>
      <c r="T64" s="35"/>
      <c r="U64" s="22">
        <v>80</v>
      </c>
      <c r="V64" s="22"/>
      <c r="W64" s="22">
        <v>94</v>
      </c>
      <c r="X64" s="22">
        <v>94</v>
      </c>
      <c r="Y64" s="22">
        <v>94</v>
      </c>
      <c r="Z64" s="22">
        <v>31</v>
      </c>
      <c r="AA64" s="22">
        <v>114</v>
      </c>
      <c r="AB64" s="36">
        <v>87</v>
      </c>
      <c r="AC64" s="37">
        <v>95</v>
      </c>
      <c r="AD64" s="37">
        <v>104</v>
      </c>
      <c r="AE64" s="37">
        <v>80</v>
      </c>
      <c r="AF64" s="37">
        <v>72</v>
      </c>
      <c r="AG64" s="37">
        <v>128</v>
      </c>
      <c r="AH64" s="21" t="s">
        <v>32</v>
      </c>
      <c r="AI64" s="22">
        <v>80</v>
      </c>
      <c r="AJ64" s="37">
        <v>118</v>
      </c>
      <c r="AK64" s="37">
        <v>118</v>
      </c>
      <c r="AL64" s="37">
        <v>118</v>
      </c>
      <c r="AM64" s="37">
        <v>118</v>
      </c>
      <c r="AN64" s="40">
        <v>96</v>
      </c>
      <c r="AO64" s="37">
        <v>86</v>
      </c>
      <c r="AP64" s="37">
        <v>96</v>
      </c>
      <c r="AQ64" s="37"/>
      <c r="AR64" s="37"/>
      <c r="AS64" s="37"/>
      <c r="AT64" s="37"/>
      <c r="AU64" s="37"/>
    </row>
    <row r="65" spans="1:48" x14ac:dyDescent="0.25">
      <c r="A65" s="1">
        <f>ROW()</f>
        <v>65</v>
      </c>
      <c r="B65" s="27" t="str">
        <f t="shared" si="2"/>
        <v>Obstetrícia (pré-natal de alto risco)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30"/>
      <c r="R65" s="21" t="s">
        <v>33</v>
      </c>
      <c r="S65" s="22"/>
      <c r="T65" s="35"/>
      <c r="U65" s="22">
        <v>20</v>
      </c>
      <c r="V65" s="22"/>
      <c r="W65" s="22">
        <v>20</v>
      </c>
      <c r="X65" s="22">
        <v>0</v>
      </c>
      <c r="Y65" s="22">
        <v>20</v>
      </c>
      <c r="Z65" s="22">
        <v>10</v>
      </c>
      <c r="AA65" s="22">
        <v>42</v>
      </c>
      <c r="AB65" s="36">
        <v>0</v>
      </c>
      <c r="AC65" s="37">
        <v>0</v>
      </c>
      <c r="AD65" s="37">
        <v>0</v>
      </c>
      <c r="AE65" s="37">
        <v>20</v>
      </c>
      <c r="AF65" s="37">
        <v>20</v>
      </c>
      <c r="AG65" s="37">
        <v>20</v>
      </c>
      <c r="AH65" s="21" t="s">
        <v>33</v>
      </c>
      <c r="AI65" s="22">
        <v>20</v>
      </c>
      <c r="AJ65" s="37">
        <v>20</v>
      </c>
      <c r="AK65" s="37">
        <v>30</v>
      </c>
      <c r="AL65" s="37">
        <v>30</v>
      </c>
      <c r="AM65" s="37">
        <v>30</v>
      </c>
      <c r="AN65" s="40">
        <v>20</v>
      </c>
      <c r="AO65" s="37">
        <v>20</v>
      </c>
      <c r="AP65" s="37">
        <v>20</v>
      </c>
      <c r="AQ65" s="37"/>
      <c r="AR65" s="37"/>
      <c r="AS65" s="37"/>
      <c r="AT65" s="37"/>
      <c r="AU65" s="37"/>
    </row>
    <row r="66" spans="1:48" x14ac:dyDescent="0.25">
      <c r="A66" s="1">
        <f>ROW()</f>
        <v>66</v>
      </c>
      <c r="B66" s="27" t="str">
        <f t="shared" si="2"/>
        <v>Oftalmologia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30"/>
      <c r="R66" s="21" t="s">
        <v>34</v>
      </c>
      <c r="S66" s="22"/>
      <c r="T66" s="35"/>
      <c r="U66" s="22">
        <v>350</v>
      </c>
      <c r="V66" s="22"/>
      <c r="W66" s="22">
        <v>350</v>
      </c>
      <c r="X66" s="22">
        <v>350</v>
      </c>
      <c r="Y66" s="22">
        <v>350</v>
      </c>
      <c r="Z66" s="22">
        <v>199</v>
      </c>
      <c r="AA66" s="22">
        <v>350</v>
      </c>
      <c r="AB66" s="36">
        <v>300</v>
      </c>
      <c r="AC66" s="37">
        <v>350</v>
      </c>
      <c r="AD66" s="37">
        <v>300</v>
      </c>
      <c r="AE66" s="37">
        <v>350</v>
      </c>
      <c r="AF66" s="37">
        <v>350</v>
      </c>
      <c r="AG66" s="37">
        <v>380</v>
      </c>
      <c r="AH66" s="21" t="s">
        <v>34</v>
      </c>
      <c r="AI66" s="22">
        <v>350</v>
      </c>
      <c r="AJ66" s="37">
        <v>380</v>
      </c>
      <c r="AK66" s="37">
        <v>380</v>
      </c>
      <c r="AL66" s="37">
        <v>380</v>
      </c>
      <c r="AM66" s="37">
        <v>380</v>
      </c>
      <c r="AN66" s="40">
        <v>380</v>
      </c>
      <c r="AO66" s="37">
        <v>380</v>
      </c>
      <c r="AP66" s="37">
        <v>380</v>
      </c>
      <c r="AQ66" s="37"/>
      <c r="AR66" s="37"/>
      <c r="AS66" s="37"/>
      <c r="AT66" s="37"/>
      <c r="AU66" s="37"/>
    </row>
    <row r="67" spans="1:48" x14ac:dyDescent="0.25">
      <c r="A67" s="1">
        <f>ROW()</f>
        <v>67</v>
      </c>
      <c r="B67" s="27" t="str">
        <f t="shared" si="2"/>
        <v>Ortopedia/Traumatologia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30"/>
      <c r="R67" s="21" t="s">
        <v>35</v>
      </c>
      <c r="S67" s="22"/>
      <c r="T67" s="35"/>
      <c r="U67" s="22">
        <v>220</v>
      </c>
      <c r="V67" s="22"/>
      <c r="W67" s="22">
        <v>387</v>
      </c>
      <c r="X67" s="22">
        <v>405</v>
      </c>
      <c r="Y67" s="22">
        <v>405</v>
      </c>
      <c r="Z67" s="22">
        <v>129</v>
      </c>
      <c r="AA67" s="22">
        <v>420</v>
      </c>
      <c r="AB67" s="36">
        <v>420</v>
      </c>
      <c r="AC67" s="37">
        <v>420</v>
      </c>
      <c r="AD67" s="37">
        <v>416</v>
      </c>
      <c r="AE67" s="37">
        <v>432</v>
      </c>
      <c r="AF67" s="37">
        <v>460</v>
      </c>
      <c r="AG67" s="37">
        <v>435</v>
      </c>
      <c r="AH67" s="21" t="s">
        <v>35</v>
      </c>
      <c r="AI67" s="22">
        <v>220</v>
      </c>
      <c r="AJ67" s="37">
        <v>435</v>
      </c>
      <c r="AK67" s="37">
        <v>325</v>
      </c>
      <c r="AL67" s="37">
        <v>325</v>
      </c>
      <c r="AM67" s="37">
        <v>325</v>
      </c>
      <c r="AN67" s="40">
        <v>246</v>
      </c>
      <c r="AO67" s="37">
        <v>256</v>
      </c>
      <c r="AP67" s="37">
        <v>256</v>
      </c>
      <c r="AQ67" s="37"/>
      <c r="AR67" s="37"/>
      <c r="AS67" s="37"/>
      <c r="AT67" s="37"/>
      <c r="AU67" s="37"/>
    </row>
    <row r="68" spans="1:48" x14ac:dyDescent="0.25">
      <c r="A68" s="1">
        <f>ROW()</f>
        <v>68</v>
      </c>
      <c r="B68" s="27" t="str">
        <f t="shared" si="2"/>
        <v>Otorrinolaringologia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30"/>
      <c r="R68" s="21" t="s">
        <v>36</v>
      </c>
      <c r="S68" s="22"/>
      <c r="T68" s="35"/>
      <c r="U68" s="22">
        <v>90</v>
      </c>
      <c r="V68" s="22"/>
      <c r="W68" s="22">
        <v>100</v>
      </c>
      <c r="X68" s="22">
        <v>132</v>
      </c>
      <c r="Y68" s="22">
        <v>132</v>
      </c>
      <c r="Z68" s="22">
        <v>86</v>
      </c>
      <c r="AA68" s="22">
        <v>132</v>
      </c>
      <c r="AB68" s="36">
        <v>140</v>
      </c>
      <c r="AC68" s="37">
        <v>140</v>
      </c>
      <c r="AD68" s="37">
        <v>170</v>
      </c>
      <c r="AE68" s="37">
        <v>170</v>
      </c>
      <c r="AF68" s="37">
        <v>220</v>
      </c>
      <c r="AG68" s="37">
        <v>170</v>
      </c>
      <c r="AH68" s="21" t="s">
        <v>36</v>
      </c>
      <c r="AI68" s="22">
        <v>90</v>
      </c>
      <c r="AJ68" s="37">
        <v>164</v>
      </c>
      <c r="AK68" s="37">
        <v>170</v>
      </c>
      <c r="AL68" s="37">
        <v>170</v>
      </c>
      <c r="AM68" s="37">
        <v>170</v>
      </c>
      <c r="AN68" s="40">
        <v>98</v>
      </c>
      <c r="AO68" s="37">
        <v>98</v>
      </c>
      <c r="AP68" s="37">
        <v>98</v>
      </c>
      <c r="AQ68" s="37"/>
      <c r="AR68" s="37"/>
      <c r="AS68" s="37"/>
      <c r="AT68" s="37"/>
      <c r="AU68" s="37"/>
    </row>
    <row r="69" spans="1:48" x14ac:dyDescent="0.25">
      <c r="A69" s="1">
        <f>ROW()</f>
        <v>69</v>
      </c>
      <c r="B69" s="27" t="str">
        <f t="shared" ref="B69:B132" si="27">AH69</f>
        <v>Pediatria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30"/>
      <c r="R69" s="21" t="s">
        <v>37</v>
      </c>
      <c r="S69" s="22"/>
      <c r="T69" s="35"/>
      <c r="U69" s="22">
        <v>60</v>
      </c>
      <c r="V69" s="22"/>
      <c r="W69" s="22">
        <v>55</v>
      </c>
      <c r="X69" s="22">
        <v>85</v>
      </c>
      <c r="Y69" s="22">
        <v>70</v>
      </c>
      <c r="Z69" s="22">
        <v>15</v>
      </c>
      <c r="AA69" s="22">
        <v>60</v>
      </c>
      <c r="AB69" s="36">
        <v>60</v>
      </c>
      <c r="AC69" s="37">
        <v>0</v>
      </c>
      <c r="AD69" s="37">
        <v>90</v>
      </c>
      <c r="AE69" s="37">
        <v>90</v>
      </c>
      <c r="AF69" s="37">
        <v>90</v>
      </c>
      <c r="AG69" s="37">
        <v>60</v>
      </c>
      <c r="AH69" s="21" t="s">
        <v>37</v>
      </c>
      <c r="AI69" s="22">
        <v>60</v>
      </c>
      <c r="AJ69" s="37">
        <v>69</v>
      </c>
      <c r="AK69" s="37">
        <v>78</v>
      </c>
      <c r="AL69" s="37">
        <v>78</v>
      </c>
      <c r="AM69" s="37">
        <v>78</v>
      </c>
      <c r="AN69" s="40">
        <v>81</v>
      </c>
      <c r="AO69" s="37">
        <v>81</v>
      </c>
      <c r="AP69" s="37">
        <v>81</v>
      </c>
      <c r="AQ69" s="37"/>
      <c r="AR69" s="37"/>
      <c r="AS69" s="37"/>
      <c r="AT69" s="37"/>
      <c r="AU69" s="37"/>
    </row>
    <row r="70" spans="1:48" x14ac:dyDescent="0.25">
      <c r="A70" s="1">
        <f>ROW()</f>
        <v>70</v>
      </c>
      <c r="B70" s="27" t="str">
        <f t="shared" si="27"/>
        <v>Pneumologia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30"/>
      <c r="R70" s="21" t="s">
        <v>38</v>
      </c>
      <c r="S70" s="22"/>
      <c r="T70" s="35"/>
      <c r="U70" s="22">
        <v>30</v>
      </c>
      <c r="V70" s="22"/>
      <c r="W70" s="22">
        <v>8</v>
      </c>
      <c r="X70" s="22">
        <v>30</v>
      </c>
      <c r="Y70" s="22">
        <v>30</v>
      </c>
      <c r="Z70" s="22">
        <v>19</v>
      </c>
      <c r="AA70" s="22">
        <v>30</v>
      </c>
      <c r="AB70" s="36">
        <v>30</v>
      </c>
      <c r="AC70" s="37">
        <v>30</v>
      </c>
      <c r="AD70" s="37">
        <v>24</v>
      </c>
      <c r="AE70" s="37">
        <v>0</v>
      </c>
      <c r="AF70" s="37">
        <v>30</v>
      </c>
      <c r="AG70" s="37">
        <v>30</v>
      </c>
      <c r="AH70" s="21" t="s">
        <v>38</v>
      </c>
      <c r="AI70" s="22">
        <v>30</v>
      </c>
      <c r="AJ70" s="37">
        <v>30</v>
      </c>
      <c r="AK70" s="37">
        <v>30</v>
      </c>
      <c r="AL70" s="37">
        <v>30</v>
      </c>
      <c r="AM70" s="37">
        <v>30</v>
      </c>
      <c r="AN70" s="40">
        <v>32</v>
      </c>
      <c r="AO70" s="37">
        <v>32</v>
      </c>
      <c r="AP70" s="37">
        <v>32</v>
      </c>
      <c r="AQ70" s="37"/>
      <c r="AR70" s="37"/>
      <c r="AS70" s="37"/>
      <c r="AT70" s="37"/>
      <c r="AU70" s="37"/>
    </row>
    <row r="71" spans="1:48" x14ac:dyDescent="0.25">
      <c r="A71" s="1">
        <f>ROW()</f>
        <v>71</v>
      </c>
      <c r="B71" s="27" t="str">
        <f t="shared" si="27"/>
        <v>Psiquiatria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30"/>
      <c r="R71" s="21" t="s">
        <v>39</v>
      </c>
      <c r="S71" s="22"/>
      <c r="T71" s="35"/>
      <c r="U71" s="22">
        <v>50</v>
      </c>
      <c r="V71" s="22"/>
      <c r="W71" s="22">
        <v>50</v>
      </c>
      <c r="X71" s="22">
        <v>36</v>
      </c>
      <c r="Y71" s="22">
        <v>36</v>
      </c>
      <c r="Z71" s="22">
        <v>31</v>
      </c>
      <c r="AA71" s="22">
        <v>40</v>
      </c>
      <c r="AB71" s="36">
        <v>50</v>
      </c>
      <c r="AC71" s="37">
        <v>50</v>
      </c>
      <c r="AD71" s="37">
        <v>35</v>
      </c>
      <c r="AE71" s="37">
        <v>50</v>
      </c>
      <c r="AF71" s="37">
        <v>50</v>
      </c>
      <c r="AG71" s="37">
        <v>40</v>
      </c>
      <c r="AH71" s="21" t="s">
        <v>39</v>
      </c>
      <c r="AI71" s="22">
        <v>50</v>
      </c>
      <c r="AJ71" s="37">
        <v>50</v>
      </c>
      <c r="AK71" s="37">
        <v>50</v>
      </c>
      <c r="AL71" s="37">
        <v>50</v>
      </c>
      <c r="AM71" s="37">
        <v>50</v>
      </c>
      <c r="AN71" s="40">
        <v>50</v>
      </c>
      <c r="AO71" s="37">
        <v>50</v>
      </c>
      <c r="AP71" s="37">
        <v>50</v>
      </c>
      <c r="AQ71" s="37"/>
      <c r="AR71" s="37"/>
      <c r="AS71" s="37"/>
      <c r="AT71" s="37"/>
      <c r="AU71" s="37"/>
    </row>
    <row r="72" spans="1:48" x14ac:dyDescent="0.25">
      <c r="A72" s="1">
        <f>ROW()</f>
        <v>72</v>
      </c>
      <c r="B72" s="27" t="str">
        <f t="shared" si="27"/>
        <v>Reumatologia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30"/>
      <c r="R72" s="21" t="s">
        <v>40</v>
      </c>
      <c r="S72" s="22"/>
      <c r="T72" s="35"/>
      <c r="U72" s="22">
        <v>20</v>
      </c>
      <c r="V72" s="22"/>
      <c r="W72" s="22">
        <v>20</v>
      </c>
      <c r="X72" s="22">
        <v>20</v>
      </c>
      <c r="Y72" s="22">
        <v>20</v>
      </c>
      <c r="Z72" s="22">
        <v>12</v>
      </c>
      <c r="AA72" s="22">
        <v>12</v>
      </c>
      <c r="AB72" s="36">
        <v>20</v>
      </c>
      <c r="AC72" s="37">
        <v>20</v>
      </c>
      <c r="AD72" s="37">
        <v>12</v>
      </c>
      <c r="AE72" s="37">
        <v>20</v>
      </c>
      <c r="AF72" s="37">
        <v>20</v>
      </c>
      <c r="AG72" s="37">
        <v>20</v>
      </c>
      <c r="AH72" s="21" t="s">
        <v>40</v>
      </c>
      <c r="AI72" s="22">
        <v>20</v>
      </c>
      <c r="AJ72" s="37">
        <v>20</v>
      </c>
      <c r="AK72" s="37">
        <v>20</v>
      </c>
      <c r="AL72" s="37">
        <v>20</v>
      </c>
      <c r="AM72" s="37">
        <v>20</v>
      </c>
      <c r="AN72" s="40">
        <v>40</v>
      </c>
      <c r="AO72" s="37">
        <v>40</v>
      </c>
      <c r="AP72" s="37">
        <v>40</v>
      </c>
      <c r="AQ72" s="37"/>
      <c r="AR72" s="37"/>
      <c r="AS72" s="37"/>
      <c r="AT72" s="37"/>
      <c r="AU72" s="37"/>
    </row>
    <row r="73" spans="1:48" x14ac:dyDescent="0.25">
      <c r="A73" s="1">
        <f>ROW()</f>
        <v>73</v>
      </c>
      <c r="B73" s="27" t="str">
        <f t="shared" si="27"/>
        <v>Urologia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30"/>
      <c r="R73" s="21" t="s">
        <v>41</v>
      </c>
      <c r="S73" s="22"/>
      <c r="T73" s="35"/>
      <c r="U73" s="22">
        <v>70</v>
      </c>
      <c r="V73" s="22"/>
      <c r="W73" s="22">
        <v>45</v>
      </c>
      <c r="X73" s="22">
        <v>70</v>
      </c>
      <c r="Y73" s="22">
        <v>70</v>
      </c>
      <c r="Z73" s="22">
        <v>22</v>
      </c>
      <c r="AA73" s="22">
        <v>70</v>
      </c>
      <c r="AB73" s="36">
        <v>70</v>
      </c>
      <c r="AC73" s="37">
        <v>70</v>
      </c>
      <c r="AD73" s="37">
        <v>70</v>
      </c>
      <c r="AE73" s="37">
        <v>70</v>
      </c>
      <c r="AF73" s="37">
        <v>70</v>
      </c>
      <c r="AG73" s="37">
        <v>70</v>
      </c>
      <c r="AH73" s="21" t="s">
        <v>41</v>
      </c>
      <c r="AI73" s="22">
        <v>70</v>
      </c>
      <c r="AJ73" s="37">
        <v>70</v>
      </c>
      <c r="AK73" s="37">
        <v>90</v>
      </c>
      <c r="AL73" s="37">
        <v>90</v>
      </c>
      <c r="AM73" s="37">
        <v>90</v>
      </c>
      <c r="AN73" s="40">
        <v>70</v>
      </c>
      <c r="AO73" s="37">
        <v>70</v>
      </c>
      <c r="AP73" s="37">
        <v>70</v>
      </c>
      <c r="AQ73" s="37"/>
      <c r="AR73" s="37"/>
      <c r="AS73" s="37"/>
      <c r="AT73" s="37"/>
      <c r="AU73" s="37"/>
    </row>
    <row r="74" spans="1:48" ht="15" hidden="1" customHeight="1" x14ac:dyDescent="0.25">
      <c r="A74" s="1">
        <f>ROW()</f>
        <v>74</v>
      </c>
      <c r="B74" s="27">
        <f t="shared" si="27"/>
        <v>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30"/>
      <c r="R74" s="21"/>
      <c r="S74" s="22"/>
      <c r="T74" s="35"/>
      <c r="U74" s="22"/>
      <c r="V74" s="22"/>
      <c r="W74" s="22"/>
      <c r="X74" s="22"/>
      <c r="Y74" s="22"/>
      <c r="Z74" s="22"/>
      <c r="AA74" s="22"/>
      <c r="AB74" s="36"/>
      <c r="AC74" s="37"/>
      <c r="AD74" s="37"/>
      <c r="AE74" s="37"/>
      <c r="AF74" s="37"/>
      <c r="AG74" s="37"/>
      <c r="AH74" s="21"/>
      <c r="AI74" s="22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</row>
    <row r="75" spans="1:48" ht="15" hidden="1" customHeight="1" x14ac:dyDescent="0.25">
      <c r="A75" s="1">
        <f>ROW()</f>
        <v>75</v>
      </c>
      <c r="B75" s="27">
        <f t="shared" si="27"/>
        <v>0</v>
      </c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30"/>
      <c r="R75" s="21"/>
      <c r="S75" s="22"/>
      <c r="T75" s="35"/>
      <c r="U75" s="22"/>
      <c r="V75" s="22"/>
      <c r="W75" s="22"/>
      <c r="X75" s="22"/>
      <c r="Y75" s="22"/>
      <c r="Z75" s="22"/>
      <c r="AA75" s="22"/>
      <c r="AB75" s="36"/>
      <c r="AC75" s="37"/>
      <c r="AD75" s="37"/>
      <c r="AE75" s="37"/>
      <c r="AF75" s="37"/>
      <c r="AG75" s="37"/>
      <c r="AH75" s="21"/>
      <c r="AI75" s="22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</row>
    <row r="76" spans="1:48" ht="15" hidden="1" customHeight="1" x14ac:dyDescent="0.25">
      <c r="A76" s="1">
        <f>ROW()</f>
        <v>76</v>
      </c>
      <c r="B76" s="27">
        <f t="shared" si="27"/>
        <v>0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30"/>
      <c r="R76" s="21"/>
      <c r="S76" s="22"/>
      <c r="T76" s="35"/>
      <c r="U76" s="22"/>
      <c r="V76" s="22"/>
      <c r="W76" s="22"/>
      <c r="X76" s="22"/>
      <c r="Y76" s="22"/>
      <c r="Z76" s="22"/>
      <c r="AA76" s="22"/>
      <c r="AB76" s="36"/>
      <c r="AC76" s="37"/>
      <c r="AD76" s="37"/>
      <c r="AE76" s="37"/>
      <c r="AF76" s="37"/>
      <c r="AG76" s="37"/>
      <c r="AH76" s="21"/>
      <c r="AI76" s="22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</row>
    <row r="77" spans="1:48" ht="15" hidden="1" customHeight="1" x14ac:dyDescent="0.25">
      <c r="A77" s="1">
        <f>ROW()</f>
        <v>77</v>
      </c>
      <c r="B77" s="27">
        <f t="shared" si="27"/>
        <v>0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30"/>
      <c r="R77" s="21"/>
      <c r="S77" s="22"/>
      <c r="T77" s="35"/>
      <c r="U77" s="22"/>
      <c r="V77" s="22"/>
      <c r="W77" s="22"/>
      <c r="X77" s="22"/>
      <c r="Y77" s="22"/>
      <c r="Z77" s="22"/>
      <c r="AA77" s="22"/>
      <c r="AB77" s="36"/>
      <c r="AC77" s="37"/>
      <c r="AD77" s="37"/>
      <c r="AE77" s="37"/>
      <c r="AF77" s="37"/>
      <c r="AG77" s="37"/>
      <c r="AH77" s="21"/>
      <c r="AI77" s="22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</row>
    <row r="78" spans="1:48" x14ac:dyDescent="0.25">
      <c r="A78" s="1">
        <f>ROW()</f>
        <v>78</v>
      </c>
      <c r="B78" s="27" t="str">
        <f t="shared" si="27"/>
        <v>TOTAL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30"/>
      <c r="R78" s="23" t="s">
        <v>13</v>
      </c>
      <c r="S78" s="24">
        <f t="shared" ref="S78:AU78" si="28">SUM(S53:S73)</f>
        <v>0</v>
      </c>
      <c r="T78" s="24">
        <f t="shared" si="28"/>
        <v>0</v>
      </c>
      <c r="U78" s="24">
        <f t="shared" si="28"/>
        <v>1470</v>
      </c>
      <c r="V78" s="24">
        <f t="shared" si="28"/>
        <v>0</v>
      </c>
      <c r="W78" s="24">
        <f t="shared" si="28"/>
        <v>1709</v>
      </c>
      <c r="X78" s="24">
        <f t="shared" si="28"/>
        <v>1848</v>
      </c>
      <c r="Y78" s="24">
        <f t="shared" si="28"/>
        <v>1850</v>
      </c>
      <c r="Z78" s="24">
        <f t="shared" si="28"/>
        <v>779</v>
      </c>
      <c r="AA78" s="24">
        <f t="shared" si="28"/>
        <v>2050</v>
      </c>
      <c r="AB78" s="25">
        <f t="shared" si="28"/>
        <v>1833</v>
      </c>
      <c r="AC78" s="25">
        <f t="shared" si="28"/>
        <v>1915</v>
      </c>
      <c r="AD78" s="25">
        <f t="shared" si="28"/>
        <v>1984</v>
      </c>
      <c r="AE78" s="25">
        <f t="shared" si="28"/>
        <v>2056</v>
      </c>
      <c r="AF78" s="25">
        <f t="shared" si="28"/>
        <v>2149</v>
      </c>
      <c r="AG78" s="25">
        <f t="shared" si="28"/>
        <v>2115</v>
      </c>
      <c r="AH78" s="23" t="s">
        <v>13</v>
      </c>
      <c r="AI78" s="24">
        <f>SUM(AI53:AI73)</f>
        <v>1470</v>
      </c>
      <c r="AJ78" s="25">
        <f t="shared" si="28"/>
        <v>2074</v>
      </c>
      <c r="AK78" s="25">
        <f t="shared" si="28"/>
        <v>2054</v>
      </c>
      <c r="AL78" s="25">
        <f t="shared" si="28"/>
        <v>2054</v>
      </c>
      <c r="AM78" s="25">
        <f t="shared" si="28"/>
        <v>2054</v>
      </c>
      <c r="AN78" s="25">
        <f t="shared" si="28"/>
        <v>1662</v>
      </c>
      <c r="AO78" s="25">
        <f t="shared" si="28"/>
        <v>1674</v>
      </c>
      <c r="AP78" s="25">
        <f t="shared" si="28"/>
        <v>1708</v>
      </c>
      <c r="AQ78" s="25">
        <f t="shared" si="28"/>
        <v>0</v>
      </c>
      <c r="AR78" s="25">
        <f t="shared" si="28"/>
        <v>0</v>
      </c>
      <c r="AS78" s="25">
        <f t="shared" si="28"/>
        <v>0</v>
      </c>
      <c r="AT78" s="25">
        <f t="shared" si="28"/>
        <v>0</v>
      </c>
      <c r="AU78" s="25">
        <f t="shared" si="28"/>
        <v>0</v>
      </c>
    </row>
    <row r="79" spans="1:48" x14ac:dyDescent="0.25">
      <c r="A79" s="1">
        <f>ROW()</f>
        <v>79</v>
      </c>
      <c r="B79" s="27">
        <f t="shared" si="27"/>
        <v>0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 s="28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28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1:48" s="16" customFormat="1" ht="25.5" x14ac:dyDescent="0.25">
      <c r="A80" s="1">
        <f>ROW()</f>
        <v>80</v>
      </c>
      <c r="B80" s="9" t="str">
        <f t="shared" si="27"/>
        <v>07. CONSULTA MULTIPROFISSIONAL POR ESPECIALIDADE - [Inclusa na Meta]</v>
      </c>
      <c r="C80" s="10" t="str">
        <f>C$4</f>
        <v>Meta Parcial</v>
      </c>
      <c r="D80" s="10" t="str">
        <f t="shared" ref="D80:AU80" si="29">D$4</f>
        <v>26-31-jul-24</v>
      </c>
      <c r="E80" s="10" t="str">
        <f t="shared" si="29"/>
        <v>Meta Mensal</v>
      </c>
      <c r="F80" s="10">
        <f t="shared" si="29"/>
        <v>45505</v>
      </c>
      <c r="G80" s="10" t="e">
        <f t="shared" ca="1" si="29"/>
        <v>#NAME?</v>
      </c>
      <c r="H80" s="10" t="str">
        <f t="shared" si="29"/>
        <v>Meta Parcial</v>
      </c>
      <c r="I80" s="10" t="str">
        <f t="shared" si="29"/>
        <v>01-25-Out-24</v>
      </c>
      <c r="J80" s="10" t="str">
        <f t="shared" si="29"/>
        <v>Meta Parcial</v>
      </c>
      <c r="K80" s="10" t="str">
        <f t="shared" si="29"/>
        <v>26-31-Out-24</v>
      </c>
      <c r="L80" s="10" t="str">
        <f t="shared" si="29"/>
        <v>Meta Mensal</v>
      </c>
      <c r="M80" s="10">
        <f t="shared" si="29"/>
        <v>45566</v>
      </c>
      <c r="N80" s="10" t="e">
        <f t="shared" ca="1" si="29"/>
        <v>#NAME?</v>
      </c>
      <c r="O80" s="10" t="e">
        <f t="shared" ca="1" si="29"/>
        <v>#NAME?</v>
      </c>
      <c r="P80" s="10" t="str">
        <f t="shared" si="29"/>
        <v>Meta Parcial</v>
      </c>
      <c r="Q80" s="10" t="str">
        <f t="shared" si="29"/>
        <v>01-20/01 de 2025</v>
      </c>
      <c r="R80" s="12" t="s">
        <v>46</v>
      </c>
      <c r="S80" s="13" t="str">
        <f t="shared" si="29"/>
        <v>Meta Parcial</v>
      </c>
      <c r="T80" s="13" t="str">
        <f t="shared" si="29"/>
        <v>21-31/01 de 2025</v>
      </c>
      <c r="U80" s="13" t="str">
        <f t="shared" si="29"/>
        <v>Meta Mensal</v>
      </c>
      <c r="V80" s="13">
        <f t="shared" si="29"/>
        <v>45658</v>
      </c>
      <c r="W80" s="13" t="e">
        <f t="shared" ca="1" si="29"/>
        <v>#NAME?</v>
      </c>
      <c r="X80" s="13" t="e">
        <f t="shared" ca="1" si="29"/>
        <v>#NAME?</v>
      </c>
      <c r="Y80" s="13" t="e">
        <f t="shared" ca="1" si="29"/>
        <v>#NAME?</v>
      </c>
      <c r="Z80" s="13" t="e">
        <f t="shared" ca="1" si="29"/>
        <v>#NAME?</v>
      </c>
      <c r="AA80" s="13" t="e">
        <f t="shared" ca="1" si="29"/>
        <v>#NAME?</v>
      </c>
      <c r="AB80" s="13" t="e">
        <f t="shared" ca="1" si="29"/>
        <v>#NAME?</v>
      </c>
      <c r="AC80" s="13" t="e">
        <f t="shared" ca="1" si="29"/>
        <v>#NAME?</v>
      </c>
      <c r="AD80" s="13" t="e">
        <f t="shared" ca="1" si="29"/>
        <v>#NAME?</v>
      </c>
      <c r="AE80" s="13" t="e">
        <f t="shared" ca="1" si="29"/>
        <v>#NAME?</v>
      </c>
      <c r="AF80" s="13" t="e">
        <f t="shared" ca="1" si="29"/>
        <v>#NAME?</v>
      </c>
      <c r="AG80" s="13" t="e">
        <f t="shared" ca="1" si="29"/>
        <v>#NAME?</v>
      </c>
      <c r="AH80" s="12" t="s">
        <v>46</v>
      </c>
      <c r="AI80" s="13" t="str">
        <f>AI$4</f>
        <v>Meta Mensal</v>
      </c>
      <c r="AJ80" s="13" t="e">
        <f t="shared" ca="1" si="29"/>
        <v>#NAME?</v>
      </c>
      <c r="AK80" s="13" t="e">
        <f t="shared" ca="1" si="29"/>
        <v>#NAME?</v>
      </c>
      <c r="AL80" s="13" t="e">
        <f t="shared" ca="1" si="29"/>
        <v>#NAME?</v>
      </c>
      <c r="AM80" s="13" t="e">
        <f t="shared" ca="1" si="29"/>
        <v>#NAME?</v>
      </c>
      <c r="AN80" s="13" t="e">
        <f t="shared" ca="1" si="29"/>
        <v>#NAME?</v>
      </c>
      <c r="AO80" s="13" t="e">
        <f t="shared" ca="1" si="29"/>
        <v>#NAME?</v>
      </c>
      <c r="AP80" s="13" t="e">
        <f t="shared" ca="1" si="29"/>
        <v>#NAME?</v>
      </c>
      <c r="AQ80" s="13" t="e">
        <f t="shared" ca="1" si="29"/>
        <v>#NAME?</v>
      </c>
      <c r="AR80" s="13" t="e">
        <f t="shared" ca="1" si="29"/>
        <v>#NAME?</v>
      </c>
      <c r="AS80" s="13" t="e">
        <f t="shared" ca="1" si="29"/>
        <v>#NAME?</v>
      </c>
      <c r="AT80" s="13" t="e">
        <f t="shared" ca="1" si="29"/>
        <v>#NAME?</v>
      </c>
      <c r="AU80" s="13" t="e">
        <f t="shared" ca="1" si="29"/>
        <v>#NAME?</v>
      </c>
      <c r="AV80" s="15">
        <f>ROW()-3</f>
        <v>77</v>
      </c>
    </row>
    <row r="81" spans="1:49" s="20" customFormat="1" x14ac:dyDescent="0.2">
      <c r="A81" s="1">
        <f>ROW()</f>
        <v>81</v>
      </c>
      <c r="B81" s="21" t="str">
        <f t="shared" si="27"/>
        <v>Enfermeiro</v>
      </c>
      <c r="C81" s="260">
        <f>(E81/31)*6</f>
        <v>708.77419354838707</v>
      </c>
      <c r="D81" s="22">
        <v>190</v>
      </c>
      <c r="E81" s="260">
        <v>3662</v>
      </c>
      <c r="F81" s="22">
        <v>1815</v>
      </c>
      <c r="G81" s="22">
        <v>1963</v>
      </c>
      <c r="H81" s="260">
        <f>ROUND(((L81/31)*25),0)</f>
        <v>2953</v>
      </c>
      <c r="I81" s="22">
        <v>1405</v>
      </c>
      <c r="J81" s="260">
        <f>ROUND(((L81/31)*6),0)</f>
        <v>709</v>
      </c>
      <c r="K81" s="22">
        <v>299</v>
      </c>
      <c r="L81" s="260">
        <f>E81</f>
        <v>3662</v>
      </c>
      <c r="M81" s="22">
        <f t="shared" ref="M81:M86" si="30">I81+K81</f>
        <v>1704</v>
      </c>
      <c r="N81" s="22">
        <v>1980</v>
      </c>
      <c r="O81" s="22">
        <v>1613</v>
      </c>
      <c r="P81" s="260">
        <f>ROUND((L81/31)*20,0)</f>
        <v>2363</v>
      </c>
      <c r="Q81" s="35">
        <v>1010</v>
      </c>
      <c r="R81" s="21" t="s">
        <v>47</v>
      </c>
      <c r="S81" s="260">
        <f>S279+S289</f>
        <v>1526</v>
      </c>
      <c r="T81" s="22">
        <f>T279+T289</f>
        <v>525</v>
      </c>
      <c r="U81" s="22">
        <v>20</v>
      </c>
      <c r="V81" s="22">
        <f t="shared" ref="V81:W86" si="31">V279+V289</f>
        <v>525</v>
      </c>
      <c r="W81" s="22">
        <f t="shared" si="31"/>
        <v>1573</v>
      </c>
      <c r="X81" s="22">
        <v>1380</v>
      </c>
      <c r="Y81" s="22">
        <v>1655</v>
      </c>
      <c r="Z81" s="22">
        <v>1865</v>
      </c>
      <c r="AA81" s="22">
        <v>1655</v>
      </c>
      <c r="AB81" s="59">
        <v>1237</v>
      </c>
      <c r="AC81" s="37">
        <v>1220</v>
      </c>
      <c r="AD81" s="37">
        <v>1213</v>
      </c>
      <c r="AE81" s="37">
        <v>1420</v>
      </c>
      <c r="AF81" s="37">
        <v>1252</v>
      </c>
      <c r="AG81" s="37">
        <v>1214</v>
      </c>
      <c r="AH81" s="21" t="s">
        <v>47</v>
      </c>
      <c r="AI81" s="22">
        <v>20</v>
      </c>
      <c r="AJ81" s="37">
        <v>1299</v>
      </c>
      <c r="AK81" s="37">
        <v>1238</v>
      </c>
      <c r="AL81" s="37">
        <v>1351</v>
      </c>
      <c r="AM81" s="37">
        <v>1318</v>
      </c>
      <c r="AN81" s="19">
        <v>1385</v>
      </c>
      <c r="AO81" s="37">
        <v>1353</v>
      </c>
      <c r="AP81" s="37">
        <v>1367</v>
      </c>
      <c r="AQ81" s="37"/>
      <c r="AR81" s="37"/>
      <c r="AS81" s="37"/>
      <c r="AT81" s="37"/>
      <c r="AU81" s="37"/>
      <c r="AV81" s="39"/>
    </row>
    <row r="82" spans="1:49" s="20" customFormat="1" x14ac:dyDescent="0.2">
      <c r="A82" s="1">
        <f>ROW()</f>
        <v>82</v>
      </c>
      <c r="B82" s="21" t="str">
        <f t="shared" si="27"/>
        <v>Farmacêutico</v>
      </c>
      <c r="C82" s="260"/>
      <c r="D82" s="22">
        <v>0</v>
      </c>
      <c r="E82" s="260"/>
      <c r="F82" s="22">
        <v>50</v>
      </c>
      <c r="G82" s="22">
        <v>43</v>
      </c>
      <c r="H82" s="260"/>
      <c r="I82" s="22">
        <v>47</v>
      </c>
      <c r="J82" s="260"/>
      <c r="K82" s="22">
        <v>0</v>
      </c>
      <c r="L82" s="260"/>
      <c r="M82" s="22">
        <f t="shared" si="30"/>
        <v>47</v>
      </c>
      <c r="N82" s="22">
        <v>60</v>
      </c>
      <c r="O82" s="22">
        <v>195</v>
      </c>
      <c r="P82" s="260"/>
      <c r="Q82" s="35">
        <v>54</v>
      </c>
      <c r="R82" s="21" t="s">
        <v>48</v>
      </c>
      <c r="S82" s="260"/>
      <c r="T82" s="22">
        <f>T280+T290</f>
        <v>35</v>
      </c>
      <c r="U82" s="22">
        <v>80</v>
      </c>
      <c r="V82" s="22">
        <f t="shared" si="31"/>
        <v>35</v>
      </c>
      <c r="W82" s="22">
        <f t="shared" si="31"/>
        <v>134</v>
      </c>
      <c r="X82" s="22">
        <v>162</v>
      </c>
      <c r="Y82" s="22">
        <v>99</v>
      </c>
      <c r="Z82" s="22">
        <v>81</v>
      </c>
      <c r="AA82" s="22">
        <v>93</v>
      </c>
      <c r="AB82" s="36">
        <v>413</v>
      </c>
      <c r="AC82" s="37">
        <v>317</v>
      </c>
      <c r="AD82" s="37">
        <v>247</v>
      </c>
      <c r="AE82" s="37">
        <v>239</v>
      </c>
      <c r="AF82" s="37">
        <v>276</v>
      </c>
      <c r="AG82" s="37">
        <v>233</v>
      </c>
      <c r="AH82" s="21" t="s">
        <v>48</v>
      </c>
      <c r="AI82" s="22">
        <v>80</v>
      </c>
      <c r="AJ82" s="37">
        <v>216</v>
      </c>
      <c r="AK82" s="37">
        <v>214</v>
      </c>
      <c r="AL82" s="37">
        <v>123</v>
      </c>
      <c r="AM82" s="37">
        <v>125</v>
      </c>
      <c r="AN82" s="40">
        <v>171</v>
      </c>
      <c r="AO82" s="37">
        <v>145</v>
      </c>
      <c r="AP82" s="37">
        <v>111</v>
      </c>
      <c r="AQ82" s="37"/>
      <c r="AR82" s="37"/>
      <c r="AS82" s="37"/>
      <c r="AT82" s="37"/>
      <c r="AU82" s="37"/>
      <c r="AV82" s="39"/>
    </row>
    <row r="83" spans="1:49" s="20" customFormat="1" x14ac:dyDescent="0.2">
      <c r="A83" s="1">
        <f>ROW()</f>
        <v>83</v>
      </c>
      <c r="B83" s="21" t="str">
        <f t="shared" si="27"/>
        <v>Fisioterapeuta</v>
      </c>
      <c r="C83" s="260"/>
      <c r="D83" s="22">
        <v>188</v>
      </c>
      <c r="E83" s="260"/>
      <c r="F83" s="22">
        <v>1634</v>
      </c>
      <c r="G83" s="22">
        <v>1438</v>
      </c>
      <c r="H83" s="260"/>
      <c r="I83" s="22">
        <v>1251</v>
      </c>
      <c r="J83" s="260"/>
      <c r="K83" s="22">
        <v>254</v>
      </c>
      <c r="L83" s="260"/>
      <c r="M83" s="22">
        <f t="shared" si="30"/>
        <v>1505</v>
      </c>
      <c r="N83" s="22">
        <v>1145</v>
      </c>
      <c r="O83" s="22">
        <v>1639</v>
      </c>
      <c r="P83" s="260"/>
      <c r="Q83" s="35">
        <v>1262</v>
      </c>
      <c r="R83" s="21" t="s">
        <v>49</v>
      </c>
      <c r="S83" s="260"/>
      <c r="T83" s="22">
        <f>T281+T291</f>
        <v>694</v>
      </c>
      <c r="U83" s="22">
        <v>20</v>
      </c>
      <c r="V83" s="22">
        <f t="shared" si="31"/>
        <v>694</v>
      </c>
      <c r="W83" s="22">
        <f t="shared" si="31"/>
        <v>1947</v>
      </c>
      <c r="X83" s="22">
        <v>2157</v>
      </c>
      <c r="Y83" s="22">
        <v>1886</v>
      </c>
      <c r="Z83" s="22">
        <v>1539</v>
      </c>
      <c r="AA83" s="22">
        <v>1722</v>
      </c>
      <c r="AB83" s="60">
        <v>1442</v>
      </c>
      <c r="AC83" s="37">
        <v>1409</v>
      </c>
      <c r="AD83" s="37">
        <v>1433</v>
      </c>
      <c r="AE83" s="37">
        <v>1250</v>
      </c>
      <c r="AF83" s="37">
        <v>1386</v>
      </c>
      <c r="AG83" s="37">
        <v>1454</v>
      </c>
      <c r="AH83" s="21" t="s">
        <v>49</v>
      </c>
      <c r="AI83" s="22">
        <v>20</v>
      </c>
      <c r="AJ83" s="37">
        <v>1578</v>
      </c>
      <c r="AK83" s="37">
        <v>1357</v>
      </c>
      <c r="AL83" s="37">
        <v>1374</v>
      </c>
      <c r="AM83" s="37">
        <v>1319</v>
      </c>
      <c r="AN83" s="61">
        <v>1336</v>
      </c>
      <c r="AO83" s="37">
        <v>1418</v>
      </c>
      <c r="AP83" s="37">
        <v>1438</v>
      </c>
      <c r="AQ83" s="37"/>
      <c r="AR83" s="37"/>
      <c r="AS83" s="37"/>
      <c r="AT83" s="37"/>
      <c r="AU83" s="37"/>
      <c r="AV83" s="39"/>
    </row>
    <row r="84" spans="1:49" s="20" customFormat="1" x14ac:dyDescent="0.2">
      <c r="A84" s="1">
        <f>ROW()</f>
        <v>84</v>
      </c>
      <c r="B84" s="21" t="str">
        <f t="shared" si="27"/>
        <v>Fonoaudiólogo</v>
      </c>
      <c r="C84" s="260"/>
      <c r="D84" s="22">
        <v>0</v>
      </c>
      <c r="E84" s="260"/>
      <c r="F84" s="22">
        <v>0</v>
      </c>
      <c r="G84" s="22">
        <v>0</v>
      </c>
      <c r="H84" s="260"/>
      <c r="I84" s="22">
        <v>0</v>
      </c>
      <c r="J84" s="260"/>
      <c r="K84" s="22">
        <v>0</v>
      </c>
      <c r="L84" s="260"/>
      <c r="M84" s="22">
        <f t="shared" si="30"/>
        <v>0</v>
      </c>
      <c r="N84" s="22">
        <v>0</v>
      </c>
      <c r="O84" s="22">
        <v>0</v>
      </c>
      <c r="P84" s="260"/>
      <c r="Q84" s="35">
        <v>0</v>
      </c>
      <c r="R84" s="21" t="s">
        <v>50</v>
      </c>
      <c r="S84" s="260"/>
      <c r="T84" s="22">
        <f>T282+T292</f>
        <v>0</v>
      </c>
      <c r="U84" s="22">
        <v>90</v>
      </c>
      <c r="V84" s="22">
        <f t="shared" si="31"/>
        <v>0</v>
      </c>
      <c r="W84" s="22">
        <f t="shared" si="31"/>
        <v>0</v>
      </c>
      <c r="X84" s="22">
        <v>0</v>
      </c>
      <c r="Y84" s="22">
        <v>0</v>
      </c>
      <c r="Z84" s="22">
        <v>0</v>
      </c>
      <c r="AA84" s="22">
        <v>0</v>
      </c>
      <c r="AB84" s="36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21" t="s">
        <v>50</v>
      </c>
      <c r="AI84" s="22">
        <v>90</v>
      </c>
      <c r="AJ84" s="37">
        <v>0</v>
      </c>
      <c r="AK84" s="37">
        <v>0</v>
      </c>
      <c r="AL84" s="37">
        <v>0</v>
      </c>
      <c r="AM84" s="37">
        <v>0</v>
      </c>
      <c r="AN84" s="40">
        <v>0</v>
      </c>
      <c r="AO84" s="37">
        <v>0</v>
      </c>
      <c r="AP84" s="37">
        <v>0</v>
      </c>
      <c r="AQ84" s="37"/>
      <c r="AR84" s="37"/>
      <c r="AS84" s="37"/>
      <c r="AT84" s="37"/>
      <c r="AU84" s="37"/>
      <c r="AV84" s="39"/>
    </row>
    <row r="85" spans="1:49" s="20" customFormat="1" x14ac:dyDescent="0.2">
      <c r="A85" s="1">
        <f>ROW()</f>
        <v>85</v>
      </c>
      <c r="B85" s="21" t="str">
        <f t="shared" si="27"/>
        <v>Nutricionista</v>
      </c>
      <c r="C85" s="260"/>
      <c r="D85" s="22">
        <v>45</v>
      </c>
      <c r="E85" s="260"/>
      <c r="F85" s="22">
        <v>528</v>
      </c>
      <c r="G85" s="22">
        <v>489</v>
      </c>
      <c r="H85" s="260"/>
      <c r="I85" s="22">
        <v>364</v>
      </c>
      <c r="J85" s="260"/>
      <c r="K85" s="22">
        <v>41</v>
      </c>
      <c r="L85" s="260"/>
      <c r="M85" s="22">
        <f t="shared" si="30"/>
        <v>405</v>
      </c>
      <c r="N85" s="22">
        <v>435</v>
      </c>
      <c r="O85" s="22">
        <v>343</v>
      </c>
      <c r="P85" s="260"/>
      <c r="Q85" s="35">
        <v>289</v>
      </c>
      <c r="R85" s="21" t="s">
        <v>51</v>
      </c>
      <c r="S85" s="260"/>
      <c r="T85" s="22">
        <f>T283+T293</f>
        <v>189</v>
      </c>
      <c r="U85" s="22">
        <v>70</v>
      </c>
      <c r="V85" s="22">
        <f t="shared" si="31"/>
        <v>189</v>
      </c>
      <c r="W85" s="22">
        <f t="shared" si="31"/>
        <v>508</v>
      </c>
      <c r="X85" s="22">
        <v>510</v>
      </c>
      <c r="Y85" s="22">
        <v>426</v>
      </c>
      <c r="Z85" s="22">
        <v>499</v>
      </c>
      <c r="AA85" s="22">
        <v>430</v>
      </c>
      <c r="AB85" s="36">
        <v>654</v>
      </c>
      <c r="AC85" s="37">
        <v>709</v>
      </c>
      <c r="AD85" s="37">
        <v>718</v>
      </c>
      <c r="AE85" s="37">
        <v>748</v>
      </c>
      <c r="AF85" s="37">
        <v>795</v>
      </c>
      <c r="AG85" s="37">
        <v>763</v>
      </c>
      <c r="AH85" s="21" t="s">
        <v>51</v>
      </c>
      <c r="AI85" s="22">
        <v>70</v>
      </c>
      <c r="AJ85" s="37">
        <v>429</v>
      </c>
      <c r="AK85" s="37">
        <v>780</v>
      </c>
      <c r="AL85" s="37">
        <v>794</v>
      </c>
      <c r="AM85" s="37">
        <v>940</v>
      </c>
      <c r="AN85" s="40">
        <v>832</v>
      </c>
      <c r="AO85" s="37">
        <v>793</v>
      </c>
      <c r="AP85" s="37">
        <v>814</v>
      </c>
      <c r="AQ85" s="37"/>
      <c r="AR85" s="37"/>
      <c r="AS85" s="37"/>
      <c r="AT85" s="37"/>
      <c r="AU85" s="37"/>
      <c r="AV85" s="39"/>
    </row>
    <row r="86" spans="1:49" s="20" customFormat="1" x14ac:dyDescent="0.2">
      <c r="A86" s="1">
        <f>ROW()</f>
        <v>86</v>
      </c>
      <c r="B86" s="21" t="str">
        <f t="shared" si="27"/>
        <v>Psicólogo</v>
      </c>
      <c r="C86" s="260"/>
      <c r="D86" s="22">
        <v>22</v>
      </c>
      <c r="E86" s="260"/>
      <c r="F86" s="22">
        <v>192</v>
      </c>
      <c r="G86" s="22">
        <v>209</v>
      </c>
      <c r="H86" s="260"/>
      <c r="I86" s="22">
        <v>155</v>
      </c>
      <c r="J86" s="260"/>
      <c r="K86" s="22">
        <v>0</v>
      </c>
      <c r="L86" s="260"/>
      <c r="M86" s="22">
        <f t="shared" si="30"/>
        <v>155</v>
      </c>
      <c r="N86" s="22">
        <v>101</v>
      </c>
      <c r="O86" s="22">
        <v>180</v>
      </c>
      <c r="P86" s="260"/>
      <c r="Q86" s="35">
        <v>122</v>
      </c>
      <c r="R86" s="21" t="s">
        <v>52</v>
      </c>
      <c r="S86" s="260"/>
      <c r="T86" s="22">
        <f>T284+T294</f>
        <v>69</v>
      </c>
      <c r="U86" s="22">
        <v>30</v>
      </c>
      <c r="V86" s="22">
        <f t="shared" si="31"/>
        <v>69</v>
      </c>
      <c r="W86" s="22">
        <f t="shared" si="31"/>
        <v>200</v>
      </c>
      <c r="X86" s="22">
        <v>179</v>
      </c>
      <c r="Y86" s="22">
        <v>287</v>
      </c>
      <c r="Z86" s="22">
        <v>440</v>
      </c>
      <c r="AA86" s="22">
        <v>412</v>
      </c>
      <c r="AB86" s="36">
        <v>628</v>
      </c>
      <c r="AC86" s="37">
        <v>656</v>
      </c>
      <c r="AD86" s="37">
        <v>735</v>
      </c>
      <c r="AE86" s="37">
        <v>656</v>
      </c>
      <c r="AF86" s="62">
        <v>719</v>
      </c>
      <c r="AG86" s="37">
        <v>804</v>
      </c>
      <c r="AH86" s="21" t="s">
        <v>52</v>
      </c>
      <c r="AI86" s="22">
        <v>30</v>
      </c>
      <c r="AJ86" s="37">
        <v>818</v>
      </c>
      <c r="AK86" s="37">
        <v>799</v>
      </c>
      <c r="AL86" s="37">
        <v>748</v>
      </c>
      <c r="AM86" s="37">
        <v>840</v>
      </c>
      <c r="AN86" s="40">
        <v>784</v>
      </c>
      <c r="AO86" s="37">
        <v>879</v>
      </c>
      <c r="AP86" s="37">
        <v>902</v>
      </c>
      <c r="AQ86" s="37"/>
      <c r="AR86" s="37"/>
      <c r="AS86" s="37"/>
      <c r="AT86" s="37"/>
      <c r="AU86" s="37"/>
      <c r="AV86" s="39"/>
    </row>
    <row r="87" spans="1:49" s="20" customFormat="1" x14ac:dyDescent="0.2">
      <c r="A87" s="1">
        <f>ROW()</f>
        <v>87</v>
      </c>
      <c r="B87" s="21" t="str">
        <f t="shared" si="27"/>
        <v>Terapia Ocupacional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35"/>
      <c r="R87" s="21" t="s">
        <v>53</v>
      </c>
      <c r="S87" s="22"/>
      <c r="T87" s="22"/>
      <c r="U87" s="22">
        <v>100</v>
      </c>
      <c r="V87" s="22"/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36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21" t="s">
        <v>53</v>
      </c>
      <c r="AI87" s="22">
        <v>100</v>
      </c>
      <c r="AJ87" s="37">
        <v>0</v>
      </c>
      <c r="AK87" s="37">
        <v>0</v>
      </c>
      <c r="AL87" s="37">
        <v>0</v>
      </c>
      <c r="AM87" s="37">
        <v>0</v>
      </c>
      <c r="AN87" s="40">
        <v>0</v>
      </c>
      <c r="AO87" s="37">
        <v>0</v>
      </c>
      <c r="AP87" s="37">
        <v>0</v>
      </c>
      <c r="AQ87" s="37"/>
      <c r="AR87" s="37"/>
      <c r="AS87" s="37"/>
      <c r="AT87" s="37"/>
      <c r="AU87" s="37"/>
      <c r="AV87" s="39"/>
    </row>
    <row r="88" spans="1:49" s="26" customFormat="1" x14ac:dyDescent="0.25">
      <c r="A88" s="1">
        <f>ROW()</f>
        <v>88</v>
      </c>
      <c r="B88" s="23" t="str">
        <f t="shared" si="27"/>
        <v>TOTAL</v>
      </c>
      <c r="C88" s="24">
        <f t="shared" ref="C88:Q88" si="32">SUM(C81:C86)</f>
        <v>708.77419354838707</v>
      </c>
      <c r="D88" s="24">
        <f t="shared" si="32"/>
        <v>445</v>
      </c>
      <c r="E88" s="24">
        <f t="shared" si="32"/>
        <v>3662</v>
      </c>
      <c r="F88" s="24">
        <f t="shared" si="32"/>
        <v>4219</v>
      </c>
      <c r="G88" s="24">
        <f t="shared" si="32"/>
        <v>4142</v>
      </c>
      <c r="H88" s="24">
        <f t="shared" si="32"/>
        <v>2953</v>
      </c>
      <c r="I88" s="24">
        <f t="shared" si="32"/>
        <v>3222</v>
      </c>
      <c r="J88" s="24">
        <f t="shared" si="32"/>
        <v>709</v>
      </c>
      <c r="K88" s="24">
        <f t="shared" si="32"/>
        <v>594</v>
      </c>
      <c r="L88" s="24">
        <f t="shared" si="32"/>
        <v>3662</v>
      </c>
      <c r="M88" s="24">
        <f t="shared" si="32"/>
        <v>3816</v>
      </c>
      <c r="N88" s="24">
        <f t="shared" si="32"/>
        <v>3721</v>
      </c>
      <c r="O88" s="24">
        <f t="shared" si="32"/>
        <v>3970</v>
      </c>
      <c r="P88" s="24">
        <f t="shared" si="32"/>
        <v>2363</v>
      </c>
      <c r="Q88" s="24">
        <f t="shared" si="32"/>
        <v>2737</v>
      </c>
      <c r="R88" s="23" t="s">
        <v>13</v>
      </c>
      <c r="S88" s="24">
        <f>SUM(S81:S86)</f>
        <v>1526</v>
      </c>
      <c r="T88" s="24">
        <f>SUM(T81:T86)</f>
        <v>1512</v>
      </c>
      <c r="U88" s="24">
        <v>4300</v>
      </c>
      <c r="V88" s="24">
        <f t="shared" ref="V88:AM88" si="33">SUM(V81:V86)</f>
        <v>1512</v>
      </c>
      <c r="W88" s="24">
        <f t="shared" si="33"/>
        <v>4362</v>
      </c>
      <c r="X88" s="24">
        <f t="shared" si="33"/>
        <v>4388</v>
      </c>
      <c r="Y88" s="24">
        <f t="shared" si="33"/>
        <v>4353</v>
      </c>
      <c r="Z88" s="24">
        <f t="shared" si="33"/>
        <v>4424</v>
      </c>
      <c r="AA88" s="24">
        <f t="shared" si="33"/>
        <v>4312</v>
      </c>
      <c r="AB88" s="25">
        <f t="shared" si="33"/>
        <v>4374</v>
      </c>
      <c r="AC88" s="25">
        <f t="shared" si="33"/>
        <v>4311</v>
      </c>
      <c r="AD88" s="25">
        <f t="shared" si="33"/>
        <v>4346</v>
      </c>
      <c r="AE88" s="25">
        <f t="shared" si="33"/>
        <v>4313</v>
      </c>
      <c r="AF88" s="25">
        <f t="shared" si="33"/>
        <v>4428</v>
      </c>
      <c r="AG88" s="25">
        <f t="shared" si="33"/>
        <v>4468</v>
      </c>
      <c r="AH88" s="23" t="s">
        <v>13</v>
      </c>
      <c r="AI88" s="24">
        <v>4300</v>
      </c>
      <c r="AJ88" s="25">
        <f>SUM(AJ81:AJ86)</f>
        <v>4340</v>
      </c>
      <c r="AK88" s="25">
        <f t="shared" si="33"/>
        <v>4388</v>
      </c>
      <c r="AL88" s="25">
        <f t="shared" si="33"/>
        <v>4390</v>
      </c>
      <c r="AM88" s="25">
        <f t="shared" si="33"/>
        <v>4542</v>
      </c>
      <c r="AN88" s="25">
        <f t="shared" ref="AN88:AV88" si="34">SUM(AN81:AN87)</f>
        <v>4508</v>
      </c>
      <c r="AO88" s="25">
        <f t="shared" si="34"/>
        <v>4588</v>
      </c>
      <c r="AP88" s="25">
        <f t="shared" si="34"/>
        <v>4632</v>
      </c>
      <c r="AQ88" s="25">
        <f t="shared" si="34"/>
        <v>0</v>
      </c>
      <c r="AR88" s="25">
        <f t="shared" si="34"/>
        <v>0</v>
      </c>
      <c r="AS88" s="25">
        <f t="shared" si="34"/>
        <v>0</v>
      </c>
      <c r="AT88" s="25">
        <f t="shared" si="34"/>
        <v>0</v>
      </c>
      <c r="AU88" s="25">
        <f t="shared" si="34"/>
        <v>0</v>
      </c>
      <c r="AV88" s="25">
        <f t="shared" si="34"/>
        <v>0</v>
      </c>
      <c r="AW88" s="20"/>
    </row>
    <row r="89" spans="1:49" x14ac:dyDescent="0.25">
      <c r="A89" s="1">
        <f>ROW()</f>
        <v>89</v>
      </c>
      <c r="B89" s="27">
        <f t="shared" si="27"/>
        <v>0</v>
      </c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 s="28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28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W89" s="20"/>
    </row>
    <row r="90" spans="1:49" s="16" customFormat="1" ht="25.5" x14ac:dyDescent="0.25">
      <c r="A90" s="1">
        <f>ROW()</f>
        <v>90</v>
      </c>
      <c r="B90" s="9" t="str">
        <f t="shared" si="27"/>
        <v>08. CONSULTA MULTIPROFISSIONAL POR ESPECIALIDADE [Exclusa da  Meta]</v>
      </c>
      <c r="C90" s="10"/>
      <c r="D90" s="10" t="str">
        <f t="shared" ref="D90:AU90" si="35">D$4</f>
        <v>26-31-jul-24</v>
      </c>
      <c r="E90" s="10"/>
      <c r="F90" s="10">
        <f t="shared" si="35"/>
        <v>45505</v>
      </c>
      <c r="G90" s="10" t="e">
        <f t="shared" ca="1" si="35"/>
        <v>#NAME?</v>
      </c>
      <c r="H90" s="10"/>
      <c r="I90" s="10" t="str">
        <f t="shared" si="35"/>
        <v>01-25-Out-24</v>
      </c>
      <c r="J90" s="10"/>
      <c r="K90" s="10" t="str">
        <f t="shared" si="35"/>
        <v>26-31-Out-24</v>
      </c>
      <c r="L90" s="10"/>
      <c r="M90" s="10">
        <f t="shared" si="35"/>
        <v>45566</v>
      </c>
      <c r="N90" s="10" t="e">
        <f t="shared" ca="1" si="35"/>
        <v>#NAME?</v>
      </c>
      <c r="O90" s="10" t="e">
        <f t="shared" ca="1" si="35"/>
        <v>#NAME?</v>
      </c>
      <c r="P90" s="10"/>
      <c r="Q90" s="10" t="str">
        <f t="shared" si="35"/>
        <v>01-20/01 de 2025</v>
      </c>
      <c r="R90" s="47" t="s">
        <v>54</v>
      </c>
      <c r="S90" s="49"/>
      <c r="T90" s="63" t="str">
        <f t="shared" si="35"/>
        <v>21-31/01 de 2025</v>
      </c>
      <c r="U90" s="49"/>
      <c r="V90" s="13">
        <f t="shared" si="35"/>
        <v>45658</v>
      </c>
      <c r="W90" s="13" t="e">
        <f t="shared" ca="1" si="35"/>
        <v>#NAME?</v>
      </c>
      <c r="X90" s="13" t="e">
        <f t="shared" ca="1" si="35"/>
        <v>#NAME?</v>
      </c>
      <c r="Y90" s="13" t="e">
        <f t="shared" ca="1" si="35"/>
        <v>#NAME?</v>
      </c>
      <c r="Z90" s="13" t="e">
        <f t="shared" ca="1" si="35"/>
        <v>#NAME?</v>
      </c>
      <c r="AA90" s="13" t="e">
        <f t="shared" ca="1" si="35"/>
        <v>#NAME?</v>
      </c>
      <c r="AB90" s="13" t="e">
        <f t="shared" ca="1" si="35"/>
        <v>#NAME?</v>
      </c>
      <c r="AC90" s="13" t="e">
        <f t="shared" ca="1" si="35"/>
        <v>#NAME?</v>
      </c>
      <c r="AD90" s="13" t="e">
        <f t="shared" ca="1" si="35"/>
        <v>#NAME?</v>
      </c>
      <c r="AE90" s="13" t="e">
        <f t="shared" ca="1" si="35"/>
        <v>#NAME?</v>
      </c>
      <c r="AF90" s="13" t="e">
        <f t="shared" ca="1" si="35"/>
        <v>#NAME?</v>
      </c>
      <c r="AG90" s="13" t="e">
        <f t="shared" ca="1" si="35"/>
        <v>#NAME?</v>
      </c>
      <c r="AH90" s="47" t="s">
        <v>54</v>
      </c>
      <c r="AI90" s="49"/>
      <c r="AJ90" s="13" t="e">
        <f t="shared" ca="1" si="35"/>
        <v>#NAME?</v>
      </c>
      <c r="AK90" s="13" t="e">
        <f t="shared" ca="1" si="35"/>
        <v>#NAME?</v>
      </c>
      <c r="AL90" s="13" t="e">
        <f t="shared" ca="1" si="35"/>
        <v>#NAME?</v>
      </c>
      <c r="AM90" s="13" t="e">
        <f t="shared" ca="1" si="35"/>
        <v>#NAME?</v>
      </c>
      <c r="AN90" s="13" t="e">
        <f t="shared" ca="1" si="35"/>
        <v>#NAME?</v>
      </c>
      <c r="AO90" s="13" t="e">
        <f t="shared" ca="1" si="35"/>
        <v>#NAME?</v>
      </c>
      <c r="AP90" s="13" t="e">
        <f t="shared" ca="1" si="35"/>
        <v>#NAME?</v>
      </c>
      <c r="AQ90" s="13" t="e">
        <f t="shared" ca="1" si="35"/>
        <v>#NAME?</v>
      </c>
      <c r="AR90" s="13" t="e">
        <f t="shared" ca="1" si="35"/>
        <v>#NAME?</v>
      </c>
      <c r="AS90" s="13" t="e">
        <f t="shared" ca="1" si="35"/>
        <v>#NAME?</v>
      </c>
      <c r="AT90" s="13" t="e">
        <f t="shared" ca="1" si="35"/>
        <v>#NAME?</v>
      </c>
      <c r="AU90" s="13" t="e">
        <f t="shared" ca="1" si="35"/>
        <v>#NAME?</v>
      </c>
      <c r="AV90" s="15">
        <f>ROW()-3</f>
        <v>87</v>
      </c>
    </row>
    <row r="91" spans="1:49" s="20" customFormat="1" x14ac:dyDescent="0.2">
      <c r="A91" s="1">
        <f>ROW()</f>
        <v>91</v>
      </c>
      <c r="B91" s="21" t="str">
        <f t="shared" si="27"/>
        <v>Enfermagem (triagem)</v>
      </c>
      <c r="C91" s="64"/>
      <c r="D91" s="22">
        <v>433</v>
      </c>
      <c r="E91" s="64"/>
      <c r="F91" s="22">
        <v>3764</v>
      </c>
      <c r="G91" s="22">
        <v>3997</v>
      </c>
      <c r="H91" s="22"/>
      <c r="I91" s="22">
        <v>3339</v>
      </c>
      <c r="J91" s="22"/>
      <c r="K91" s="22">
        <v>604</v>
      </c>
      <c r="L91" s="22"/>
      <c r="M91" s="22">
        <f>I91+K91</f>
        <v>3943</v>
      </c>
      <c r="N91" s="22">
        <v>3787</v>
      </c>
      <c r="O91" s="22">
        <v>3633</v>
      </c>
      <c r="P91" s="22"/>
      <c r="Q91" s="35">
        <v>2385</v>
      </c>
      <c r="R91" s="50" t="s">
        <v>55</v>
      </c>
      <c r="S91" s="65"/>
      <c r="T91" s="66">
        <v>1551</v>
      </c>
      <c r="U91" s="65"/>
      <c r="V91" s="22">
        <f>T91+Q91</f>
        <v>3936</v>
      </c>
      <c r="W91" s="22">
        <v>4151</v>
      </c>
      <c r="X91" s="22">
        <v>4119</v>
      </c>
      <c r="Y91" s="22">
        <v>3774</v>
      </c>
      <c r="Z91" s="22">
        <v>3742</v>
      </c>
      <c r="AA91" s="22">
        <v>3915</v>
      </c>
      <c r="AB91" s="59">
        <v>3928</v>
      </c>
      <c r="AC91" s="37">
        <v>4200</v>
      </c>
      <c r="AD91" s="37">
        <v>3976</v>
      </c>
      <c r="AE91" s="37">
        <v>3983</v>
      </c>
      <c r="AF91" s="37">
        <v>3843</v>
      </c>
      <c r="AG91" s="37">
        <v>3485</v>
      </c>
      <c r="AH91" s="50" t="s">
        <v>55</v>
      </c>
      <c r="AI91" s="65"/>
      <c r="AJ91" s="37">
        <v>3258</v>
      </c>
      <c r="AK91" s="37">
        <v>3601</v>
      </c>
      <c r="AL91" s="37">
        <v>3852</v>
      </c>
      <c r="AM91" s="37">
        <v>3469</v>
      </c>
      <c r="AN91" s="37">
        <v>3824</v>
      </c>
      <c r="AO91" s="37">
        <v>3328</v>
      </c>
      <c r="AP91" s="37">
        <v>3312</v>
      </c>
      <c r="AQ91" s="37"/>
      <c r="AR91" s="37"/>
      <c r="AS91" s="37"/>
      <c r="AT91" s="37"/>
      <c r="AU91" s="37"/>
      <c r="AV91" s="39"/>
    </row>
    <row r="92" spans="1:49" s="20" customFormat="1" x14ac:dyDescent="0.2">
      <c r="A92" s="1">
        <f>ROW()</f>
        <v>92</v>
      </c>
      <c r="B92" s="21" t="str">
        <f t="shared" si="27"/>
        <v>Serviço Social</v>
      </c>
      <c r="C92" s="64"/>
      <c r="D92" s="22">
        <v>68</v>
      </c>
      <c r="E92" s="64"/>
      <c r="F92" s="22">
        <v>657</v>
      </c>
      <c r="G92" s="22">
        <v>610</v>
      </c>
      <c r="H92" s="22"/>
      <c r="I92" s="22">
        <v>546</v>
      </c>
      <c r="J92" s="22"/>
      <c r="K92" s="22">
        <v>91</v>
      </c>
      <c r="L92" s="22"/>
      <c r="M92" s="22">
        <f>I92+K92</f>
        <v>637</v>
      </c>
      <c r="N92" s="22">
        <v>435</v>
      </c>
      <c r="O92" s="22">
        <v>580</v>
      </c>
      <c r="P92" s="22"/>
      <c r="Q92" s="35">
        <v>414</v>
      </c>
      <c r="R92" s="50" t="s">
        <v>56</v>
      </c>
      <c r="S92" s="65"/>
      <c r="T92" s="66">
        <v>276</v>
      </c>
      <c r="U92" s="65"/>
      <c r="V92" s="22">
        <f>T92+Q92</f>
        <v>690</v>
      </c>
      <c r="W92" s="22">
        <v>634</v>
      </c>
      <c r="X92" s="22">
        <v>573</v>
      </c>
      <c r="Y92" s="22">
        <v>603</v>
      </c>
      <c r="Z92" s="22">
        <v>638</v>
      </c>
      <c r="AA92" s="22">
        <v>618</v>
      </c>
      <c r="AB92" s="36">
        <v>660</v>
      </c>
      <c r="AC92" s="37">
        <v>335</v>
      </c>
      <c r="AD92" s="37">
        <v>731</v>
      </c>
      <c r="AE92" s="37">
        <v>769</v>
      </c>
      <c r="AF92" s="37">
        <v>640</v>
      </c>
      <c r="AG92" s="37">
        <v>526</v>
      </c>
      <c r="AH92" s="50" t="s">
        <v>56</v>
      </c>
      <c r="AI92" s="65"/>
      <c r="AJ92" s="37">
        <v>783</v>
      </c>
      <c r="AK92" s="37">
        <v>705</v>
      </c>
      <c r="AL92" s="37">
        <v>583</v>
      </c>
      <c r="AM92" s="37">
        <v>796</v>
      </c>
      <c r="AN92" s="37">
        <v>608</v>
      </c>
      <c r="AO92" s="37">
        <v>848</v>
      </c>
      <c r="AP92" s="37">
        <v>839</v>
      </c>
      <c r="AQ92" s="37"/>
      <c r="AR92" s="37"/>
      <c r="AS92" s="37"/>
      <c r="AT92" s="37"/>
      <c r="AU92" s="37"/>
      <c r="AV92" s="39"/>
    </row>
    <row r="93" spans="1:49" s="26" customFormat="1" x14ac:dyDescent="0.25">
      <c r="A93" s="1">
        <f>ROW()</f>
        <v>93</v>
      </c>
      <c r="B93" s="23" t="str">
        <f t="shared" si="27"/>
        <v>TOTAL</v>
      </c>
      <c r="C93" s="24"/>
      <c r="D93" s="24">
        <f>SUM(D91:D92)</f>
        <v>501</v>
      </c>
      <c r="E93" s="24"/>
      <c r="F93" s="24">
        <f t="shared" ref="F93:AU93" si="36">SUM(F91:F92)</f>
        <v>4421</v>
      </c>
      <c r="G93" s="24">
        <f t="shared" si="36"/>
        <v>4607</v>
      </c>
      <c r="H93" s="24"/>
      <c r="I93" s="24">
        <f t="shared" si="36"/>
        <v>3885</v>
      </c>
      <c r="J93" s="24"/>
      <c r="K93" s="24">
        <f t="shared" si="36"/>
        <v>695</v>
      </c>
      <c r="L93" s="24"/>
      <c r="M93" s="24">
        <f t="shared" si="36"/>
        <v>4580</v>
      </c>
      <c r="N93" s="24">
        <f t="shared" si="36"/>
        <v>4222</v>
      </c>
      <c r="O93" s="24">
        <f t="shared" si="36"/>
        <v>4213</v>
      </c>
      <c r="P93" s="24"/>
      <c r="Q93" s="24">
        <f>SUM(Q91:Q92)</f>
        <v>2799</v>
      </c>
      <c r="R93" s="67" t="s">
        <v>13</v>
      </c>
      <c r="S93" s="68"/>
      <c r="T93" s="69">
        <f t="shared" si="36"/>
        <v>1827</v>
      </c>
      <c r="U93" s="68"/>
      <c r="V93" s="24">
        <f t="shared" si="36"/>
        <v>4626</v>
      </c>
      <c r="W93" s="24">
        <f t="shared" si="36"/>
        <v>4785</v>
      </c>
      <c r="X93" s="24">
        <f t="shared" si="36"/>
        <v>4692</v>
      </c>
      <c r="Y93" s="24">
        <f t="shared" si="36"/>
        <v>4377</v>
      </c>
      <c r="Z93" s="24">
        <f t="shared" si="36"/>
        <v>4380</v>
      </c>
      <c r="AA93" s="24">
        <f t="shared" si="36"/>
        <v>4533</v>
      </c>
      <c r="AB93" s="25">
        <f t="shared" si="36"/>
        <v>4588</v>
      </c>
      <c r="AC93" s="25">
        <f t="shared" si="36"/>
        <v>4535</v>
      </c>
      <c r="AD93" s="25">
        <f t="shared" si="36"/>
        <v>4707</v>
      </c>
      <c r="AE93" s="25">
        <f t="shared" si="36"/>
        <v>4752</v>
      </c>
      <c r="AF93" s="25">
        <f t="shared" si="36"/>
        <v>4483</v>
      </c>
      <c r="AG93" s="25">
        <f t="shared" si="36"/>
        <v>4011</v>
      </c>
      <c r="AH93" s="67" t="s">
        <v>13</v>
      </c>
      <c r="AI93" s="68"/>
      <c r="AJ93" s="25">
        <f t="shared" si="36"/>
        <v>4041</v>
      </c>
      <c r="AK93" s="25">
        <f t="shared" si="36"/>
        <v>4306</v>
      </c>
      <c r="AL93" s="25">
        <f t="shared" si="36"/>
        <v>4435</v>
      </c>
      <c r="AM93" s="25">
        <f t="shared" si="36"/>
        <v>4265</v>
      </c>
      <c r="AN93" s="25">
        <f t="shared" si="36"/>
        <v>4432</v>
      </c>
      <c r="AO93" s="25">
        <f t="shared" si="36"/>
        <v>4176</v>
      </c>
      <c r="AP93" s="25">
        <f t="shared" si="36"/>
        <v>4151</v>
      </c>
      <c r="AQ93" s="25">
        <f t="shared" si="36"/>
        <v>0</v>
      </c>
      <c r="AR93" s="25">
        <f t="shared" si="36"/>
        <v>0</v>
      </c>
      <c r="AS93" s="25">
        <f t="shared" si="36"/>
        <v>0</v>
      </c>
      <c r="AT93" s="25">
        <f t="shared" si="36"/>
        <v>0</v>
      </c>
      <c r="AU93" s="25">
        <f t="shared" si="36"/>
        <v>0</v>
      </c>
      <c r="AV93" s="70"/>
    </row>
    <row r="94" spans="1:49" ht="15.75" customHeight="1" x14ac:dyDescent="0.25">
      <c r="A94" s="1">
        <f>ROW()</f>
        <v>94</v>
      </c>
      <c r="B94">
        <f t="shared" si="27"/>
        <v>0</v>
      </c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 s="28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28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</row>
    <row r="95" spans="1:49" ht="15.75" customHeight="1" x14ac:dyDescent="0.25">
      <c r="A95" s="1">
        <f>ROW()</f>
        <v>95</v>
      </c>
      <c r="B95" t="str">
        <f t="shared" si="27"/>
        <v>Componente Especializado da Assistência Farmacêutica (CEAF)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30"/>
      <c r="R95" s="71" t="s">
        <v>57</v>
      </c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 t="s">
        <v>57</v>
      </c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</row>
    <row r="96" spans="1:49" s="16" customFormat="1" x14ac:dyDescent="0.25">
      <c r="A96" s="1">
        <f>ROW()</f>
        <v>96</v>
      </c>
      <c r="B96" s="9" t="str">
        <f t="shared" si="27"/>
        <v>09. CONSULTAS FARMACÊUTICAS CEAF</v>
      </c>
      <c r="C96" s="10" t="str">
        <f>C$4</f>
        <v>Meta Parcial</v>
      </c>
      <c r="D96" s="10" t="str">
        <f t="shared" ref="D96:AU96" si="37">D$4</f>
        <v>26-31-jul-24</v>
      </c>
      <c r="E96" s="10" t="str">
        <f t="shared" si="37"/>
        <v>Meta Mensal</v>
      </c>
      <c r="F96" s="10">
        <f t="shared" si="37"/>
        <v>45505</v>
      </c>
      <c r="G96" s="10" t="e">
        <f t="shared" ca="1" si="37"/>
        <v>#NAME?</v>
      </c>
      <c r="H96" s="10" t="str">
        <f t="shared" si="37"/>
        <v>Meta Parcial</v>
      </c>
      <c r="I96" s="10" t="str">
        <f t="shared" si="37"/>
        <v>01-25-Out-24</v>
      </c>
      <c r="J96" s="10" t="str">
        <f t="shared" si="37"/>
        <v>Meta Parcial</v>
      </c>
      <c r="K96" s="10" t="str">
        <f t="shared" si="37"/>
        <v>26-31-Out-24</v>
      </c>
      <c r="L96" s="10" t="str">
        <f t="shared" si="37"/>
        <v>Meta Mensal</v>
      </c>
      <c r="M96" s="10">
        <f t="shared" si="37"/>
        <v>45566</v>
      </c>
      <c r="N96" s="10" t="e">
        <f t="shared" ca="1" si="37"/>
        <v>#NAME?</v>
      </c>
      <c r="O96" s="10" t="e">
        <f t="shared" ca="1" si="37"/>
        <v>#NAME?</v>
      </c>
      <c r="P96" s="10" t="str">
        <f t="shared" si="37"/>
        <v>Meta Parcial</v>
      </c>
      <c r="Q96" s="10" t="str">
        <f t="shared" si="37"/>
        <v>01-20/01 de 2025</v>
      </c>
      <c r="R96" s="12" t="s">
        <v>58</v>
      </c>
      <c r="S96" s="13" t="str">
        <f t="shared" si="37"/>
        <v>Meta Parcial</v>
      </c>
      <c r="T96" s="13" t="str">
        <f t="shared" si="37"/>
        <v>21-31/01 de 2025</v>
      </c>
      <c r="U96" s="13" t="str">
        <f t="shared" si="37"/>
        <v>Meta Mensal</v>
      </c>
      <c r="V96" s="13">
        <f t="shared" si="37"/>
        <v>45658</v>
      </c>
      <c r="W96" s="13" t="e">
        <f t="shared" ca="1" si="37"/>
        <v>#NAME?</v>
      </c>
      <c r="X96" s="13" t="e">
        <f t="shared" ca="1" si="37"/>
        <v>#NAME?</v>
      </c>
      <c r="Y96" s="13" t="e">
        <f t="shared" ca="1" si="37"/>
        <v>#NAME?</v>
      </c>
      <c r="Z96" s="13" t="e">
        <f t="shared" ca="1" si="37"/>
        <v>#NAME?</v>
      </c>
      <c r="AA96" s="13" t="e">
        <f t="shared" ca="1" si="37"/>
        <v>#NAME?</v>
      </c>
      <c r="AB96" s="13" t="e">
        <f t="shared" ca="1" si="37"/>
        <v>#NAME?</v>
      </c>
      <c r="AC96" s="13" t="e">
        <f t="shared" ca="1" si="37"/>
        <v>#NAME?</v>
      </c>
      <c r="AD96" s="13" t="e">
        <f t="shared" ca="1" si="37"/>
        <v>#NAME?</v>
      </c>
      <c r="AE96" s="13" t="e">
        <f t="shared" ca="1" si="37"/>
        <v>#NAME?</v>
      </c>
      <c r="AF96" s="13" t="e">
        <f t="shared" ca="1" si="37"/>
        <v>#NAME?</v>
      </c>
      <c r="AG96" s="13" t="e">
        <f t="shared" ca="1" si="37"/>
        <v>#NAME?</v>
      </c>
      <c r="AH96" s="12" t="s">
        <v>58</v>
      </c>
      <c r="AI96" s="13" t="str">
        <f>AI$4</f>
        <v>Meta Mensal</v>
      </c>
      <c r="AJ96" s="13" t="e">
        <f t="shared" ca="1" si="37"/>
        <v>#NAME?</v>
      </c>
      <c r="AK96" s="13" t="e">
        <f t="shared" ca="1" si="37"/>
        <v>#NAME?</v>
      </c>
      <c r="AL96" s="13" t="e">
        <f t="shared" ca="1" si="37"/>
        <v>#NAME?</v>
      </c>
      <c r="AM96" s="13" t="e">
        <f t="shared" ca="1" si="37"/>
        <v>#NAME?</v>
      </c>
      <c r="AN96" s="13" t="e">
        <f t="shared" ca="1" si="37"/>
        <v>#NAME?</v>
      </c>
      <c r="AO96" s="13" t="e">
        <f t="shared" ca="1" si="37"/>
        <v>#NAME?</v>
      </c>
      <c r="AP96" s="13" t="e">
        <f t="shared" ca="1" si="37"/>
        <v>#NAME?</v>
      </c>
      <c r="AQ96" s="13" t="e">
        <f t="shared" ca="1" si="37"/>
        <v>#NAME?</v>
      </c>
      <c r="AR96" s="13" t="e">
        <f t="shared" ca="1" si="37"/>
        <v>#NAME?</v>
      </c>
      <c r="AS96" s="13" t="e">
        <f t="shared" ca="1" si="37"/>
        <v>#NAME?</v>
      </c>
      <c r="AT96" s="13" t="e">
        <f t="shared" ca="1" si="37"/>
        <v>#NAME?</v>
      </c>
      <c r="AU96" s="13" t="e">
        <f t="shared" ca="1" si="37"/>
        <v>#NAME?</v>
      </c>
      <c r="AV96" s="15">
        <f>ROW()-3</f>
        <v>93</v>
      </c>
    </row>
    <row r="97" spans="1:48" s="20" customFormat="1" x14ac:dyDescent="0.2">
      <c r="A97" s="1">
        <f>ROW()</f>
        <v>97</v>
      </c>
      <c r="B97" s="72" t="str">
        <f t="shared" si="27"/>
        <v>Consultas</v>
      </c>
      <c r="C97" s="73"/>
      <c r="D97" s="19">
        <v>0</v>
      </c>
      <c r="E97" s="73"/>
      <c r="F97" s="19">
        <v>98</v>
      </c>
      <c r="G97" s="19">
        <v>122</v>
      </c>
      <c r="H97" s="73"/>
      <c r="I97" s="19">
        <v>72</v>
      </c>
      <c r="J97" s="73"/>
      <c r="K97" s="19">
        <v>11</v>
      </c>
      <c r="L97" s="73"/>
      <c r="M97" s="22">
        <f>I97+K97</f>
        <v>83</v>
      </c>
      <c r="N97" s="19">
        <v>60</v>
      </c>
      <c r="O97" s="19">
        <v>103</v>
      </c>
      <c r="P97" s="73"/>
      <c r="Q97" s="74">
        <v>86</v>
      </c>
      <c r="R97" s="72" t="s">
        <v>59</v>
      </c>
      <c r="S97" s="73"/>
      <c r="T97" s="74">
        <v>28</v>
      </c>
      <c r="U97" s="73"/>
      <c r="V97" s="22">
        <f>T97+Q97</f>
        <v>114</v>
      </c>
      <c r="W97" s="19">
        <v>64</v>
      </c>
      <c r="X97" s="19">
        <v>63</v>
      </c>
      <c r="Y97" s="19">
        <v>85</v>
      </c>
      <c r="Z97" s="19">
        <v>86</v>
      </c>
      <c r="AA97" s="19">
        <v>112</v>
      </c>
      <c r="AB97" s="75">
        <v>111</v>
      </c>
      <c r="AC97" s="19">
        <v>98</v>
      </c>
      <c r="AD97" s="19">
        <v>129</v>
      </c>
      <c r="AE97" s="19">
        <v>103</v>
      </c>
      <c r="AF97" s="19">
        <v>95</v>
      </c>
      <c r="AG97" s="19">
        <v>74</v>
      </c>
      <c r="AH97" s="72" t="s">
        <v>59</v>
      </c>
      <c r="AI97" s="73"/>
      <c r="AJ97" s="19">
        <v>110</v>
      </c>
      <c r="AK97" s="19">
        <v>120</v>
      </c>
      <c r="AL97" s="19">
        <v>164</v>
      </c>
      <c r="AM97" s="19">
        <v>155</v>
      </c>
      <c r="AN97" s="19">
        <v>120</v>
      </c>
      <c r="AO97" s="19">
        <v>122</v>
      </c>
      <c r="AP97" s="19">
        <v>125</v>
      </c>
      <c r="AQ97" s="19"/>
      <c r="AR97" s="19"/>
      <c r="AS97" s="19"/>
      <c r="AT97" s="19"/>
      <c r="AU97" s="19"/>
      <c r="AV97" s="39"/>
    </row>
    <row r="98" spans="1:48" s="20" customFormat="1" x14ac:dyDescent="0.2">
      <c r="A98" s="1">
        <f>ROW()</f>
        <v>98</v>
      </c>
      <c r="B98" s="72" t="str">
        <f t="shared" si="27"/>
        <v>Processos Atendidos</v>
      </c>
      <c r="C98" s="76"/>
      <c r="D98" s="19">
        <v>147</v>
      </c>
      <c r="E98" s="76"/>
      <c r="F98" s="19">
        <v>966</v>
      </c>
      <c r="G98" s="19">
        <f>G102</f>
        <v>1008</v>
      </c>
      <c r="H98" s="76"/>
      <c r="I98" s="19">
        <v>934</v>
      </c>
      <c r="J98" s="76"/>
      <c r="K98" s="19">
        <v>114</v>
      </c>
      <c r="L98" s="76"/>
      <c r="M98" s="22">
        <f>I98+K98</f>
        <v>1048</v>
      </c>
      <c r="N98" s="19">
        <v>998</v>
      </c>
      <c r="O98" s="19">
        <v>1002</v>
      </c>
      <c r="P98" s="76"/>
      <c r="Q98" s="74">
        <v>665</v>
      </c>
      <c r="R98" s="72" t="s">
        <v>60</v>
      </c>
      <c r="S98" s="76"/>
      <c r="T98" s="74">
        <v>372</v>
      </c>
      <c r="U98" s="76"/>
      <c r="V98" s="22">
        <f>T98+Q98</f>
        <v>1037</v>
      </c>
      <c r="W98" s="19">
        <v>1065</v>
      </c>
      <c r="X98" s="19">
        <v>1084</v>
      </c>
      <c r="Y98" s="19">
        <v>1141</v>
      </c>
      <c r="Z98" s="19">
        <v>1137</v>
      </c>
      <c r="AA98" s="19">
        <v>1161</v>
      </c>
      <c r="AB98" s="60">
        <v>1213</v>
      </c>
      <c r="AC98" s="19">
        <v>1283</v>
      </c>
      <c r="AD98" s="19">
        <v>1279</v>
      </c>
      <c r="AE98" s="19">
        <v>1300</v>
      </c>
      <c r="AF98" s="19">
        <v>1356</v>
      </c>
      <c r="AG98" s="19">
        <v>1360</v>
      </c>
      <c r="AH98" s="72" t="s">
        <v>60</v>
      </c>
      <c r="AI98" s="76"/>
      <c r="AJ98" s="19">
        <v>1389</v>
      </c>
      <c r="AK98" s="19">
        <v>1410</v>
      </c>
      <c r="AL98" s="19">
        <v>1463</v>
      </c>
      <c r="AM98" s="19">
        <v>1487</v>
      </c>
      <c r="AN98" s="19">
        <v>1507</v>
      </c>
      <c r="AO98" s="19">
        <v>1507</v>
      </c>
      <c r="AP98" s="19">
        <v>1646</v>
      </c>
      <c r="AQ98" s="19"/>
      <c r="AR98" s="19"/>
      <c r="AS98" s="19"/>
      <c r="AT98" s="19"/>
      <c r="AU98" s="19"/>
      <c r="AV98" s="39"/>
    </row>
    <row r="99" spans="1:48" s="26" customFormat="1" x14ac:dyDescent="0.25">
      <c r="A99" s="1">
        <f>ROW()</f>
        <v>99</v>
      </c>
      <c r="B99" s="77" t="str">
        <f t="shared" si="27"/>
        <v>ALCANCE</v>
      </c>
      <c r="C99" s="78" t="s">
        <v>61</v>
      </c>
      <c r="D99" s="79">
        <f>IFERROR((D97/D98),"-")</f>
        <v>0</v>
      </c>
      <c r="E99" s="78" t="s">
        <v>61</v>
      </c>
      <c r="F99" s="80">
        <f>IFERROR((F97/F98),"-")</f>
        <v>0.10144927536231885</v>
      </c>
      <c r="G99" s="80">
        <f>IFERROR((G97/G98),"-")</f>
        <v>0.12103174603174603</v>
      </c>
      <c r="H99" s="78" t="s">
        <v>61</v>
      </c>
      <c r="I99" s="80">
        <f>IFERROR((I97/I98),"-")</f>
        <v>7.7087794432548179E-2</v>
      </c>
      <c r="J99" s="78" t="s">
        <v>61</v>
      </c>
      <c r="K99" s="80">
        <f>IFERROR((K97/K98),"-")</f>
        <v>9.6491228070175433E-2</v>
      </c>
      <c r="L99" s="78" t="s">
        <v>61</v>
      </c>
      <c r="M99" s="80">
        <f>IFERROR((M97/M98),"-")</f>
        <v>7.9198473282442741E-2</v>
      </c>
      <c r="N99" s="80">
        <f>IFERROR((N97/N98),"-")</f>
        <v>6.0120240480961921E-2</v>
      </c>
      <c r="O99" s="80">
        <f>IFERROR((O97/O98),"-")</f>
        <v>0.10279441117764471</v>
      </c>
      <c r="P99" s="78" t="s">
        <v>61</v>
      </c>
      <c r="Q99" s="80">
        <f>IFERROR((Q97/Q98),"-")</f>
        <v>0.1293233082706767</v>
      </c>
      <c r="R99" s="77" t="s">
        <v>62</v>
      </c>
      <c r="S99" s="78" t="s">
        <v>61</v>
      </c>
      <c r="T99" s="80">
        <f>IFERROR((T97/T98),"-")</f>
        <v>7.5268817204301078E-2</v>
      </c>
      <c r="U99" s="78" t="s">
        <v>61</v>
      </c>
      <c r="V99" s="80">
        <f t="shared" ref="V99:AU99" si="38">IFERROR((V97/V98),"-")</f>
        <v>0.10993249758919961</v>
      </c>
      <c r="W99" s="80">
        <f t="shared" si="38"/>
        <v>6.0093896713615022E-2</v>
      </c>
      <c r="X99" s="80">
        <f>IFERROR((X97/X98),"-")</f>
        <v>5.8118081180811805E-2</v>
      </c>
      <c r="Y99" s="80">
        <f t="shared" si="38"/>
        <v>7.4496056091148122E-2</v>
      </c>
      <c r="Z99" s="80">
        <f t="shared" si="38"/>
        <v>7.5637642919964818E-2</v>
      </c>
      <c r="AA99" s="80">
        <f t="shared" si="38"/>
        <v>9.6468561584840656E-2</v>
      </c>
      <c r="AB99" s="80">
        <f t="shared" si="38"/>
        <v>9.1508656224237428E-2</v>
      </c>
      <c r="AC99" s="80">
        <f t="shared" si="38"/>
        <v>7.6383476227591576E-2</v>
      </c>
      <c r="AD99" s="80">
        <f t="shared" si="38"/>
        <v>0.10086004691164972</v>
      </c>
      <c r="AE99" s="80">
        <f t="shared" si="38"/>
        <v>7.923076923076923E-2</v>
      </c>
      <c r="AF99" s="80">
        <f t="shared" si="38"/>
        <v>7.0058997050147495E-2</v>
      </c>
      <c r="AG99" s="80">
        <f t="shared" si="38"/>
        <v>5.4411764705882354E-2</v>
      </c>
      <c r="AH99" s="77" t="s">
        <v>62</v>
      </c>
      <c r="AI99" s="78" t="s">
        <v>61</v>
      </c>
      <c r="AJ99" s="80">
        <f t="shared" si="38"/>
        <v>7.9193664506839456E-2</v>
      </c>
      <c r="AK99" s="80">
        <f t="shared" si="38"/>
        <v>8.5106382978723402E-2</v>
      </c>
      <c r="AL99" s="80">
        <f t="shared" si="38"/>
        <v>0.11209842788790157</v>
      </c>
      <c r="AM99" s="80">
        <f t="shared" si="38"/>
        <v>0.10423671822461332</v>
      </c>
      <c r="AN99" s="80">
        <f t="shared" si="38"/>
        <v>7.9628400796284013E-2</v>
      </c>
      <c r="AO99" s="80">
        <f t="shared" si="38"/>
        <v>8.0955540809555401E-2</v>
      </c>
      <c r="AP99" s="80">
        <f t="shared" si="38"/>
        <v>7.5941676792223578E-2</v>
      </c>
      <c r="AQ99" s="80" t="str">
        <f t="shared" si="38"/>
        <v>-</v>
      </c>
      <c r="AR99" s="80" t="str">
        <f t="shared" si="38"/>
        <v>-</v>
      </c>
      <c r="AS99" s="80" t="str">
        <f t="shared" si="38"/>
        <v>-</v>
      </c>
      <c r="AT99" s="80" t="str">
        <f t="shared" si="38"/>
        <v>-</v>
      </c>
      <c r="AU99" s="80" t="str">
        <f t="shared" si="38"/>
        <v>-</v>
      </c>
      <c r="AV99" s="70"/>
    </row>
    <row r="100" spans="1:48" x14ac:dyDescent="0.25">
      <c r="A100" s="1">
        <f>ROW()</f>
        <v>100</v>
      </c>
      <c r="B100" s="81">
        <f t="shared" si="27"/>
        <v>0</v>
      </c>
      <c r="C100" s="82"/>
      <c r="D100" s="82"/>
      <c r="E100" s="82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1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1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</row>
    <row r="101" spans="1:48" s="16" customFormat="1" x14ac:dyDescent="0.25">
      <c r="A101" s="1">
        <f>ROW()</f>
        <v>101</v>
      </c>
      <c r="B101" s="9" t="str">
        <f t="shared" si="27"/>
        <v>10. DISPENSAÇÃO DE MEDICAMENTOS CEAF</v>
      </c>
      <c r="C101" s="10" t="str">
        <f>C$4</f>
        <v>Meta Parcial</v>
      </c>
      <c r="D101" s="10" t="str">
        <f t="shared" ref="D101:AU101" si="39">D$4</f>
        <v>26-31-jul-24</v>
      </c>
      <c r="E101" s="10" t="str">
        <f t="shared" si="39"/>
        <v>Meta Mensal</v>
      </c>
      <c r="F101" s="10">
        <f t="shared" si="39"/>
        <v>45505</v>
      </c>
      <c r="G101" s="10" t="e">
        <f t="shared" ca="1" si="39"/>
        <v>#NAME?</v>
      </c>
      <c r="H101" s="10" t="str">
        <f t="shared" si="39"/>
        <v>Meta Parcial</v>
      </c>
      <c r="I101" s="10" t="str">
        <f t="shared" si="39"/>
        <v>01-25-Out-24</v>
      </c>
      <c r="J101" s="10" t="str">
        <f t="shared" si="39"/>
        <v>Meta Parcial</v>
      </c>
      <c r="K101" s="10" t="str">
        <f t="shared" si="39"/>
        <v>26-31-Out-24</v>
      </c>
      <c r="L101" s="10" t="str">
        <f t="shared" si="39"/>
        <v>Meta Mensal</v>
      </c>
      <c r="M101" s="10">
        <f t="shared" si="39"/>
        <v>45566</v>
      </c>
      <c r="N101" s="10" t="e">
        <f t="shared" ca="1" si="39"/>
        <v>#NAME?</v>
      </c>
      <c r="O101" s="10" t="e">
        <f t="shared" ca="1" si="39"/>
        <v>#NAME?</v>
      </c>
      <c r="P101" s="10" t="str">
        <f t="shared" si="39"/>
        <v>Meta Parcial</v>
      </c>
      <c r="Q101" s="10" t="str">
        <f t="shared" si="39"/>
        <v>01-20/01 de 2025</v>
      </c>
      <c r="R101" s="12" t="s">
        <v>63</v>
      </c>
      <c r="S101" s="13" t="str">
        <f t="shared" si="39"/>
        <v>Meta Parcial</v>
      </c>
      <c r="T101" s="13" t="str">
        <f t="shared" si="39"/>
        <v>21-31/01 de 2025</v>
      </c>
      <c r="U101" s="13" t="str">
        <f t="shared" si="39"/>
        <v>Meta Mensal</v>
      </c>
      <c r="V101" s="13">
        <f t="shared" si="39"/>
        <v>45658</v>
      </c>
      <c r="W101" s="13" t="e">
        <f t="shared" ca="1" si="39"/>
        <v>#NAME?</v>
      </c>
      <c r="X101" s="13" t="e">
        <f t="shared" ca="1" si="39"/>
        <v>#NAME?</v>
      </c>
      <c r="Y101" s="13" t="e">
        <f t="shared" ca="1" si="39"/>
        <v>#NAME?</v>
      </c>
      <c r="Z101" s="13" t="e">
        <f t="shared" ca="1" si="39"/>
        <v>#NAME?</v>
      </c>
      <c r="AA101" s="13" t="e">
        <f t="shared" ca="1" si="39"/>
        <v>#NAME?</v>
      </c>
      <c r="AB101" s="13" t="e">
        <f t="shared" ca="1" si="39"/>
        <v>#NAME?</v>
      </c>
      <c r="AC101" s="13" t="e">
        <f t="shared" ca="1" si="39"/>
        <v>#NAME?</v>
      </c>
      <c r="AD101" s="13" t="e">
        <f t="shared" ca="1" si="39"/>
        <v>#NAME?</v>
      </c>
      <c r="AE101" s="13" t="e">
        <f t="shared" ca="1" si="39"/>
        <v>#NAME?</v>
      </c>
      <c r="AF101" s="13" t="e">
        <f t="shared" ca="1" si="39"/>
        <v>#NAME?</v>
      </c>
      <c r="AG101" s="13" t="e">
        <f t="shared" ca="1" si="39"/>
        <v>#NAME?</v>
      </c>
      <c r="AH101" s="12" t="s">
        <v>63</v>
      </c>
      <c r="AI101" s="13" t="str">
        <f>AI$4</f>
        <v>Meta Mensal</v>
      </c>
      <c r="AJ101" s="13" t="e">
        <f t="shared" ca="1" si="39"/>
        <v>#NAME?</v>
      </c>
      <c r="AK101" s="13" t="e">
        <f t="shared" ca="1" si="39"/>
        <v>#NAME?</v>
      </c>
      <c r="AL101" s="13" t="e">
        <f t="shared" ca="1" si="39"/>
        <v>#NAME?</v>
      </c>
      <c r="AM101" s="13" t="e">
        <f t="shared" ca="1" si="39"/>
        <v>#NAME?</v>
      </c>
      <c r="AN101" s="13" t="e">
        <f t="shared" ca="1" si="39"/>
        <v>#NAME?</v>
      </c>
      <c r="AO101" s="13" t="e">
        <f t="shared" ca="1" si="39"/>
        <v>#NAME?</v>
      </c>
      <c r="AP101" s="13" t="e">
        <f t="shared" ca="1" si="39"/>
        <v>#NAME?</v>
      </c>
      <c r="AQ101" s="13" t="e">
        <f t="shared" ca="1" si="39"/>
        <v>#NAME?</v>
      </c>
      <c r="AR101" s="13" t="e">
        <f t="shared" ca="1" si="39"/>
        <v>#NAME?</v>
      </c>
      <c r="AS101" s="13" t="e">
        <f t="shared" ca="1" si="39"/>
        <v>#NAME?</v>
      </c>
      <c r="AT101" s="13" t="e">
        <f t="shared" ca="1" si="39"/>
        <v>#NAME?</v>
      </c>
      <c r="AU101" s="13" t="e">
        <f t="shared" ca="1" si="39"/>
        <v>#NAME?</v>
      </c>
      <c r="AV101" s="15">
        <f>ROW()-3</f>
        <v>98</v>
      </c>
    </row>
    <row r="102" spans="1:48" s="20" customFormat="1" x14ac:dyDescent="0.2">
      <c r="A102" s="1">
        <f>ROW()</f>
        <v>102</v>
      </c>
      <c r="B102" s="72" t="str">
        <f t="shared" si="27"/>
        <v>Dispensação de medicamentos CEAF</v>
      </c>
      <c r="C102" s="37" t="s">
        <v>64</v>
      </c>
      <c r="D102" s="19">
        <v>147</v>
      </c>
      <c r="E102" s="73"/>
      <c r="F102" s="19">
        <v>966</v>
      </c>
      <c r="G102" s="19">
        <v>1008</v>
      </c>
      <c r="H102" s="73"/>
      <c r="I102" s="19">
        <v>934</v>
      </c>
      <c r="J102" s="73"/>
      <c r="K102" s="19">
        <v>114</v>
      </c>
      <c r="L102" s="73"/>
      <c r="M102" s="22">
        <f>I102+K102</f>
        <v>1048</v>
      </c>
      <c r="N102" s="19">
        <v>998</v>
      </c>
      <c r="O102" s="19">
        <v>1002</v>
      </c>
      <c r="P102" s="73"/>
      <c r="Q102" s="74">
        <v>665</v>
      </c>
      <c r="R102" s="72" t="s">
        <v>65</v>
      </c>
      <c r="S102" s="73"/>
      <c r="T102" s="74">
        <v>372</v>
      </c>
      <c r="U102" s="73"/>
      <c r="V102" s="22">
        <f>T102+Q102</f>
        <v>1037</v>
      </c>
      <c r="W102" s="19">
        <v>1065</v>
      </c>
      <c r="X102" s="19">
        <v>1084</v>
      </c>
      <c r="Y102" s="19">
        <v>1141</v>
      </c>
      <c r="Z102" s="19">
        <v>1137</v>
      </c>
      <c r="AA102" s="19">
        <v>1161</v>
      </c>
      <c r="AB102" s="59">
        <v>1213</v>
      </c>
      <c r="AC102" s="19">
        <v>1283</v>
      </c>
      <c r="AD102" s="19">
        <v>1279</v>
      </c>
      <c r="AE102" s="19">
        <v>1300</v>
      </c>
      <c r="AF102" s="19">
        <v>1356</v>
      </c>
      <c r="AG102" s="19">
        <v>1360</v>
      </c>
      <c r="AH102" s="72" t="s">
        <v>65</v>
      </c>
      <c r="AI102" s="73"/>
      <c r="AJ102" s="19">
        <v>1389</v>
      </c>
      <c r="AK102" s="19">
        <v>1410</v>
      </c>
      <c r="AL102" s="19">
        <v>1463</v>
      </c>
      <c r="AM102" s="19">
        <v>1487</v>
      </c>
      <c r="AN102" s="19">
        <v>1507</v>
      </c>
      <c r="AO102" s="19">
        <v>1507</v>
      </c>
      <c r="AP102" s="19">
        <v>1646</v>
      </c>
      <c r="AQ102" s="19"/>
      <c r="AR102" s="19"/>
      <c r="AS102" s="19"/>
      <c r="AT102" s="19"/>
      <c r="AU102" s="19"/>
      <c r="AV102" s="39"/>
    </row>
    <row r="103" spans="1:48" s="20" customFormat="1" x14ac:dyDescent="0.2">
      <c r="A103" s="1">
        <f>ROW()</f>
        <v>103</v>
      </c>
      <c r="B103" s="72" t="str">
        <f t="shared" si="27"/>
        <v>Processos Cadastrados</v>
      </c>
      <c r="C103" s="37" t="s">
        <v>64</v>
      </c>
      <c r="D103" s="19">
        <v>1059</v>
      </c>
      <c r="E103" s="76"/>
      <c r="F103" s="19">
        <v>1090</v>
      </c>
      <c r="G103" s="19">
        <v>1121</v>
      </c>
      <c r="H103" s="76"/>
      <c r="I103" s="19">
        <v>1145</v>
      </c>
      <c r="J103" s="76"/>
      <c r="K103" s="19">
        <v>1147</v>
      </c>
      <c r="L103" s="76"/>
      <c r="M103" s="22">
        <v>1147</v>
      </c>
      <c r="N103" s="19">
        <v>1163</v>
      </c>
      <c r="O103" s="19">
        <v>1192</v>
      </c>
      <c r="P103" s="76"/>
      <c r="Q103" s="74">
        <v>1209</v>
      </c>
      <c r="R103" s="72" t="s">
        <v>66</v>
      </c>
      <c r="S103" s="76"/>
      <c r="T103" s="74">
        <v>1215</v>
      </c>
      <c r="U103" s="76"/>
      <c r="V103" s="22">
        <f>T103</f>
        <v>1215</v>
      </c>
      <c r="W103" s="19">
        <v>1261</v>
      </c>
      <c r="X103" s="19">
        <v>1268</v>
      </c>
      <c r="Y103" s="19">
        <v>1217</v>
      </c>
      <c r="Z103" s="19">
        <v>1143</v>
      </c>
      <c r="AA103" s="19">
        <v>1175</v>
      </c>
      <c r="AB103" s="60">
        <v>1209</v>
      </c>
      <c r="AC103" s="19">
        <v>1240</v>
      </c>
      <c r="AD103" s="19">
        <v>1263</v>
      </c>
      <c r="AE103" s="19">
        <v>1296</v>
      </c>
      <c r="AF103" s="19">
        <v>1320</v>
      </c>
      <c r="AG103" s="19">
        <v>1355</v>
      </c>
      <c r="AH103" s="72" t="s">
        <v>66</v>
      </c>
      <c r="AI103" s="76"/>
      <c r="AJ103" s="19">
        <v>1364</v>
      </c>
      <c r="AK103" s="19">
        <v>1419</v>
      </c>
      <c r="AL103" s="19">
        <v>1452</v>
      </c>
      <c r="AM103" s="19">
        <v>1501</v>
      </c>
      <c r="AN103" s="19">
        <v>1527</v>
      </c>
      <c r="AO103" s="19">
        <v>1492</v>
      </c>
      <c r="AP103" s="19">
        <v>1544</v>
      </c>
      <c r="AQ103" s="19"/>
      <c r="AR103" s="19"/>
      <c r="AS103" s="19"/>
      <c r="AT103" s="19"/>
      <c r="AU103" s="19"/>
      <c r="AV103" s="39"/>
    </row>
    <row r="104" spans="1:48" s="20" customFormat="1" x14ac:dyDescent="0.25">
      <c r="A104" s="1">
        <f>ROW()</f>
        <v>104</v>
      </c>
      <c r="B104" s="77" t="str">
        <f t="shared" si="27"/>
        <v>ALCANCE</v>
      </c>
      <c r="C104" s="84" t="s">
        <v>67</v>
      </c>
      <c r="D104" s="85">
        <f>IFERROR((D102/D103),"-")</f>
        <v>0.13881019830028329</v>
      </c>
      <c r="E104" s="84" t="s">
        <v>67</v>
      </c>
      <c r="F104" s="86">
        <f>IFERROR((F102/F103),"-")</f>
        <v>0.88623853211009174</v>
      </c>
      <c r="G104" s="86">
        <f>IFERROR((G102/G103),"-")</f>
        <v>0.89919714540588758</v>
      </c>
      <c r="H104" s="84" t="s">
        <v>67</v>
      </c>
      <c r="I104" s="86">
        <f>IFERROR((I102/I103),"-")</f>
        <v>0.8157205240174672</v>
      </c>
      <c r="J104" s="84" t="s">
        <v>67</v>
      </c>
      <c r="K104" s="86">
        <f>IFERROR((K102/K103),"-")</f>
        <v>9.9389712292938096E-2</v>
      </c>
      <c r="L104" s="84" t="s">
        <v>67</v>
      </c>
      <c r="M104" s="86">
        <f>IFERROR((M102/M103),"-")</f>
        <v>0.91368788142981694</v>
      </c>
      <c r="N104" s="86">
        <f>IFERROR((N102/N103),"-")</f>
        <v>0.85812553740326736</v>
      </c>
      <c r="O104" s="86">
        <f>IFERROR((O102/O103),"-")</f>
        <v>0.84060402684563762</v>
      </c>
      <c r="P104" s="84" t="s">
        <v>67</v>
      </c>
      <c r="Q104" s="86">
        <f>IFERROR((Q102/Q103),"-")</f>
        <v>0.55004135649296937</v>
      </c>
      <c r="R104" s="77" t="s">
        <v>62</v>
      </c>
      <c r="S104" s="84" t="s">
        <v>67</v>
      </c>
      <c r="T104" s="86">
        <f>IFERROR((T102/T103),"-")</f>
        <v>0.30617283950617286</v>
      </c>
      <c r="U104" s="78" t="s">
        <v>67</v>
      </c>
      <c r="V104" s="80">
        <f t="shared" ref="V104:AU104" si="40">IFERROR((V102/V103),"-")</f>
        <v>0.8534979423868313</v>
      </c>
      <c r="W104" s="80">
        <f t="shared" si="40"/>
        <v>0.84456780333068993</v>
      </c>
      <c r="X104" s="80">
        <f t="shared" si="40"/>
        <v>0.85488958990536279</v>
      </c>
      <c r="Y104" s="86">
        <f t="shared" si="40"/>
        <v>0.93755135579293347</v>
      </c>
      <c r="Z104" s="86">
        <f t="shared" si="40"/>
        <v>0.99475065616797897</v>
      </c>
      <c r="AA104" s="86">
        <f t="shared" si="40"/>
        <v>0.98808510638297875</v>
      </c>
      <c r="AB104" s="86">
        <f t="shared" si="40"/>
        <v>1.0033085194375517</v>
      </c>
      <c r="AC104" s="86">
        <f t="shared" si="40"/>
        <v>1.0346774193548387</v>
      </c>
      <c r="AD104" s="86">
        <f t="shared" si="40"/>
        <v>1.0126682501979414</v>
      </c>
      <c r="AE104" s="86">
        <f t="shared" si="40"/>
        <v>1.0030864197530864</v>
      </c>
      <c r="AF104" s="86">
        <f t="shared" si="40"/>
        <v>1.0272727272727273</v>
      </c>
      <c r="AG104" s="86">
        <f t="shared" si="40"/>
        <v>1.003690036900369</v>
      </c>
      <c r="AH104" s="77" t="s">
        <v>62</v>
      </c>
      <c r="AI104" s="78" t="s">
        <v>67</v>
      </c>
      <c r="AJ104" s="86">
        <f t="shared" si="40"/>
        <v>1.0183284457478006</v>
      </c>
      <c r="AK104" s="86">
        <f t="shared" si="40"/>
        <v>0.9936575052854123</v>
      </c>
      <c r="AL104" s="86">
        <f t="shared" si="40"/>
        <v>1.0075757575757576</v>
      </c>
      <c r="AM104" s="86">
        <f t="shared" si="40"/>
        <v>0.99067288474350435</v>
      </c>
      <c r="AN104" s="86">
        <f t="shared" si="40"/>
        <v>0.98690242305173548</v>
      </c>
      <c r="AO104" s="86">
        <f t="shared" si="40"/>
        <v>1.010053619302949</v>
      </c>
      <c r="AP104" s="86">
        <f t="shared" si="40"/>
        <v>1.0660621761658031</v>
      </c>
      <c r="AQ104" s="86" t="str">
        <f t="shared" si="40"/>
        <v>-</v>
      </c>
      <c r="AR104" s="86" t="str">
        <f t="shared" si="40"/>
        <v>-</v>
      </c>
      <c r="AS104" s="86" t="str">
        <f t="shared" si="40"/>
        <v>-</v>
      </c>
      <c r="AT104" s="86" t="str">
        <f t="shared" si="40"/>
        <v>-</v>
      </c>
      <c r="AU104" s="86" t="str">
        <f t="shared" si="40"/>
        <v>-</v>
      </c>
      <c r="AV104" s="39"/>
    </row>
    <row r="105" spans="1:48" x14ac:dyDescent="0.25">
      <c r="A105" s="1">
        <f>ROW()</f>
        <v>105</v>
      </c>
      <c r="B105" s="28">
        <f t="shared" si="27"/>
        <v>0</v>
      </c>
      <c r="C105" s="51"/>
      <c r="D105" s="51"/>
      <c r="E105" s="51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28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28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</row>
    <row r="106" spans="1:48" ht="15.75" customHeight="1" x14ac:dyDescent="0.25">
      <c r="A106" s="1">
        <f>ROW()</f>
        <v>106</v>
      </c>
      <c r="B106" t="str">
        <f t="shared" si="27"/>
        <v>Práticas integrativas e complementares - PICS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30"/>
      <c r="R106" s="71" t="s">
        <v>68</v>
      </c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 t="s">
        <v>68</v>
      </c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</row>
    <row r="107" spans="1:48" s="16" customFormat="1" x14ac:dyDescent="0.25">
      <c r="A107" s="1">
        <f>ROW()</f>
        <v>107</v>
      </c>
      <c r="B107" s="9" t="str">
        <f t="shared" si="27"/>
        <v>11. PROCEDIMENTO</v>
      </c>
      <c r="C107" s="10"/>
      <c r="D107" s="10" t="str">
        <f t="shared" ref="D107:AU107" si="41">D$4</f>
        <v>26-31-jul-24</v>
      </c>
      <c r="E107" s="10"/>
      <c r="F107" s="10">
        <f t="shared" si="41"/>
        <v>45505</v>
      </c>
      <c r="G107" s="10" t="e">
        <f t="shared" ca="1" si="41"/>
        <v>#NAME?</v>
      </c>
      <c r="H107" s="10"/>
      <c r="I107" s="10" t="str">
        <f t="shared" si="41"/>
        <v>01-25-Out-24</v>
      </c>
      <c r="J107" s="10"/>
      <c r="K107" s="10" t="str">
        <f t="shared" si="41"/>
        <v>26-31-Out-24</v>
      </c>
      <c r="L107" s="10"/>
      <c r="M107" s="10">
        <f t="shared" si="41"/>
        <v>45566</v>
      </c>
      <c r="N107" s="10" t="e">
        <f t="shared" ca="1" si="41"/>
        <v>#NAME?</v>
      </c>
      <c r="O107" s="10" t="e">
        <f t="shared" ca="1" si="41"/>
        <v>#NAME?</v>
      </c>
      <c r="P107" s="10"/>
      <c r="Q107" s="10" t="str">
        <f t="shared" si="41"/>
        <v>01-20/01 de 2025</v>
      </c>
      <c r="R107" s="47" t="s">
        <v>69</v>
      </c>
      <c r="S107" s="48" t="str">
        <f t="shared" si="41"/>
        <v>Meta Parcial</v>
      </c>
      <c r="T107" s="48" t="str">
        <f t="shared" si="41"/>
        <v>21-31/01 de 2025</v>
      </c>
      <c r="U107" s="48" t="str">
        <f t="shared" si="41"/>
        <v>Meta Mensal</v>
      </c>
      <c r="V107" s="48">
        <f t="shared" si="41"/>
        <v>45658</v>
      </c>
      <c r="W107" s="48" t="e">
        <f t="shared" ca="1" si="41"/>
        <v>#NAME?</v>
      </c>
      <c r="X107" s="48" t="e">
        <f t="shared" ca="1" si="41"/>
        <v>#NAME?</v>
      </c>
      <c r="Y107" s="48" t="e">
        <f t="shared" ca="1" si="41"/>
        <v>#NAME?</v>
      </c>
      <c r="Z107" s="48" t="e">
        <f t="shared" ca="1" si="41"/>
        <v>#NAME?</v>
      </c>
      <c r="AA107" s="48" t="e">
        <f t="shared" ca="1" si="41"/>
        <v>#NAME?</v>
      </c>
      <c r="AB107" s="48" t="e">
        <f t="shared" ca="1" si="41"/>
        <v>#NAME?</v>
      </c>
      <c r="AC107" s="48" t="e">
        <f t="shared" ca="1" si="41"/>
        <v>#NAME?</v>
      </c>
      <c r="AD107" s="48" t="e">
        <f t="shared" ca="1" si="41"/>
        <v>#NAME?</v>
      </c>
      <c r="AE107" s="48" t="e">
        <f t="shared" ca="1" si="41"/>
        <v>#NAME?</v>
      </c>
      <c r="AF107" s="48" t="e">
        <f t="shared" ca="1" si="41"/>
        <v>#NAME?</v>
      </c>
      <c r="AG107" s="48" t="e">
        <f t="shared" ca="1" si="41"/>
        <v>#NAME?</v>
      </c>
      <c r="AH107" s="47" t="s">
        <v>69</v>
      </c>
      <c r="AI107" s="49"/>
      <c r="AJ107" s="13" t="e">
        <f t="shared" ca="1" si="41"/>
        <v>#NAME?</v>
      </c>
      <c r="AK107" s="13" t="e">
        <f t="shared" ca="1" si="41"/>
        <v>#NAME?</v>
      </c>
      <c r="AL107" s="13" t="e">
        <f t="shared" ca="1" si="41"/>
        <v>#NAME?</v>
      </c>
      <c r="AM107" s="13" t="e">
        <f t="shared" ca="1" si="41"/>
        <v>#NAME?</v>
      </c>
      <c r="AN107" s="13" t="e">
        <f t="shared" ca="1" si="41"/>
        <v>#NAME?</v>
      </c>
      <c r="AO107" s="13" t="e">
        <f t="shared" ca="1" si="41"/>
        <v>#NAME?</v>
      </c>
      <c r="AP107" s="13" t="e">
        <f t="shared" ca="1" si="41"/>
        <v>#NAME?</v>
      </c>
      <c r="AQ107" s="13" t="e">
        <f t="shared" ca="1" si="41"/>
        <v>#NAME?</v>
      </c>
      <c r="AR107" s="13" t="e">
        <f t="shared" ca="1" si="41"/>
        <v>#NAME?</v>
      </c>
      <c r="AS107" s="13" t="e">
        <f t="shared" ca="1" si="41"/>
        <v>#NAME?</v>
      </c>
      <c r="AT107" s="13" t="e">
        <f t="shared" ca="1" si="41"/>
        <v>#NAME?</v>
      </c>
      <c r="AU107" s="13" t="e">
        <f t="shared" ca="1" si="41"/>
        <v>#NAME?</v>
      </c>
      <c r="AV107" s="15">
        <f>ROW()-3</f>
        <v>104</v>
      </c>
    </row>
    <row r="108" spans="1:48" s="20" customFormat="1" x14ac:dyDescent="0.2">
      <c r="A108" s="1">
        <f>ROW()</f>
        <v>108</v>
      </c>
      <c r="B108" s="21" t="str">
        <f t="shared" si="27"/>
        <v>Acupuntura/Auriculoterapia</v>
      </c>
      <c r="C108" s="64"/>
      <c r="D108" s="22">
        <v>0</v>
      </c>
      <c r="E108" s="64"/>
      <c r="F108" s="22">
        <v>0</v>
      </c>
      <c r="G108" s="22">
        <v>0</v>
      </c>
      <c r="H108" s="22"/>
      <c r="I108" s="22">
        <v>15</v>
      </c>
      <c r="J108" s="22"/>
      <c r="K108" s="22">
        <v>2</v>
      </c>
      <c r="L108" s="22"/>
      <c r="M108" s="22">
        <f t="shared" ref="M108:M113" si="42">I108+K108</f>
        <v>17</v>
      </c>
      <c r="N108" s="22">
        <v>0</v>
      </c>
      <c r="O108" s="22">
        <v>0</v>
      </c>
      <c r="P108" s="22"/>
      <c r="Q108" s="35">
        <v>0</v>
      </c>
      <c r="R108" s="50" t="s">
        <v>70</v>
      </c>
      <c r="S108" s="266">
        <f t="shared" ref="S108:Y108" si="43">S299+S316</f>
        <v>308.70000000000005</v>
      </c>
      <c r="T108" s="52">
        <f t="shared" si="43"/>
        <v>0</v>
      </c>
      <c r="U108" s="266">
        <f t="shared" si="43"/>
        <v>860</v>
      </c>
      <c r="V108" s="52">
        <f t="shared" si="43"/>
        <v>0</v>
      </c>
      <c r="W108" s="52">
        <f t="shared" si="43"/>
        <v>0</v>
      </c>
      <c r="X108" s="52">
        <f t="shared" si="43"/>
        <v>0</v>
      </c>
      <c r="Y108" s="52">
        <f t="shared" si="43"/>
        <v>0</v>
      </c>
      <c r="Z108" s="52">
        <v>0</v>
      </c>
      <c r="AA108" s="52">
        <v>0</v>
      </c>
      <c r="AB108" s="87">
        <v>0</v>
      </c>
      <c r="AC108" s="52">
        <v>0</v>
      </c>
      <c r="AD108" s="52">
        <f>AD299+AD316</f>
        <v>0</v>
      </c>
      <c r="AE108" s="52">
        <f>AE299+AE316</f>
        <v>0</v>
      </c>
      <c r="AF108" s="52">
        <f>AF299+AF316</f>
        <v>0</v>
      </c>
      <c r="AG108" s="51">
        <f>AG299+AG316</f>
        <v>0</v>
      </c>
      <c r="AH108" s="50" t="s">
        <v>71</v>
      </c>
      <c r="AI108" s="88"/>
      <c r="AJ108" s="35">
        <v>0</v>
      </c>
      <c r="AK108" s="35">
        <v>0</v>
      </c>
      <c r="AL108" s="35">
        <v>0</v>
      </c>
      <c r="AM108" s="35">
        <v>0</v>
      </c>
      <c r="AN108" s="89">
        <v>0</v>
      </c>
      <c r="AO108" s="35">
        <v>0</v>
      </c>
      <c r="AP108" s="35">
        <v>0</v>
      </c>
      <c r="AQ108" s="35"/>
      <c r="AR108" s="35"/>
      <c r="AS108" s="35"/>
      <c r="AT108" s="35"/>
      <c r="AU108" s="35"/>
    </row>
    <row r="109" spans="1:48" s="20" customFormat="1" x14ac:dyDescent="0.2">
      <c r="A109" s="1">
        <f>ROW()</f>
        <v>109</v>
      </c>
      <c r="B109" s="21" t="str">
        <f t="shared" si="27"/>
        <v>Aromaterapia</v>
      </c>
      <c r="C109" s="64"/>
      <c r="D109" s="22">
        <v>121</v>
      </c>
      <c r="E109" s="64"/>
      <c r="F109" s="22">
        <v>894</v>
      </c>
      <c r="G109" s="22">
        <v>400</v>
      </c>
      <c r="H109" s="22"/>
      <c r="I109" s="22">
        <v>457</v>
      </c>
      <c r="J109" s="22"/>
      <c r="K109" s="22">
        <v>94</v>
      </c>
      <c r="L109" s="22"/>
      <c r="M109" s="22">
        <f t="shared" si="42"/>
        <v>551</v>
      </c>
      <c r="N109" s="22">
        <v>449</v>
      </c>
      <c r="O109" s="22">
        <v>340</v>
      </c>
      <c r="P109" s="22"/>
      <c r="Q109" s="35">
        <v>181</v>
      </c>
      <c r="R109" s="50" t="s">
        <v>72</v>
      </c>
      <c r="S109" s="266"/>
      <c r="T109" s="52">
        <f>T300+T317</f>
        <v>210</v>
      </c>
      <c r="U109" s="266"/>
      <c r="V109" s="52">
        <f>V300+V317</f>
        <v>210</v>
      </c>
      <c r="W109" s="52">
        <f>W300+W317</f>
        <v>555</v>
      </c>
      <c r="X109" s="52">
        <f>X300+X317</f>
        <v>249</v>
      </c>
      <c r="Y109" s="52">
        <f>Y300+Y317</f>
        <v>284</v>
      </c>
      <c r="Z109" s="52">
        <v>259</v>
      </c>
      <c r="AA109" s="52">
        <v>259</v>
      </c>
      <c r="AB109" s="87">
        <v>247</v>
      </c>
      <c r="AC109" s="52">
        <v>262</v>
      </c>
      <c r="AD109" s="52">
        <v>210</v>
      </c>
      <c r="AE109" s="52">
        <v>316</v>
      </c>
      <c r="AF109" s="52">
        <f>AF300+AF317</f>
        <v>284</v>
      </c>
      <c r="AG109" s="51">
        <f>AG300+AG317</f>
        <v>232</v>
      </c>
      <c r="AH109" s="50" t="s">
        <v>72</v>
      </c>
      <c r="AI109" s="88"/>
      <c r="AJ109" s="35">
        <v>230</v>
      </c>
      <c r="AK109" s="35">
        <v>246</v>
      </c>
      <c r="AL109" s="35">
        <v>286</v>
      </c>
      <c r="AM109" s="35">
        <v>339</v>
      </c>
      <c r="AN109" s="32">
        <v>351</v>
      </c>
      <c r="AO109" s="35">
        <v>266</v>
      </c>
      <c r="AP109" s="35">
        <v>290</v>
      </c>
      <c r="AQ109" s="35"/>
      <c r="AR109" s="35"/>
      <c r="AS109" s="35"/>
      <c r="AT109" s="35"/>
      <c r="AU109" s="35"/>
    </row>
    <row r="110" spans="1:48" s="20" customFormat="1" x14ac:dyDescent="0.2">
      <c r="A110" s="1">
        <f>ROW()</f>
        <v>110</v>
      </c>
      <c r="B110" s="21" t="str">
        <f t="shared" si="27"/>
        <v>Eletroestimulação</v>
      </c>
      <c r="C110" s="64"/>
      <c r="D110" s="22">
        <v>0</v>
      </c>
      <c r="E110" s="64"/>
      <c r="F110" s="22">
        <v>31</v>
      </c>
      <c r="G110" s="22">
        <v>23</v>
      </c>
      <c r="H110" s="22"/>
      <c r="I110" s="22">
        <v>13</v>
      </c>
      <c r="J110" s="22"/>
      <c r="K110" s="22">
        <v>1</v>
      </c>
      <c r="L110" s="22"/>
      <c r="M110" s="22">
        <f t="shared" si="42"/>
        <v>14</v>
      </c>
      <c r="N110" s="22">
        <v>25</v>
      </c>
      <c r="O110" s="22">
        <v>26</v>
      </c>
      <c r="P110" s="22"/>
      <c r="Q110" s="35">
        <v>18</v>
      </c>
      <c r="R110" s="50" t="s">
        <v>73</v>
      </c>
      <c r="S110" s="266"/>
      <c r="T110" s="52">
        <f>T300+T317</f>
        <v>210</v>
      </c>
      <c r="U110" s="266"/>
      <c r="V110" s="52">
        <f>V300+V317</f>
        <v>210</v>
      </c>
      <c r="W110" s="52">
        <f>W300+W317</f>
        <v>555</v>
      </c>
      <c r="X110" s="52">
        <f>X300+X317</f>
        <v>249</v>
      </c>
      <c r="Y110" s="52">
        <f>Y300+Y317</f>
        <v>284</v>
      </c>
      <c r="Z110" s="52">
        <v>2</v>
      </c>
      <c r="AA110" s="52">
        <f>AA300+AA317</f>
        <v>259</v>
      </c>
      <c r="AB110" s="87">
        <v>2</v>
      </c>
      <c r="AC110" s="52">
        <v>0</v>
      </c>
      <c r="AD110" s="52">
        <v>3</v>
      </c>
      <c r="AE110" s="52">
        <f>AE300+AE317</f>
        <v>316</v>
      </c>
      <c r="AF110" s="52">
        <f>AF300+AF317</f>
        <v>284</v>
      </c>
      <c r="AG110" s="51">
        <f>AG300+AG317</f>
        <v>232</v>
      </c>
      <c r="AH110" s="50" t="s">
        <v>73</v>
      </c>
      <c r="AI110" s="88"/>
      <c r="AJ110" s="35">
        <v>0</v>
      </c>
      <c r="AK110" s="35">
        <v>0</v>
      </c>
      <c r="AL110" s="35">
        <v>0</v>
      </c>
      <c r="AM110" s="35">
        <v>1</v>
      </c>
      <c r="AN110" s="32">
        <v>0</v>
      </c>
      <c r="AO110" s="35">
        <v>0</v>
      </c>
      <c r="AP110" s="35">
        <v>0</v>
      </c>
      <c r="AQ110" s="35"/>
      <c r="AR110" s="35"/>
      <c r="AS110" s="35"/>
      <c r="AT110" s="35"/>
      <c r="AU110" s="35"/>
    </row>
    <row r="111" spans="1:48" s="20" customFormat="1" x14ac:dyDescent="0.2">
      <c r="A111" s="1">
        <f>ROW()</f>
        <v>111</v>
      </c>
      <c r="B111" s="21" t="str">
        <f t="shared" si="27"/>
        <v>Fitoterapia</v>
      </c>
      <c r="C111" s="64"/>
      <c r="D111" s="22">
        <v>0</v>
      </c>
      <c r="E111" s="64"/>
      <c r="F111" s="22">
        <v>86</v>
      </c>
      <c r="G111" s="22">
        <v>80</v>
      </c>
      <c r="H111" s="22"/>
      <c r="I111" s="22">
        <v>39</v>
      </c>
      <c r="J111" s="22"/>
      <c r="K111" s="22">
        <v>1</v>
      </c>
      <c r="L111" s="22"/>
      <c r="M111" s="22">
        <f t="shared" si="42"/>
        <v>40</v>
      </c>
      <c r="N111" s="22">
        <v>75</v>
      </c>
      <c r="O111" s="22">
        <v>23</v>
      </c>
      <c r="P111" s="22"/>
      <c r="Q111" s="35">
        <v>23</v>
      </c>
      <c r="R111" s="50" t="s">
        <v>74</v>
      </c>
      <c r="S111" s="266"/>
      <c r="T111" s="52">
        <f>T302+T319</f>
        <v>20</v>
      </c>
      <c r="U111" s="266"/>
      <c r="V111" s="52">
        <f>V302+V319</f>
        <v>20</v>
      </c>
      <c r="W111" s="52">
        <f>W301+W318</f>
        <v>0</v>
      </c>
      <c r="X111" s="52">
        <f>X302+X319</f>
        <v>61</v>
      </c>
      <c r="Y111" s="52">
        <f>Y302+Y319</f>
        <v>39</v>
      </c>
      <c r="Z111" s="52">
        <v>32</v>
      </c>
      <c r="AA111" s="52">
        <v>15</v>
      </c>
      <c r="AB111" s="87">
        <v>3</v>
      </c>
      <c r="AC111" s="52">
        <v>21</v>
      </c>
      <c r="AD111" s="52">
        <v>6</v>
      </c>
      <c r="AE111" s="52">
        <v>0</v>
      </c>
      <c r="AF111" s="52">
        <f>AF301+AF318</f>
        <v>0</v>
      </c>
      <c r="AG111" s="51">
        <f>AG301+AG318</f>
        <v>0</v>
      </c>
      <c r="AH111" s="50" t="s">
        <v>74</v>
      </c>
      <c r="AI111" s="88"/>
      <c r="AJ111" s="35">
        <v>0</v>
      </c>
      <c r="AK111" s="35">
        <v>0</v>
      </c>
      <c r="AL111" s="35">
        <v>0</v>
      </c>
      <c r="AM111" s="35">
        <v>0</v>
      </c>
      <c r="AN111" s="32">
        <v>0</v>
      </c>
      <c r="AO111" s="35">
        <v>0</v>
      </c>
      <c r="AP111" s="35">
        <v>0</v>
      </c>
      <c r="AQ111" s="35"/>
      <c r="AR111" s="35"/>
      <c r="AS111" s="35"/>
      <c r="AT111" s="35"/>
      <c r="AU111" s="35"/>
    </row>
    <row r="112" spans="1:48" s="20" customFormat="1" x14ac:dyDescent="0.2">
      <c r="A112" s="1">
        <f>ROW()</f>
        <v>112</v>
      </c>
      <c r="B112" s="21" t="str">
        <f t="shared" si="27"/>
        <v>Tratamento Naturopático</v>
      </c>
      <c r="C112" s="64"/>
      <c r="D112" s="22">
        <v>0</v>
      </c>
      <c r="E112" s="64"/>
      <c r="F112" s="22">
        <v>0</v>
      </c>
      <c r="G112" s="22">
        <v>0</v>
      </c>
      <c r="H112" s="22"/>
      <c r="I112" s="22">
        <v>0</v>
      </c>
      <c r="J112" s="22"/>
      <c r="K112" s="22">
        <v>0</v>
      </c>
      <c r="L112" s="22"/>
      <c r="M112" s="22">
        <f t="shared" si="42"/>
        <v>0</v>
      </c>
      <c r="N112" s="22">
        <v>154</v>
      </c>
      <c r="O112" s="22">
        <v>374</v>
      </c>
      <c r="P112" s="22"/>
      <c r="Q112" s="35">
        <v>100</v>
      </c>
      <c r="R112" s="50" t="s">
        <v>75</v>
      </c>
      <c r="S112" s="266"/>
      <c r="T112" s="52">
        <f>T303+T320</f>
        <v>131</v>
      </c>
      <c r="U112" s="266"/>
      <c r="V112" s="52">
        <f>V303+V320</f>
        <v>131</v>
      </c>
      <c r="W112" s="52">
        <f>W302+W319</f>
        <v>55</v>
      </c>
      <c r="X112" s="52">
        <f>X303+X320</f>
        <v>0</v>
      </c>
      <c r="Y112" s="52">
        <f>Y303+Y320</f>
        <v>0</v>
      </c>
      <c r="Z112" s="52">
        <v>0</v>
      </c>
      <c r="AA112" s="52">
        <v>97</v>
      </c>
      <c r="AB112" s="87">
        <v>140</v>
      </c>
      <c r="AC112" s="52">
        <v>139</v>
      </c>
      <c r="AD112" s="52">
        <v>168</v>
      </c>
      <c r="AE112" s="52">
        <v>69</v>
      </c>
      <c r="AF112" s="52">
        <f>AF302+AF319</f>
        <v>181</v>
      </c>
      <c r="AG112" s="51">
        <f>AG302+AG319</f>
        <v>191</v>
      </c>
      <c r="AH112" s="50" t="s">
        <v>75</v>
      </c>
      <c r="AI112" s="88"/>
      <c r="AJ112" s="35">
        <v>167</v>
      </c>
      <c r="AK112" s="35">
        <v>166</v>
      </c>
      <c r="AL112" s="35">
        <v>145</v>
      </c>
      <c r="AM112" s="35">
        <v>91</v>
      </c>
      <c r="AN112" s="32">
        <v>80</v>
      </c>
      <c r="AO112" s="35">
        <v>164</v>
      </c>
      <c r="AP112" s="35">
        <v>144</v>
      </c>
      <c r="AQ112" s="35"/>
      <c r="AR112" s="35"/>
      <c r="AS112" s="35"/>
      <c r="AT112" s="35"/>
      <c r="AU112" s="35"/>
    </row>
    <row r="113" spans="1:48" s="20" customFormat="1" x14ac:dyDescent="0.2">
      <c r="A113" s="1">
        <f>ROW()</f>
        <v>113</v>
      </c>
      <c r="B113" s="21" t="str">
        <f t="shared" si="27"/>
        <v>Ventosaterapia</v>
      </c>
      <c r="C113" s="64"/>
      <c r="D113" s="22">
        <v>8</v>
      </c>
      <c r="E113" s="64"/>
      <c r="F113" s="22">
        <v>114</v>
      </c>
      <c r="G113" s="22">
        <v>73</v>
      </c>
      <c r="H113" s="22"/>
      <c r="I113" s="22">
        <v>0</v>
      </c>
      <c r="J113" s="22"/>
      <c r="K113" s="22">
        <v>0</v>
      </c>
      <c r="L113" s="22"/>
      <c r="M113" s="22">
        <f t="shared" si="42"/>
        <v>0</v>
      </c>
      <c r="N113" s="22">
        <v>62</v>
      </c>
      <c r="O113" s="22">
        <v>127</v>
      </c>
      <c r="P113" s="22"/>
      <c r="Q113" s="35">
        <v>97</v>
      </c>
      <c r="R113" s="50" t="s">
        <v>76</v>
      </c>
      <c r="S113" s="266"/>
      <c r="T113" s="52">
        <f>T302+T319</f>
        <v>20</v>
      </c>
      <c r="U113" s="266"/>
      <c r="V113" s="52">
        <f>V302+V319</f>
        <v>20</v>
      </c>
      <c r="W113" s="52">
        <f>W302+W319</f>
        <v>55</v>
      </c>
      <c r="X113" s="52">
        <f>X302+X319</f>
        <v>61</v>
      </c>
      <c r="Y113" s="52">
        <f>Y302+Y319</f>
        <v>39</v>
      </c>
      <c r="Z113" s="52">
        <v>119</v>
      </c>
      <c r="AA113" s="52">
        <v>29</v>
      </c>
      <c r="AB113" s="87">
        <v>0</v>
      </c>
      <c r="AC113" s="52">
        <v>12</v>
      </c>
      <c r="AD113" s="52">
        <v>41</v>
      </c>
      <c r="AE113" s="52">
        <v>8</v>
      </c>
      <c r="AF113" s="52">
        <f>AF302+AF319</f>
        <v>181</v>
      </c>
      <c r="AG113" s="51">
        <f>AG302+AG319</f>
        <v>191</v>
      </c>
      <c r="AH113" s="50" t="s">
        <v>76</v>
      </c>
      <c r="AI113" s="88"/>
      <c r="AJ113" s="35">
        <v>33</v>
      </c>
      <c r="AK113" s="35">
        <v>16</v>
      </c>
      <c r="AL113" s="35">
        <v>0</v>
      </c>
      <c r="AM113" s="35">
        <v>0</v>
      </c>
      <c r="AN113" s="32">
        <v>1</v>
      </c>
      <c r="AO113" s="35">
        <v>0</v>
      </c>
      <c r="AP113" s="35">
        <v>0</v>
      </c>
      <c r="AQ113" s="35"/>
      <c r="AR113" s="35"/>
      <c r="AS113" s="35"/>
      <c r="AT113" s="35"/>
      <c r="AU113" s="35"/>
    </row>
    <row r="114" spans="1:48" s="20" customFormat="1" ht="15" hidden="1" customHeight="1" x14ac:dyDescent="0.2">
      <c r="A114" s="1">
        <f>ROW()</f>
        <v>114</v>
      </c>
      <c r="B114" s="21" t="str">
        <f t="shared" si="27"/>
        <v>Medicina tradicional chinesa/Acupuntura</v>
      </c>
      <c r="C114" s="64"/>
      <c r="D114" s="22"/>
      <c r="E114" s="64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35"/>
      <c r="R114" s="50" t="s">
        <v>77</v>
      </c>
      <c r="S114" s="266"/>
      <c r="T114" s="52"/>
      <c r="U114" s="266"/>
      <c r="V114" s="52"/>
      <c r="W114" s="52">
        <f>W303+W320</f>
        <v>2</v>
      </c>
      <c r="X114" s="52">
        <v>0</v>
      </c>
      <c r="Y114" s="52">
        <v>0</v>
      </c>
      <c r="Z114" s="52">
        <v>0</v>
      </c>
      <c r="AA114" s="52">
        <v>0</v>
      </c>
      <c r="AB114" s="87">
        <v>0</v>
      </c>
      <c r="AC114" s="52">
        <v>0</v>
      </c>
      <c r="AD114" s="52">
        <v>0</v>
      </c>
      <c r="AE114" s="52">
        <v>0</v>
      </c>
      <c r="AF114" s="52">
        <f>AF303+AF320</f>
        <v>0</v>
      </c>
      <c r="AG114" s="51">
        <f>AG303+AG320</f>
        <v>0</v>
      </c>
      <c r="AH114" s="50" t="s">
        <v>77</v>
      </c>
      <c r="AI114" s="88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</row>
    <row r="115" spans="1:48" s="20" customFormat="1" ht="15" hidden="1" customHeight="1" x14ac:dyDescent="0.25">
      <c r="A115" s="1">
        <f>ROW()</f>
        <v>115</v>
      </c>
      <c r="B115" s="21" t="str">
        <f t="shared" si="27"/>
        <v/>
      </c>
      <c r="C115" s="64"/>
      <c r="D115" s="22"/>
      <c r="E115" s="64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35"/>
      <c r="R115" s="50" t="str">
        <f t="shared" ref="R115:R120" si="44">IF(R307=R324,IF(OR(R324=0,R324=""),"",R324),"#ERRO - DESCRIÇÕES DE MÉDICA E MULTI NÃO BATEM")</f>
        <v/>
      </c>
      <c r="S115" s="51"/>
      <c r="T115" s="52"/>
      <c r="U115" s="266"/>
      <c r="V115" s="52"/>
      <c r="W115" s="52">
        <f t="shared" ref="W115:W120" si="45">W307+W324</f>
        <v>0</v>
      </c>
      <c r="X115" s="52"/>
      <c r="Y115" s="52"/>
      <c r="Z115" s="52"/>
      <c r="AA115" s="52"/>
      <c r="AB115" s="52"/>
      <c r="AC115" s="52"/>
      <c r="AD115" s="52"/>
      <c r="AE115" s="52"/>
      <c r="AF115" s="52"/>
      <c r="AG115" s="52">
        <f t="shared" ref="AG115:AG120" si="46">AG307+AG324</f>
        <v>0</v>
      </c>
      <c r="AH115" s="50" t="str">
        <f t="shared" ref="AH115:AH120" si="47">IF(AH307=AH324,IF(OR(AH324=0,AH324=""),"",AH324),"#ERRO - DESCRIÇÕES DE MÉDICA E MULTI NÃO BATEM")</f>
        <v/>
      </c>
      <c r="AI115" s="88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</row>
    <row r="116" spans="1:48" s="20" customFormat="1" ht="15" hidden="1" customHeight="1" x14ac:dyDescent="0.25">
      <c r="A116" s="1">
        <f>ROW()</f>
        <v>116</v>
      </c>
      <c r="B116" s="21" t="str">
        <f t="shared" si="27"/>
        <v/>
      </c>
      <c r="C116" s="64"/>
      <c r="D116" s="22"/>
      <c r="E116" s="64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35"/>
      <c r="R116" s="50" t="str">
        <f t="shared" si="44"/>
        <v/>
      </c>
      <c r="S116" s="51"/>
      <c r="T116" s="52"/>
      <c r="U116" s="266"/>
      <c r="V116" s="52"/>
      <c r="W116" s="52">
        <f t="shared" si="45"/>
        <v>0</v>
      </c>
      <c r="X116" s="52"/>
      <c r="Y116" s="52"/>
      <c r="Z116" s="52"/>
      <c r="AA116" s="52"/>
      <c r="AB116" s="52"/>
      <c r="AC116" s="52"/>
      <c r="AD116" s="52"/>
      <c r="AE116" s="52"/>
      <c r="AF116" s="52"/>
      <c r="AG116" s="52">
        <f t="shared" si="46"/>
        <v>0</v>
      </c>
      <c r="AH116" s="50" t="str">
        <f t="shared" si="47"/>
        <v/>
      </c>
      <c r="AI116" s="88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</row>
    <row r="117" spans="1:48" s="20" customFormat="1" ht="15" hidden="1" customHeight="1" x14ac:dyDescent="0.25">
      <c r="A117" s="1">
        <f>ROW()</f>
        <v>117</v>
      </c>
      <c r="B117" s="21" t="str">
        <f t="shared" si="27"/>
        <v/>
      </c>
      <c r="C117" s="64"/>
      <c r="D117" s="22"/>
      <c r="E117" s="64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35"/>
      <c r="R117" s="50" t="str">
        <f t="shared" si="44"/>
        <v/>
      </c>
      <c r="S117" s="51"/>
      <c r="T117" s="52"/>
      <c r="U117" s="266"/>
      <c r="V117" s="52"/>
      <c r="W117" s="52">
        <f t="shared" si="45"/>
        <v>0</v>
      </c>
      <c r="X117" s="52"/>
      <c r="Y117" s="52"/>
      <c r="Z117" s="52"/>
      <c r="AA117" s="52"/>
      <c r="AB117" s="52"/>
      <c r="AC117" s="52"/>
      <c r="AD117" s="52"/>
      <c r="AE117" s="52"/>
      <c r="AF117" s="52"/>
      <c r="AG117" s="52">
        <f t="shared" si="46"/>
        <v>0</v>
      </c>
      <c r="AH117" s="50" t="str">
        <f t="shared" si="47"/>
        <v/>
      </c>
      <c r="AI117" s="88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</row>
    <row r="118" spans="1:48" s="20" customFormat="1" ht="15" hidden="1" customHeight="1" x14ac:dyDescent="0.25">
      <c r="A118" s="1">
        <f>ROW()</f>
        <v>118</v>
      </c>
      <c r="B118" s="21" t="str">
        <f t="shared" si="27"/>
        <v/>
      </c>
      <c r="C118" s="64"/>
      <c r="D118" s="22"/>
      <c r="E118" s="64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35"/>
      <c r="R118" s="50" t="str">
        <f t="shared" si="44"/>
        <v/>
      </c>
      <c r="S118" s="51"/>
      <c r="T118" s="52"/>
      <c r="U118" s="266"/>
      <c r="V118" s="52"/>
      <c r="W118" s="52">
        <f t="shared" si="45"/>
        <v>0</v>
      </c>
      <c r="X118" s="52"/>
      <c r="Y118" s="52"/>
      <c r="Z118" s="52"/>
      <c r="AA118" s="52"/>
      <c r="AB118" s="52"/>
      <c r="AC118" s="52"/>
      <c r="AD118" s="52"/>
      <c r="AE118" s="52"/>
      <c r="AF118" s="52"/>
      <c r="AG118" s="52">
        <f t="shared" si="46"/>
        <v>0</v>
      </c>
      <c r="AH118" s="50" t="str">
        <f t="shared" si="47"/>
        <v/>
      </c>
      <c r="AI118" s="88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</row>
    <row r="119" spans="1:48" s="20" customFormat="1" ht="15" hidden="1" customHeight="1" x14ac:dyDescent="0.25">
      <c r="A119" s="1">
        <f>ROW()</f>
        <v>119</v>
      </c>
      <c r="B119" s="21" t="str">
        <f t="shared" si="27"/>
        <v/>
      </c>
      <c r="C119" s="64"/>
      <c r="D119" s="22"/>
      <c r="E119" s="64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35"/>
      <c r="R119" s="50" t="str">
        <f t="shared" si="44"/>
        <v/>
      </c>
      <c r="S119" s="51"/>
      <c r="T119" s="52"/>
      <c r="U119" s="266"/>
      <c r="V119" s="52"/>
      <c r="W119" s="52">
        <f t="shared" si="45"/>
        <v>0</v>
      </c>
      <c r="X119" s="52"/>
      <c r="Y119" s="52"/>
      <c r="Z119" s="52"/>
      <c r="AA119" s="52"/>
      <c r="AB119" s="52"/>
      <c r="AC119" s="52"/>
      <c r="AD119" s="52"/>
      <c r="AE119" s="52"/>
      <c r="AF119" s="52"/>
      <c r="AG119" s="52">
        <f t="shared" si="46"/>
        <v>0</v>
      </c>
      <c r="AH119" s="50" t="str">
        <f t="shared" si="47"/>
        <v/>
      </c>
      <c r="AI119" s="88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</row>
    <row r="120" spans="1:48" s="20" customFormat="1" ht="15" hidden="1" customHeight="1" x14ac:dyDescent="0.25">
      <c r="A120" s="1">
        <f>ROW()</f>
        <v>120</v>
      </c>
      <c r="B120" s="21" t="str">
        <f t="shared" si="27"/>
        <v/>
      </c>
      <c r="C120" s="64"/>
      <c r="D120" s="22"/>
      <c r="E120" s="64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35"/>
      <c r="R120" s="50" t="str">
        <f t="shared" si="44"/>
        <v/>
      </c>
      <c r="S120" s="51"/>
      <c r="T120" s="52"/>
      <c r="U120" s="266"/>
      <c r="V120" s="52"/>
      <c r="W120" s="52">
        <f t="shared" si="45"/>
        <v>0</v>
      </c>
      <c r="X120" s="52"/>
      <c r="Y120" s="52"/>
      <c r="Z120" s="52"/>
      <c r="AA120" s="52"/>
      <c r="AB120" s="52"/>
      <c r="AC120" s="52"/>
      <c r="AD120" s="52"/>
      <c r="AE120" s="52"/>
      <c r="AF120" s="52"/>
      <c r="AG120" s="52">
        <f t="shared" si="46"/>
        <v>0</v>
      </c>
      <c r="AH120" s="50" t="str">
        <f t="shared" si="47"/>
        <v/>
      </c>
      <c r="AI120" s="88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</row>
    <row r="121" spans="1:48" s="26" customFormat="1" x14ac:dyDescent="0.25">
      <c r="A121" s="1">
        <f>ROW()</f>
        <v>121</v>
      </c>
      <c r="B121" s="23" t="str">
        <f t="shared" si="27"/>
        <v>TOTAL</v>
      </c>
      <c r="C121" s="24"/>
      <c r="D121" s="24">
        <f>SUM(D108:D114)</f>
        <v>129</v>
      </c>
      <c r="E121" s="24"/>
      <c r="F121" s="24">
        <f>SUM(F108:F114)</f>
        <v>1125</v>
      </c>
      <c r="G121" s="24">
        <f>SUM(G108:G114)</f>
        <v>576</v>
      </c>
      <c r="H121" s="24"/>
      <c r="I121" s="24">
        <f>SUM(I108:I114)</f>
        <v>524</v>
      </c>
      <c r="J121" s="24"/>
      <c r="K121" s="24">
        <f>SUM(K108:K114)</f>
        <v>98</v>
      </c>
      <c r="L121" s="24"/>
      <c r="M121" s="24">
        <f>SUM(M108:M114)</f>
        <v>622</v>
      </c>
      <c r="N121" s="24">
        <f>SUM(N108:N114)</f>
        <v>765</v>
      </c>
      <c r="O121" s="24">
        <f>SUM(O108:O114)</f>
        <v>890</v>
      </c>
      <c r="P121" s="24"/>
      <c r="Q121" s="24">
        <f>SUM(Q108:Q114)</f>
        <v>419</v>
      </c>
      <c r="R121" s="67" t="s">
        <v>13</v>
      </c>
      <c r="S121" s="90">
        <f>SUM(S108:S114)</f>
        <v>308.70000000000005</v>
      </c>
      <c r="T121" s="90">
        <f>SUM(T108:T114)</f>
        <v>591</v>
      </c>
      <c r="U121" s="90">
        <f t="shared" ref="U121:AG121" si="48">SUM(U108:U120)</f>
        <v>860</v>
      </c>
      <c r="V121" s="90">
        <f t="shared" si="48"/>
        <v>591</v>
      </c>
      <c r="W121" s="90">
        <f t="shared" si="48"/>
        <v>1222</v>
      </c>
      <c r="X121" s="90">
        <f t="shared" si="48"/>
        <v>620</v>
      </c>
      <c r="Y121" s="90">
        <f t="shared" si="48"/>
        <v>646</v>
      </c>
      <c r="Z121" s="90">
        <f t="shared" si="48"/>
        <v>412</v>
      </c>
      <c r="AA121" s="90">
        <f t="shared" si="48"/>
        <v>659</v>
      </c>
      <c r="AB121" s="90">
        <f t="shared" si="48"/>
        <v>392</v>
      </c>
      <c r="AC121" s="90">
        <f t="shared" si="48"/>
        <v>434</v>
      </c>
      <c r="AD121" s="90">
        <f t="shared" si="48"/>
        <v>428</v>
      </c>
      <c r="AE121" s="90">
        <f t="shared" si="48"/>
        <v>709</v>
      </c>
      <c r="AF121" s="90">
        <f t="shared" si="48"/>
        <v>930</v>
      </c>
      <c r="AG121" s="90">
        <f t="shared" si="48"/>
        <v>846</v>
      </c>
      <c r="AH121" s="67" t="s">
        <v>13</v>
      </c>
      <c r="AI121" s="68"/>
      <c r="AJ121" s="24">
        <f t="shared" ref="AJ121:AU121" si="49">SUM(AJ108:AJ120)</f>
        <v>430</v>
      </c>
      <c r="AK121" s="24">
        <f t="shared" si="49"/>
        <v>428</v>
      </c>
      <c r="AL121" s="24">
        <f t="shared" si="49"/>
        <v>431</v>
      </c>
      <c r="AM121" s="24">
        <f t="shared" si="49"/>
        <v>431</v>
      </c>
      <c r="AN121" s="24">
        <f t="shared" si="49"/>
        <v>432</v>
      </c>
      <c r="AO121" s="24">
        <f t="shared" si="49"/>
        <v>430</v>
      </c>
      <c r="AP121" s="24">
        <f t="shared" si="49"/>
        <v>434</v>
      </c>
      <c r="AQ121" s="24">
        <f t="shared" si="49"/>
        <v>0</v>
      </c>
      <c r="AR121" s="24">
        <f t="shared" si="49"/>
        <v>0</v>
      </c>
      <c r="AS121" s="24">
        <f t="shared" si="49"/>
        <v>0</v>
      </c>
      <c r="AT121" s="24">
        <f t="shared" si="49"/>
        <v>0</v>
      </c>
      <c r="AU121" s="24">
        <f t="shared" si="49"/>
        <v>0</v>
      </c>
    </row>
    <row r="122" spans="1:48" customFormat="1" ht="15" hidden="1" customHeight="1" x14ac:dyDescent="0.25">
      <c r="A122" s="1">
        <f>ROW()</f>
        <v>122</v>
      </c>
      <c r="B122">
        <f t="shared" si="27"/>
        <v>0</v>
      </c>
    </row>
    <row r="123" spans="1:48" customFormat="1" x14ac:dyDescent="0.25">
      <c r="A123" s="1">
        <f>ROW()</f>
        <v>123</v>
      </c>
      <c r="B123">
        <f t="shared" si="27"/>
        <v>0</v>
      </c>
    </row>
    <row r="124" spans="1:48" ht="15.75" customHeight="1" x14ac:dyDescent="0.25">
      <c r="A124" s="1">
        <f>ROW()</f>
        <v>124</v>
      </c>
      <c r="B124" t="str">
        <f t="shared" si="27"/>
        <v>Procedimentos ambulatoriais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30"/>
      <c r="R124" s="71" t="s">
        <v>78</v>
      </c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 t="s">
        <v>78</v>
      </c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</row>
    <row r="125" spans="1:48" s="16" customFormat="1" x14ac:dyDescent="0.25">
      <c r="A125" s="1">
        <f>ROW()</f>
        <v>125</v>
      </c>
      <c r="B125" s="9" t="str">
        <f t="shared" si="27"/>
        <v>12. PROCEDIMENTO</v>
      </c>
      <c r="C125" s="10" t="str">
        <f>C$4</f>
        <v>Meta Parcial</v>
      </c>
      <c r="D125" s="10" t="str">
        <f t="shared" ref="D125:AU125" si="50">D$4</f>
        <v>26-31-jul-24</v>
      </c>
      <c r="E125" s="10" t="str">
        <f t="shared" si="50"/>
        <v>Meta Mensal</v>
      </c>
      <c r="F125" s="10">
        <f t="shared" si="50"/>
        <v>45505</v>
      </c>
      <c r="G125" s="10" t="e">
        <f t="shared" ca="1" si="50"/>
        <v>#NAME?</v>
      </c>
      <c r="H125" s="10" t="str">
        <f t="shared" si="50"/>
        <v>Meta Parcial</v>
      </c>
      <c r="I125" s="10" t="str">
        <f t="shared" si="50"/>
        <v>01-25-Out-24</v>
      </c>
      <c r="J125" s="10" t="str">
        <f t="shared" si="50"/>
        <v>Meta Parcial</v>
      </c>
      <c r="K125" s="10" t="str">
        <f t="shared" si="50"/>
        <v>26-31-Out-24</v>
      </c>
      <c r="L125" s="10" t="str">
        <f t="shared" si="50"/>
        <v>Meta Mensal</v>
      </c>
      <c r="M125" s="10">
        <f t="shared" si="50"/>
        <v>45566</v>
      </c>
      <c r="N125" s="10" t="e">
        <f t="shared" ca="1" si="50"/>
        <v>#NAME?</v>
      </c>
      <c r="O125" s="10" t="e">
        <f t="shared" ca="1" si="50"/>
        <v>#NAME?</v>
      </c>
      <c r="P125" s="10" t="str">
        <f t="shared" si="50"/>
        <v>Meta Parcial</v>
      </c>
      <c r="Q125" s="10" t="str">
        <f t="shared" si="50"/>
        <v>01-20/01 de 2025</v>
      </c>
      <c r="R125" s="47" t="s">
        <v>79</v>
      </c>
      <c r="S125" s="49"/>
      <c r="T125" s="63" t="str">
        <f t="shared" si="50"/>
        <v>21-31/01 de 2025</v>
      </c>
      <c r="U125" s="49"/>
      <c r="V125" s="13">
        <f t="shared" si="50"/>
        <v>45658</v>
      </c>
      <c r="W125" s="13" t="e">
        <f t="shared" ca="1" si="50"/>
        <v>#NAME?</v>
      </c>
      <c r="X125" s="13" t="e">
        <f t="shared" ca="1" si="50"/>
        <v>#NAME?</v>
      </c>
      <c r="Y125" s="13" t="e">
        <f t="shared" ca="1" si="50"/>
        <v>#NAME?</v>
      </c>
      <c r="Z125" s="13" t="e">
        <f t="shared" ca="1" si="50"/>
        <v>#NAME?</v>
      </c>
      <c r="AA125" s="13" t="e">
        <f t="shared" ca="1" si="50"/>
        <v>#NAME?</v>
      </c>
      <c r="AB125" s="13" t="e">
        <f t="shared" ca="1" si="50"/>
        <v>#NAME?</v>
      </c>
      <c r="AC125" s="13" t="e">
        <f t="shared" ca="1" si="50"/>
        <v>#NAME?</v>
      </c>
      <c r="AD125" s="13" t="e">
        <f t="shared" ca="1" si="50"/>
        <v>#NAME?</v>
      </c>
      <c r="AE125" s="13" t="e">
        <f t="shared" ca="1" si="50"/>
        <v>#NAME?</v>
      </c>
      <c r="AF125" s="13" t="e">
        <f t="shared" ca="1" si="50"/>
        <v>#NAME?</v>
      </c>
      <c r="AG125" s="13" t="e">
        <f t="shared" ca="1" si="50"/>
        <v>#NAME?</v>
      </c>
      <c r="AH125" s="47" t="s">
        <v>79</v>
      </c>
      <c r="AI125" s="49"/>
      <c r="AJ125" s="13" t="e">
        <f t="shared" ca="1" si="50"/>
        <v>#NAME?</v>
      </c>
      <c r="AK125" s="13" t="e">
        <f t="shared" ca="1" si="50"/>
        <v>#NAME?</v>
      </c>
      <c r="AL125" s="13" t="e">
        <f t="shared" ca="1" si="50"/>
        <v>#NAME?</v>
      </c>
      <c r="AM125" s="13" t="e">
        <f t="shared" ca="1" si="50"/>
        <v>#NAME?</v>
      </c>
      <c r="AN125" s="13" t="e">
        <f t="shared" ca="1" si="50"/>
        <v>#NAME?</v>
      </c>
      <c r="AO125" s="13" t="e">
        <f t="shared" ca="1" si="50"/>
        <v>#NAME?</v>
      </c>
      <c r="AP125" s="13" t="e">
        <f t="shared" ca="1" si="50"/>
        <v>#NAME?</v>
      </c>
      <c r="AQ125" s="13" t="e">
        <f t="shared" ca="1" si="50"/>
        <v>#NAME?</v>
      </c>
      <c r="AR125" s="13" t="e">
        <f t="shared" ca="1" si="50"/>
        <v>#NAME?</v>
      </c>
      <c r="AS125" s="13" t="e">
        <f t="shared" ca="1" si="50"/>
        <v>#NAME?</v>
      </c>
      <c r="AT125" s="13" t="e">
        <f t="shared" ca="1" si="50"/>
        <v>#NAME?</v>
      </c>
      <c r="AU125" s="13" t="e">
        <f t="shared" ca="1" si="50"/>
        <v>#NAME?</v>
      </c>
      <c r="AV125" s="15">
        <f>ROW()-3</f>
        <v>122</v>
      </c>
    </row>
    <row r="126" spans="1:48" s="20" customFormat="1" x14ac:dyDescent="0.2">
      <c r="A126" s="1">
        <f>ROW()</f>
        <v>126</v>
      </c>
      <c r="B126" s="91" t="str">
        <f t="shared" si="27"/>
        <v>Procedimentos cirúrgicos ambulatoriais</v>
      </c>
      <c r="C126" s="37">
        <f>(E126/31)*6</f>
        <v>13.935483870967744</v>
      </c>
      <c r="D126" s="19">
        <v>3</v>
      </c>
      <c r="E126" s="37">
        <v>72</v>
      </c>
      <c r="F126" s="19">
        <v>78</v>
      </c>
      <c r="G126" s="19">
        <v>102</v>
      </c>
      <c r="H126" s="19">
        <f>ROUND(((L126/31)*25),0)</f>
        <v>58</v>
      </c>
      <c r="I126" s="19">
        <v>56</v>
      </c>
      <c r="J126" s="19">
        <f>ROUND(((L126/31)*6),0)</f>
        <v>14</v>
      </c>
      <c r="K126" s="19">
        <v>22</v>
      </c>
      <c r="L126" s="19">
        <f>E126</f>
        <v>72</v>
      </c>
      <c r="M126" s="22">
        <f>I126+K126</f>
        <v>78</v>
      </c>
      <c r="N126" s="19">
        <v>74</v>
      </c>
      <c r="O126" s="19">
        <v>86</v>
      </c>
      <c r="P126" s="38">
        <f>ROUND((L126/31)*20,0)</f>
        <v>46</v>
      </c>
      <c r="Q126" s="74">
        <v>26</v>
      </c>
      <c r="R126" s="92" t="s">
        <v>80</v>
      </c>
      <c r="S126" s="93"/>
      <c r="T126" s="94">
        <v>92</v>
      </c>
      <c r="U126" s="93"/>
      <c r="V126" s="22">
        <f>T126+Q126</f>
        <v>118</v>
      </c>
      <c r="W126" s="19">
        <f>W136</f>
        <v>97</v>
      </c>
      <c r="X126" s="19">
        <v>126</v>
      </c>
      <c r="Y126" s="19">
        <v>135</v>
      </c>
      <c r="Z126" s="19">
        <v>118</v>
      </c>
      <c r="AA126" s="19">
        <v>142</v>
      </c>
      <c r="AB126" s="75">
        <v>127</v>
      </c>
      <c r="AC126" s="19">
        <v>163</v>
      </c>
      <c r="AD126" s="19">
        <v>194</v>
      </c>
      <c r="AE126" s="19">
        <v>184</v>
      </c>
      <c r="AF126" s="19">
        <v>198</v>
      </c>
      <c r="AG126" s="19">
        <v>130</v>
      </c>
      <c r="AH126" s="92" t="s">
        <v>80</v>
      </c>
      <c r="AI126" s="93"/>
      <c r="AJ126" s="19">
        <v>162</v>
      </c>
      <c r="AK126" s="19">
        <v>54</v>
      </c>
      <c r="AL126" s="19">
        <v>79</v>
      </c>
      <c r="AM126" s="19">
        <v>74</v>
      </c>
      <c r="AN126" s="19">
        <v>73</v>
      </c>
      <c r="AO126" s="19">
        <v>74</v>
      </c>
      <c r="AP126" s="19">
        <v>58</v>
      </c>
      <c r="AQ126" s="19"/>
      <c r="AR126" s="19"/>
      <c r="AS126" s="19"/>
      <c r="AT126" s="19"/>
      <c r="AU126" s="19"/>
      <c r="AV126" s="39"/>
    </row>
    <row r="127" spans="1:48" customFormat="1" ht="15" hidden="1" customHeight="1" x14ac:dyDescent="0.25">
      <c r="A127" s="1">
        <f>ROW()</f>
        <v>127</v>
      </c>
      <c r="B127">
        <f t="shared" si="27"/>
        <v>0</v>
      </c>
    </row>
    <row r="128" spans="1:48" customFormat="1" x14ac:dyDescent="0.25">
      <c r="A128" s="1">
        <f>ROW()</f>
        <v>128</v>
      </c>
      <c r="B128">
        <f t="shared" si="27"/>
        <v>0</v>
      </c>
    </row>
    <row r="129" spans="1:48" s="16" customFormat="1" x14ac:dyDescent="0.25">
      <c r="A129" s="1">
        <f>ROW()</f>
        <v>129</v>
      </c>
      <c r="B129" s="27" t="str">
        <f t="shared" si="27"/>
        <v>13. TIPO DE CIRURGIA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30"/>
      <c r="R129" s="47" t="s">
        <v>81</v>
      </c>
      <c r="S129" s="48" t="str">
        <f t="shared" ref="S129:AU129" si="51">S$4</f>
        <v>Meta Parcial</v>
      </c>
      <c r="T129" s="48" t="str">
        <f t="shared" si="51"/>
        <v>21-31/01 de 2025</v>
      </c>
      <c r="U129" s="49"/>
      <c r="V129" s="13">
        <f t="shared" si="51"/>
        <v>45658</v>
      </c>
      <c r="W129" s="13" t="e">
        <f t="shared" ca="1" si="51"/>
        <v>#NAME?</v>
      </c>
      <c r="X129" s="13" t="e">
        <f t="shared" ca="1" si="51"/>
        <v>#NAME?</v>
      </c>
      <c r="Y129" s="13" t="e">
        <f t="shared" ca="1" si="51"/>
        <v>#NAME?</v>
      </c>
      <c r="Z129" s="13" t="e">
        <f t="shared" ca="1" si="51"/>
        <v>#NAME?</v>
      </c>
      <c r="AA129" s="13" t="e">
        <f t="shared" ca="1" si="51"/>
        <v>#NAME?</v>
      </c>
      <c r="AB129" s="13" t="e">
        <f t="shared" ca="1" si="51"/>
        <v>#NAME?</v>
      </c>
      <c r="AC129" s="13" t="e">
        <f t="shared" ca="1" si="51"/>
        <v>#NAME?</v>
      </c>
      <c r="AD129" s="13" t="e">
        <f t="shared" ca="1" si="51"/>
        <v>#NAME?</v>
      </c>
      <c r="AE129" s="13" t="e">
        <f t="shared" ca="1" si="51"/>
        <v>#NAME?</v>
      </c>
      <c r="AF129" s="13" t="e">
        <f t="shared" ca="1" si="51"/>
        <v>#NAME?</v>
      </c>
      <c r="AG129" s="13" t="e">
        <f t="shared" ca="1" si="51"/>
        <v>#NAME?</v>
      </c>
      <c r="AH129" s="47" t="s">
        <v>81</v>
      </c>
      <c r="AI129" s="49"/>
      <c r="AJ129" s="13" t="e">
        <f t="shared" ca="1" si="51"/>
        <v>#NAME?</v>
      </c>
      <c r="AK129" s="13" t="e">
        <f t="shared" ca="1" si="51"/>
        <v>#NAME?</v>
      </c>
      <c r="AL129" s="13" t="e">
        <f t="shared" ca="1" si="51"/>
        <v>#NAME?</v>
      </c>
      <c r="AM129" s="13" t="e">
        <f t="shared" ca="1" si="51"/>
        <v>#NAME?</v>
      </c>
      <c r="AN129" s="13" t="e">
        <f t="shared" ca="1" si="51"/>
        <v>#NAME?</v>
      </c>
      <c r="AO129" s="13" t="e">
        <f t="shared" ca="1" si="51"/>
        <v>#NAME?</v>
      </c>
      <c r="AP129" s="13" t="e">
        <f t="shared" ca="1" si="51"/>
        <v>#NAME?</v>
      </c>
      <c r="AQ129" s="13" t="e">
        <f t="shared" ca="1" si="51"/>
        <v>#NAME?</v>
      </c>
      <c r="AR129" s="13" t="e">
        <f t="shared" ca="1" si="51"/>
        <v>#NAME?</v>
      </c>
      <c r="AS129" s="13" t="e">
        <f t="shared" ca="1" si="51"/>
        <v>#NAME?</v>
      </c>
      <c r="AT129" s="13" t="e">
        <f t="shared" ca="1" si="51"/>
        <v>#NAME?</v>
      </c>
      <c r="AU129" s="13" t="e">
        <f t="shared" ca="1" si="51"/>
        <v>#NAME?</v>
      </c>
      <c r="AV129" s="15">
        <f>ROW()-3</f>
        <v>126</v>
      </c>
    </row>
    <row r="130" spans="1:48" s="20" customFormat="1" x14ac:dyDescent="0.25">
      <c r="A130" s="1">
        <f>ROW()</f>
        <v>130</v>
      </c>
      <c r="B130" s="27" t="str">
        <f t="shared" si="27"/>
        <v>Excisão E/Ou Sutura Simples De Pequenas Lesões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30"/>
      <c r="R130" s="50" t="s">
        <v>82</v>
      </c>
      <c r="S130" s="267"/>
      <c r="T130" s="52">
        <v>0</v>
      </c>
      <c r="U130" s="88"/>
      <c r="V130" s="22">
        <v>0</v>
      </c>
      <c r="W130" s="22">
        <v>15</v>
      </c>
      <c r="X130" s="22">
        <v>10</v>
      </c>
      <c r="Y130" s="22">
        <v>13</v>
      </c>
      <c r="Z130" s="22">
        <v>5</v>
      </c>
      <c r="AA130" s="22">
        <v>9</v>
      </c>
      <c r="AB130" s="75">
        <v>14</v>
      </c>
      <c r="AC130" s="37">
        <v>12</v>
      </c>
      <c r="AD130" s="37">
        <v>20</v>
      </c>
      <c r="AE130" s="37">
        <v>16</v>
      </c>
      <c r="AF130" s="37">
        <v>15</v>
      </c>
      <c r="AG130" s="37">
        <v>15</v>
      </c>
      <c r="AH130" s="50" t="s">
        <v>82</v>
      </c>
      <c r="AI130" s="88"/>
      <c r="AJ130" s="37">
        <v>1</v>
      </c>
      <c r="AK130" s="37">
        <v>9</v>
      </c>
      <c r="AL130" s="37">
        <v>6</v>
      </c>
      <c r="AM130" s="37">
        <v>6</v>
      </c>
      <c r="AN130" s="38">
        <v>9</v>
      </c>
      <c r="AO130" s="37">
        <v>5</v>
      </c>
      <c r="AP130" s="37">
        <v>5</v>
      </c>
      <c r="AQ130" s="37"/>
      <c r="AR130" s="37"/>
      <c r="AS130" s="37"/>
      <c r="AT130" s="37"/>
      <c r="AU130" s="37"/>
      <c r="AV130" s="39"/>
    </row>
    <row r="131" spans="1:48" s="20" customFormat="1" x14ac:dyDescent="0.25">
      <c r="A131" s="1">
        <f>ROW()</f>
        <v>131</v>
      </c>
      <c r="B131" s="27" t="str">
        <f t="shared" si="27"/>
        <v>Curativo Grau Ii C/ Ou S/ Debridamento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30"/>
      <c r="R131" s="50" t="s">
        <v>83</v>
      </c>
      <c r="S131" s="268"/>
      <c r="T131" s="52">
        <v>0</v>
      </c>
      <c r="U131" s="88"/>
      <c r="V131" s="22">
        <v>0</v>
      </c>
      <c r="W131" s="22">
        <v>1</v>
      </c>
      <c r="X131" s="22">
        <v>0</v>
      </c>
      <c r="Y131" s="22">
        <v>12</v>
      </c>
      <c r="Z131" s="22">
        <v>0</v>
      </c>
      <c r="AA131" s="22">
        <v>0</v>
      </c>
      <c r="AB131" s="36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50" t="s">
        <v>83</v>
      </c>
      <c r="AI131" s="88"/>
      <c r="AJ131" s="37">
        <v>0</v>
      </c>
      <c r="AK131" s="37">
        <v>0</v>
      </c>
      <c r="AL131" s="37">
        <v>0</v>
      </c>
      <c r="AM131" s="37">
        <v>0</v>
      </c>
      <c r="AN131" s="40">
        <v>0</v>
      </c>
      <c r="AO131" s="37">
        <v>0</v>
      </c>
      <c r="AP131" s="37">
        <v>0</v>
      </c>
      <c r="AQ131" s="37"/>
      <c r="AR131" s="37"/>
      <c r="AS131" s="37"/>
      <c r="AT131" s="37"/>
      <c r="AU131" s="37"/>
      <c r="AV131" s="39"/>
    </row>
    <row r="132" spans="1:48" s="20" customFormat="1" x14ac:dyDescent="0.25">
      <c r="A132" s="1">
        <f>ROW()</f>
        <v>132</v>
      </c>
      <c r="B132" s="27" t="str">
        <f t="shared" si="27"/>
        <v>Retirada De Cateter De Longa Permanência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30"/>
      <c r="R132" s="50" t="s">
        <v>84</v>
      </c>
      <c r="S132" s="268"/>
      <c r="T132" s="52">
        <v>0</v>
      </c>
      <c r="U132" s="88"/>
      <c r="V132" s="22">
        <v>0</v>
      </c>
      <c r="W132" s="22">
        <v>1</v>
      </c>
      <c r="X132" s="22">
        <v>7</v>
      </c>
      <c r="Y132" s="22">
        <v>2</v>
      </c>
      <c r="Z132" s="22">
        <v>1</v>
      </c>
      <c r="AA132" s="22">
        <v>3</v>
      </c>
      <c r="AB132" s="36">
        <v>1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50" t="s">
        <v>84</v>
      </c>
      <c r="AI132" s="88"/>
      <c r="AJ132" s="37">
        <v>0</v>
      </c>
      <c r="AK132" s="37">
        <v>0</v>
      </c>
      <c r="AL132" s="37">
        <v>0</v>
      </c>
      <c r="AM132" s="37">
        <v>0</v>
      </c>
      <c r="AN132" s="40">
        <v>1</v>
      </c>
      <c r="AO132" s="37">
        <v>1</v>
      </c>
      <c r="AP132" s="37">
        <v>0</v>
      </c>
      <c r="AQ132" s="37"/>
      <c r="AR132" s="37"/>
      <c r="AS132" s="37"/>
      <c r="AT132" s="37"/>
      <c r="AU132" s="37"/>
      <c r="AV132" s="39"/>
    </row>
    <row r="133" spans="1:48" s="20" customFormat="1" x14ac:dyDescent="0.25">
      <c r="A133" s="1">
        <f>ROW()</f>
        <v>133</v>
      </c>
      <c r="B133" s="27" t="str">
        <f t="shared" ref="B133:B196" si="52">AH133</f>
        <v>Biópsia De Pele E Partes Moles e dos Tecidos Moles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30"/>
      <c r="R133" s="50" t="s">
        <v>85</v>
      </c>
      <c r="S133" s="268"/>
      <c r="T133" s="52">
        <v>0</v>
      </c>
      <c r="U133" s="88"/>
      <c r="V133" s="22">
        <v>0</v>
      </c>
      <c r="W133" s="22">
        <v>31</v>
      </c>
      <c r="X133" s="22">
        <v>76</v>
      </c>
      <c r="Y133" s="22">
        <v>91</v>
      </c>
      <c r="Z133" s="22">
        <v>74</v>
      </c>
      <c r="AA133" s="22">
        <v>89</v>
      </c>
      <c r="AB133" s="36">
        <v>78</v>
      </c>
      <c r="AC133" s="37">
        <v>101</v>
      </c>
      <c r="AD133" s="37">
        <v>148</v>
      </c>
      <c r="AE133" s="37">
        <v>141</v>
      </c>
      <c r="AF133" s="37">
        <v>149</v>
      </c>
      <c r="AG133" s="37">
        <v>79</v>
      </c>
      <c r="AH133" s="50" t="s">
        <v>85</v>
      </c>
      <c r="AI133" s="88"/>
      <c r="AJ133" s="37">
        <v>128</v>
      </c>
      <c r="AK133" s="37">
        <v>28</v>
      </c>
      <c r="AL133" s="37">
        <v>44</v>
      </c>
      <c r="AM133" s="37">
        <v>40</v>
      </c>
      <c r="AN133" s="40">
        <v>34</v>
      </c>
      <c r="AO133" s="37">
        <v>43</v>
      </c>
      <c r="AP133" s="37">
        <v>35</v>
      </c>
      <c r="AQ133" s="37"/>
      <c r="AR133" s="37"/>
      <c r="AS133" s="37"/>
      <c r="AT133" s="37"/>
      <c r="AU133" s="37"/>
      <c r="AV133" s="39"/>
    </row>
    <row r="134" spans="1:48" s="20" customFormat="1" x14ac:dyDescent="0.25">
      <c r="A134" s="1">
        <f>ROW()</f>
        <v>134</v>
      </c>
      <c r="B134" s="27" t="str">
        <f t="shared" si="52"/>
        <v xml:space="preserve">Retirada De Pontos De Cirurgias </v>
      </c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30"/>
      <c r="R134" s="50" t="s">
        <v>86</v>
      </c>
      <c r="S134" s="268"/>
      <c r="T134" s="52">
        <v>0</v>
      </c>
      <c r="U134" s="88"/>
      <c r="V134" s="22">
        <v>0</v>
      </c>
      <c r="W134" s="22">
        <v>47</v>
      </c>
      <c r="X134" s="22">
        <v>31</v>
      </c>
      <c r="Y134" s="22">
        <v>17</v>
      </c>
      <c r="Z134" s="22">
        <v>31</v>
      </c>
      <c r="AA134" s="22">
        <v>34</v>
      </c>
      <c r="AB134" s="36">
        <v>19</v>
      </c>
      <c r="AC134" s="37">
        <v>20</v>
      </c>
      <c r="AD134" s="37">
        <v>17</v>
      </c>
      <c r="AE134" s="37">
        <v>22</v>
      </c>
      <c r="AF134" s="37">
        <v>18</v>
      </c>
      <c r="AG134" s="37">
        <v>15</v>
      </c>
      <c r="AH134" s="50" t="s">
        <v>86</v>
      </c>
      <c r="AI134" s="88"/>
      <c r="AJ134" s="37">
        <v>19</v>
      </c>
      <c r="AK134" s="37">
        <v>15</v>
      </c>
      <c r="AL134" s="37">
        <v>20</v>
      </c>
      <c r="AM134" s="37">
        <v>20</v>
      </c>
      <c r="AN134" s="40">
        <v>11</v>
      </c>
      <c r="AO134" s="37">
        <v>22</v>
      </c>
      <c r="AP134" s="37">
        <v>18</v>
      </c>
      <c r="AQ134" s="37"/>
      <c r="AR134" s="37"/>
      <c r="AS134" s="37"/>
      <c r="AT134" s="37"/>
      <c r="AU134" s="37"/>
      <c r="AV134" s="39"/>
    </row>
    <row r="135" spans="1:48" s="20" customFormat="1" x14ac:dyDescent="0.25">
      <c r="A135" s="1">
        <f>ROW()</f>
        <v>135</v>
      </c>
      <c r="B135" s="27" t="str">
        <f t="shared" si="52"/>
        <v>Curativo Especial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30"/>
      <c r="R135" s="50" t="s">
        <v>87</v>
      </c>
      <c r="S135" s="268"/>
      <c r="T135" s="52">
        <v>0</v>
      </c>
      <c r="U135" s="88"/>
      <c r="V135" s="22">
        <v>0</v>
      </c>
      <c r="W135" s="22">
        <v>2</v>
      </c>
      <c r="X135" s="22">
        <v>2</v>
      </c>
      <c r="Y135" s="22">
        <v>0</v>
      </c>
      <c r="Z135" s="22">
        <v>7</v>
      </c>
      <c r="AA135" s="22">
        <v>7</v>
      </c>
      <c r="AB135" s="36">
        <v>15</v>
      </c>
      <c r="AC135" s="37">
        <v>30</v>
      </c>
      <c r="AD135" s="37">
        <v>9</v>
      </c>
      <c r="AE135" s="37">
        <v>5</v>
      </c>
      <c r="AF135" s="37">
        <v>16</v>
      </c>
      <c r="AG135" s="37">
        <v>21</v>
      </c>
      <c r="AH135" s="50" t="s">
        <v>87</v>
      </c>
      <c r="AI135" s="88"/>
      <c r="AJ135" s="37">
        <v>14</v>
      </c>
      <c r="AK135" s="37">
        <v>2</v>
      </c>
      <c r="AL135" s="37">
        <v>9</v>
      </c>
      <c r="AM135" s="37">
        <v>8</v>
      </c>
      <c r="AN135" s="40">
        <v>18</v>
      </c>
      <c r="AO135" s="37">
        <v>3</v>
      </c>
      <c r="AP135" s="37">
        <v>0</v>
      </c>
      <c r="AQ135" s="37"/>
      <c r="AR135" s="37"/>
      <c r="AS135" s="37"/>
      <c r="AT135" s="37"/>
      <c r="AU135" s="37"/>
      <c r="AV135" s="39"/>
    </row>
    <row r="136" spans="1:48" s="26" customFormat="1" x14ac:dyDescent="0.25">
      <c r="A136" s="1">
        <f>ROW()</f>
        <v>136</v>
      </c>
      <c r="B136" s="27" t="str">
        <f t="shared" si="52"/>
        <v>TOTAL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30"/>
      <c r="R136" s="67" t="s">
        <v>13</v>
      </c>
      <c r="S136" s="90">
        <f>SUM(S130:S135)</f>
        <v>0</v>
      </c>
      <c r="T136" s="90">
        <f>SUM(T130:T135)</f>
        <v>0</v>
      </c>
      <c r="U136" s="68"/>
      <c r="V136" s="24">
        <f t="shared" ref="V136:AG136" si="53">SUM(V130:V135)</f>
        <v>0</v>
      </c>
      <c r="W136" s="24">
        <f t="shared" si="53"/>
        <v>97</v>
      </c>
      <c r="X136" s="24">
        <f t="shared" si="53"/>
        <v>126</v>
      </c>
      <c r="Y136" s="24">
        <f t="shared" si="53"/>
        <v>135</v>
      </c>
      <c r="Z136" s="24">
        <f t="shared" si="53"/>
        <v>118</v>
      </c>
      <c r="AA136" s="24">
        <f t="shared" si="53"/>
        <v>142</v>
      </c>
      <c r="AB136" s="24">
        <f t="shared" si="53"/>
        <v>127</v>
      </c>
      <c r="AC136" s="24">
        <f t="shared" si="53"/>
        <v>163</v>
      </c>
      <c r="AD136" s="24">
        <f t="shared" si="53"/>
        <v>194</v>
      </c>
      <c r="AE136" s="24">
        <f t="shared" si="53"/>
        <v>184</v>
      </c>
      <c r="AF136" s="24">
        <f t="shared" si="53"/>
        <v>198</v>
      </c>
      <c r="AG136" s="24">
        <f t="shared" si="53"/>
        <v>130</v>
      </c>
      <c r="AH136" s="67" t="s">
        <v>13</v>
      </c>
      <c r="AI136" s="68"/>
      <c r="AJ136" s="24">
        <f t="shared" ref="AJ136:AU136" si="54">SUM(AJ130:AJ135)</f>
        <v>162</v>
      </c>
      <c r="AK136" s="24">
        <f t="shared" si="54"/>
        <v>54</v>
      </c>
      <c r="AL136" s="24">
        <f t="shared" si="54"/>
        <v>79</v>
      </c>
      <c r="AM136" s="24">
        <f t="shared" si="54"/>
        <v>74</v>
      </c>
      <c r="AN136" s="24">
        <f t="shared" si="54"/>
        <v>73</v>
      </c>
      <c r="AO136" s="24">
        <f t="shared" si="54"/>
        <v>74</v>
      </c>
      <c r="AP136" s="24">
        <f t="shared" si="54"/>
        <v>58</v>
      </c>
      <c r="AQ136" s="24">
        <f t="shared" si="54"/>
        <v>0</v>
      </c>
      <c r="AR136" s="24">
        <f t="shared" si="54"/>
        <v>0</v>
      </c>
      <c r="AS136" s="24">
        <f t="shared" si="54"/>
        <v>0</v>
      </c>
      <c r="AT136" s="24">
        <f t="shared" si="54"/>
        <v>0</v>
      </c>
      <c r="AU136" s="24">
        <f t="shared" si="54"/>
        <v>0</v>
      </c>
      <c r="AV136" s="70"/>
    </row>
    <row r="137" spans="1:48" s="26" customFormat="1" x14ac:dyDescent="0.25">
      <c r="A137" s="1">
        <f>ROW()</f>
        <v>137</v>
      </c>
      <c r="B137" s="27">
        <f t="shared" si="52"/>
        <v>0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 s="44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44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70"/>
    </row>
    <row r="138" spans="1:48" x14ac:dyDescent="0.25">
      <c r="A138" s="1">
        <f>ROW()</f>
        <v>138</v>
      </c>
      <c r="B138" t="str">
        <f t="shared" si="52"/>
        <v>Serviços de Apoio Diagnóstico e Terapêutico – SADT</v>
      </c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30"/>
      <c r="R138" s="71" t="s">
        <v>88</v>
      </c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 t="s">
        <v>88</v>
      </c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15"/>
    </row>
    <row r="139" spans="1:48" s="95" customFormat="1" x14ac:dyDescent="0.25">
      <c r="A139" s="1">
        <f>ROW()</f>
        <v>139</v>
      </c>
      <c r="B139" s="9" t="str">
        <f t="shared" si="52"/>
        <v>14. SADT OFERTADO AO CRE</v>
      </c>
      <c r="C139" s="10" t="str">
        <f>C$4</f>
        <v>Meta Parcial</v>
      </c>
      <c r="D139" s="10" t="str">
        <f t="shared" ref="D139:AU139" si="55">D$4</f>
        <v>26-31-jul-24</v>
      </c>
      <c r="E139" s="10" t="str">
        <f t="shared" si="55"/>
        <v>Meta Mensal</v>
      </c>
      <c r="F139" s="10">
        <f t="shared" si="55"/>
        <v>45505</v>
      </c>
      <c r="G139" s="10" t="e">
        <f t="shared" ca="1" si="55"/>
        <v>#NAME?</v>
      </c>
      <c r="H139" s="10" t="str">
        <f t="shared" si="55"/>
        <v>Meta Parcial</v>
      </c>
      <c r="I139" s="10" t="str">
        <f t="shared" si="55"/>
        <v>01-25-Out-24</v>
      </c>
      <c r="J139" s="10" t="str">
        <f t="shared" si="55"/>
        <v>Meta Parcial</v>
      </c>
      <c r="K139" s="10" t="str">
        <f t="shared" si="55"/>
        <v>26-31-Out-24</v>
      </c>
      <c r="L139" s="10" t="str">
        <f t="shared" si="55"/>
        <v>Meta Mensal</v>
      </c>
      <c r="M139" s="10">
        <f t="shared" si="55"/>
        <v>45566</v>
      </c>
      <c r="N139" s="10" t="e">
        <f t="shared" ca="1" si="55"/>
        <v>#NAME?</v>
      </c>
      <c r="O139" s="10" t="e">
        <f t="shared" ca="1" si="55"/>
        <v>#NAME?</v>
      </c>
      <c r="P139" s="10" t="str">
        <f t="shared" si="55"/>
        <v>Meta Parcial</v>
      </c>
      <c r="Q139" s="10" t="str">
        <f t="shared" si="55"/>
        <v>01-20/01 de 2025</v>
      </c>
      <c r="R139" s="12" t="s">
        <v>89</v>
      </c>
      <c r="S139" s="13" t="str">
        <f t="shared" si="55"/>
        <v>Meta Parcial</v>
      </c>
      <c r="T139" s="13" t="str">
        <f t="shared" si="55"/>
        <v>21-31/01 de 2025</v>
      </c>
      <c r="U139" s="13" t="str">
        <f t="shared" si="55"/>
        <v>Meta Mensal</v>
      </c>
      <c r="V139" s="13">
        <f t="shared" si="55"/>
        <v>45658</v>
      </c>
      <c r="W139" s="13" t="e">
        <f t="shared" ca="1" si="55"/>
        <v>#NAME?</v>
      </c>
      <c r="X139" s="13" t="e">
        <f t="shared" ca="1" si="55"/>
        <v>#NAME?</v>
      </c>
      <c r="Y139" s="13" t="e">
        <f t="shared" ca="1" si="55"/>
        <v>#NAME?</v>
      </c>
      <c r="Z139" s="13" t="e">
        <f t="shared" ca="1" si="55"/>
        <v>#NAME?</v>
      </c>
      <c r="AA139" s="13" t="e">
        <f t="shared" ca="1" si="55"/>
        <v>#NAME?</v>
      </c>
      <c r="AB139" s="13" t="e">
        <f t="shared" ca="1" si="55"/>
        <v>#NAME?</v>
      </c>
      <c r="AC139" s="13" t="e">
        <f t="shared" ca="1" si="55"/>
        <v>#NAME?</v>
      </c>
      <c r="AD139" s="13" t="e">
        <f t="shared" ca="1" si="55"/>
        <v>#NAME?</v>
      </c>
      <c r="AE139" s="13" t="e">
        <f t="shared" ca="1" si="55"/>
        <v>#NAME?</v>
      </c>
      <c r="AF139" s="13" t="e">
        <f t="shared" ca="1" si="55"/>
        <v>#NAME?</v>
      </c>
      <c r="AG139" s="13" t="e">
        <f t="shared" ca="1" si="55"/>
        <v>#NAME?</v>
      </c>
      <c r="AH139" s="12" t="s">
        <v>89</v>
      </c>
      <c r="AI139" s="13" t="str">
        <f>AI$4</f>
        <v>Meta Mensal</v>
      </c>
      <c r="AJ139" s="13" t="e">
        <f t="shared" ca="1" si="55"/>
        <v>#NAME?</v>
      </c>
      <c r="AK139" s="13" t="e">
        <f t="shared" ca="1" si="55"/>
        <v>#NAME?</v>
      </c>
      <c r="AL139" s="13" t="e">
        <f t="shared" ca="1" si="55"/>
        <v>#NAME?</v>
      </c>
      <c r="AM139" s="13" t="e">
        <f t="shared" ca="1" si="55"/>
        <v>#NAME?</v>
      </c>
      <c r="AN139" s="13" t="e">
        <f t="shared" ca="1" si="55"/>
        <v>#NAME?</v>
      </c>
      <c r="AO139" s="13" t="e">
        <f t="shared" ca="1" si="55"/>
        <v>#NAME?</v>
      </c>
      <c r="AP139" s="13" t="e">
        <f t="shared" ca="1" si="55"/>
        <v>#NAME?</v>
      </c>
      <c r="AQ139" s="13" t="e">
        <f t="shared" ca="1" si="55"/>
        <v>#NAME?</v>
      </c>
      <c r="AR139" s="13" t="e">
        <f t="shared" ca="1" si="55"/>
        <v>#NAME?</v>
      </c>
      <c r="AS139" s="13" t="e">
        <f t="shared" ca="1" si="55"/>
        <v>#NAME?</v>
      </c>
      <c r="AT139" s="13" t="e">
        <f t="shared" ca="1" si="55"/>
        <v>#NAME?</v>
      </c>
      <c r="AU139" s="13" t="e">
        <f t="shared" ca="1" si="55"/>
        <v>#NAME?</v>
      </c>
      <c r="AV139" s="15">
        <f>ROW()-3</f>
        <v>136</v>
      </c>
    </row>
    <row r="140" spans="1:48" s="20" customFormat="1" x14ac:dyDescent="0.2">
      <c r="A140" s="1">
        <f>ROW()</f>
        <v>140</v>
      </c>
      <c r="B140" s="91" t="str">
        <f t="shared" si="52"/>
        <v>Audiometria</v>
      </c>
      <c r="C140" s="96">
        <f>(E140/31)*6</f>
        <v>1.935483870967742</v>
      </c>
      <c r="D140" s="96"/>
      <c r="E140" s="96">
        <v>10</v>
      </c>
      <c r="F140" s="96"/>
      <c r="G140" s="96"/>
      <c r="H140" s="19">
        <f>ROUND(((L140/31)*25),0)</f>
        <v>8</v>
      </c>
      <c r="I140" s="96"/>
      <c r="J140" s="19">
        <f>ROUND(((L140/31)*6),0)</f>
        <v>2</v>
      </c>
      <c r="K140" s="96"/>
      <c r="L140" s="96">
        <v>10</v>
      </c>
      <c r="M140" s="22">
        <f t="shared" ref="M140:M164" si="56">I140+K140</f>
        <v>0</v>
      </c>
      <c r="N140" s="96">
        <v>0</v>
      </c>
      <c r="O140" s="96">
        <v>0</v>
      </c>
      <c r="P140" s="38">
        <f t="shared" ref="P140:P155" si="57">ROUND((L140/31)*20,0)</f>
        <v>6</v>
      </c>
      <c r="Q140" s="97">
        <v>0</v>
      </c>
      <c r="R140" s="91" t="s">
        <v>90</v>
      </c>
      <c r="S140" s="19">
        <f t="shared" ref="S140:S149" si="58">ROUND((U140/31)*11,0)</f>
        <v>2</v>
      </c>
      <c r="T140" s="97">
        <v>0</v>
      </c>
      <c r="U140" s="96">
        <v>5</v>
      </c>
      <c r="V140" s="22">
        <f t="shared" ref="V140:V149" si="59">T140+Q140</f>
        <v>0</v>
      </c>
      <c r="W140" s="96">
        <v>0</v>
      </c>
      <c r="X140" s="96">
        <v>0</v>
      </c>
      <c r="Y140" s="96">
        <v>0</v>
      </c>
      <c r="Z140" s="96">
        <v>0</v>
      </c>
      <c r="AA140" s="96">
        <v>0</v>
      </c>
      <c r="AB140" s="75">
        <v>0</v>
      </c>
      <c r="AC140" s="98">
        <v>0</v>
      </c>
      <c r="AD140" s="98">
        <v>0</v>
      </c>
      <c r="AE140" s="98">
        <v>0</v>
      </c>
      <c r="AF140" s="98">
        <v>0</v>
      </c>
      <c r="AG140" s="98">
        <v>0</v>
      </c>
      <c r="AH140" s="91" t="s">
        <v>90</v>
      </c>
      <c r="AI140" s="96">
        <v>5</v>
      </c>
      <c r="AJ140" s="98">
        <v>0</v>
      </c>
      <c r="AK140" s="98">
        <v>0</v>
      </c>
      <c r="AL140" s="98">
        <v>0</v>
      </c>
      <c r="AM140" s="98">
        <v>0</v>
      </c>
      <c r="AN140" s="38">
        <v>0</v>
      </c>
      <c r="AO140" s="98">
        <v>2</v>
      </c>
      <c r="AP140" s="98">
        <v>2</v>
      </c>
      <c r="AQ140" s="98"/>
      <c r="AR140" s="98"/>
      <c r="AS140" s="98"/>
      <c r="AT140" s="98"/>
      <c r="AU140" s="98"/>
      <c r="AV140" s="39"/>
    </row>
    <row r="141" spans="1:48" s="20" customFormat="1" x14ac:dyDescent="0.2">
      <c r="A141" s="1">
        <f>ROW()</f>
        <v>141</v>
      </c>
      <c r="B141" s="91" t="str">
        <f t="shared" si="52"/>
        <v>Cistoscopia</v>
      </c>
      <c r="C141" s="96">
        <f t="shared" ref="C141:C164" si="60">(E141/31)*6</f>
        <v>1.935483870967742</v>
      </c>
      <c r="D141" s="96"/>
      <c r="E141" s="96">
        <v>10</v>
      </c>
      <c r="F141" s="96"/>
      <c r="G141" s="96"/>
      <c r="H141" s="19">
        <f t="shared" ref="H141:H164" si="61">ROUND(((L141/31)*25),0)</f>
        <v>8</v>
      </c>
      <c r="I141" s="96"/>
      <c r="J141" s="19">
        <f t="shared" ref="J141:J164" si="62">ROUND(((L141/31)*6),0)</f>
        <v>2</v>
      </c>
      <c r="K141" s="96"/>
      <c r="L141" s="96">
        <v>10</v>
      </c>
      <c r="M141" s="22">
        <f t="shared" si="56"/>
        <v>0</v>
      </c>
      <c r="N141" s="96">
        <v>10</v>
      </c>
      <c r="O141" s="96">
        <v>10</v>
      </c>
      <c r="P141" s="38">
        <f t="shared" si="57"/>
        <v>6</v>
      </c>
      <c r="Q141" s="97">
        <v>10</v>
      </c>
      <c r="R141" s="91" t="s">
        <v>91</v>
      </c>
      <c r="S141" s="19">
        <f t="shared" si="58"/>
        <v>2</v>
      </c>
      <c r="T141" s="97">
        <v>0</v>
      </c>
      <c r="U141" s="96">
        <v>5</v>
      </c>
      <c r="V141" s="22">
        <f t="shared" si="59"/>
        <v>10</v>
      </c>
      <c r="W141" s="96">
        <v>0</v>
      </c>
      <c r="X141" s="96">
        <v>5</v>
      </c>
      <c r="Y141" s="96">
        <v>5</v>
      </c>
      <c r="Z141" s="96">
        <v>5</v>
      </c>
      <c r="AA141" s="96">
        <v>5</v>
      </c>
      <c r="AB141" s="36">
        <v>5</v>
      </c>
      <c r="AC141" s="98">
        <v>5</v>
      </c>
      <c r="AD141" s="98">
        <v>5</v>
      </c>
      <c r="AE141" s="98">
        <v>5</v>
      </c>
      <c r="AF141" s="98">
        <v>5</v>
      </c>
      <c r="AG141" s="98">
        <v>5</v>
      </c>
      <c r="AH141" s="91" t="s">
        <v>91</v>
      </c>
      <c r="AI141" s="96">
        <v>5</v>
      </c>
      <c r="AJ141" s="98">
        <v>0</v>
      </c>
      <c r="AK141" s="98">
        <v>0</v>
      </c>
      <c r="AL141" s="98">
        <v>0</v>
      </c>
      <c r="AM141" s="98">
        <v>0</v>
      </c>
      <c r="AN141" s="40">
        <v>5</v>
      </c>
      <c r="AO141" s="98">
        <v>5</v>
      </c>
      <c r="AP141" s="98">
        <v>5</v>
      </c>
      <c r="AQ141" s="98"/>
      <c r="AR141" s="98"/>
      <c r="AS141" s="98"/>
      <c r="AT141" s="98"/>
      <c r="AU141" s="98"/>
      <c r="AV141" s="39"/>
    </row>
    <row r="142" spans="1:48" s="20" customFormat="1" x14ac:dyDescent="0.2">
      <c r="A142" s="1">
        <f>ROW()</f>
        <v>142</v>
      </c>
      <c r="B142" s="91" t="str">
        <f t="shared" si="52"/>
        <v>Colonoscopia</v>
      </c>
      <c r="C142" s="96">
        <f t="shared" si="60"/>
        <v>4.4516129032258061</v>
      </c>
      <c r="D142" s="96"/>
      <c r="E142" s="96">
        <v>23</v>
      </c>
      <c r="F142" s="96"/>
      <c r="G142" s="96"/>
      <c r="H142" s="19">
        <f t="shared" si="61"/>
        <v>40</v>
      </c>
      <c r="I142" s="96"/>
      <c r="J142" s="19">
        <f t="shared" si="62"/>
        <v>10</v>
      </c>
      <c r="K142" s="96"/>
      <c r="L142" s="96">
        <v>50</v>
      </c>
      <c r="M142" s="22">
        <f t="shared" si="56"/>
        <v>0</v>
      </c>
      <c r="N142" s="96">
        <v>0</v>
      </c>
      <c r="O142" s="96">
        <v>0</v>
      </c>
      <c r="P142" s="38">
        <f t="shared" si="57"/>
        <v>32</v>
      </c>
      <c r="Q142" s="97">
        <v>0</v>
      </c>
      <c r="R142" s="91" t="s">
        <v>92</v>
      </c>
      <c r="S142" s="19">
        <f t="shared" si="58"/>
        <v>14</v>
      </c>
      <c r="T142" s="97">
        <v>0</v>
      </c>
      <c r="U142" s="96">
        <v>40</v>
      </c>
      <c r="V142" s="22">
        <f t="shared" si="59"/>
        <v>0</v>
      </c>
      <c r="W142" s="96">
        <v>0</v>
      </c>
      <c r="X142" s="96">
        <v>0</v>
      </c>
      <c r="Y142" s="96">
        <v>0</v>
      </c>
      <c r="Z142" s="96">
        <v>0</v>
      </c>
      <c r="AA142" s="96">
        <v>0</v>
      </c>
      <c r="AB142" s="36">
        <v>24</v>
      </c>
      <c r="AC142" s="98">
        <v>0</v>
      </c>
      <c r="AD142" s="98">
        <v>0</v>
      </c>
      <c r="AE142" s="98">
        <v>0</v>
      </c>
      <c r="AF142" s="98">
        <v>0</v>
      </c>
      <c r="AG142" s="98">
        <v>32</v>
      </c>
      <c r="AH142" s="91" t="s">
        <v>92</v>
      </c>
      <c r="AI142" s="96">
        <v>40</v>
      </c>
      <c r="AJ142" s="98">
        <v>0</v>
      </c>
      <c r="AK142" s="98">
        <v>0</v>
      </c>
      <c r="AL142" s="98">
        <v>32</v>
      </c>
      <c r="AM142" s="98">
        <v>32</v>
      </c>
      <c r="AN142" s="40">
        <v>32</v>
      </c>
      <c r="AO142" s="98">
        <v>32</v>
      </c>
      <c r="AP142" s="98">
        <v>32</v>
      </c>
      <c r="AQ142" s="98"/>
      <c r="AR142" s="98"/>
      <c r="AS142" s="98"/>
      <c r="AT142" s="98"/>
      <c r="AU142" s="98"/>
      <c r="AV142" s="39"/>
    </row>
    <row r="143" spans="1:48" s="20" customFormat="1" x14ac:dyDescent="0.2">
      <c r="A143" s="1">
        <f>ROW()</f>
        <v>143</v>
      </c>
      <c r="B143" s="91" t="str">
        <f t="shared" si="52"/>
        <v>Colposcopia</v>
      </c>
      <c r="C143" s="96">
        <f t="shared" si="60"/>
        <v>1.935483870967742</v>
      </c>
      <c r="D143" s="96"/>
      <c r="E143" s="96">
        <v>10</v>
      </c>
      <c r="F143" s="96"/>
      <c r="G143" s="96"/>
      <c r="H143" s="19">
        <f t="shared" si="61"/>
        <v>32</v>
      </c>
      <c r="I143" s="96"/>
      <c r="J143" s="19">
        <f t="shared" si="62"/>
        <v>8</v>
      </c>
      <c r="K143" s="96"/>
      <c r="L143" s="96">
        <v>40</v>
      </c>
      <c r="M143" s="22">
        <f t="shared" si="56"/>
        <v>0</v>
      </c>
      <c r="N143" s="96">
        <v>20</v>
      </c>
      <c r="O143" s="96">
        <v>20</v>
      </c>
      <c r="P143" s="38">
        <f t="shared" si="57"/>
        <v>26</v>
      </c>
      <c r="Q143" s="97">
        <v>0</v>
      </c>
      <c r="R143" s="91" t="s">
        <v>93</v>
      </c>
      <c r="S143" s="19">
        <f t="shared" si="58"/>
        <v>4</v>
      </c>
      <c r="T143" s="97">
        <v>8</v>
      </c>
      <c r="U143" s="96">
        <v>10</v>
      </c>
      <c r="V143" s="22">
        <f t="shared" si="59"/>
        <v>8</v>
      </c>
      <c r="W143" s="96">
        <v>10</v>
      </c>
      <c r="X143" s="96">
        <v>10</v>
      </c>
      <c r="Y143" s="96">
        <v>7</v>
      </c>
      <c r="Z143" s="96">
        <v>10</v>
      </c>
      <c r="AA143" s="96">
        <v>10</v>
      </c>
      <c r="AB143" s="36">
        <v>0</v>
      </c>
      <c r="AC143" s="98">
        <v>0</v>
      </c>
      <c r="AD143" s="98">
        <v>0</v>
      </c>
      <c r="AE143" s="98">
        <v>10</v>
      </c>
      <c r="AF143" s="98">
        <v>10</v>
      </c>
      <c r="AG143" s="98">
        <v>10</v>
      </c>
      <c r="AH143" s="91" t="s">
        <v>93</v>
      </c>
      <c r="AI143" s="96">
        <v>10</v>
      </c>
      <c r="AJ143" s="98">
        <v>10</v>
      </c>
      <c r="AK143" s="98">
        <v>10</v>
      </c>
      <c r="AL143" s="98">
        <v>10</v>
      </c>
      <c r="AM143" s="98">
        <v>10</v>
      </c>
      <c r="AN143" s="40">
        <v>10</v>
      </c>
      <c r="AO143" s="98">
        <v>10</v>
      </c>
      <c r="AP143" s="98">
        <v>10</v>
      </c>
      <c r="AQ143" s="98"/>
      <c r="AR143" s="98"/>
      <c r="AS143" s="98"/>
      <c r="AT143" s="98"/>
      <c r="AU143" s="98"/>
      <c r="AV143" s="39"/>
    </row>
    <row r="144" spans="1:48" s="20" customFormat="1" x14ac:dyDescent="0.2">
      <c r="A144" s="1">
        <f>ROW()</f>
        <v>144</v>
      </c>
      <c r="B144" s="91" t="str">
        <f t="shared" si="52"/>
        <v>Densitometria Óssea</v>
      </c>
      <c r="C144" s="96">
        <f t="shared" si="60"/>
        <v>28.838709677419356</v>
      </c>
      <c r="D144" s="96"/>
      <c r="E144" s="96">
        <v>149</v>
      </c>
      <c r="F144" s="96"/>
      <c r="G144" s="96"/>
      <c r="H144" s="19">
        <f t="shared" si="61"/>
        <v>27</v>
      </c>
      <c r="I144" s="96"/>
      <c r="J144" s="19">
        <f t="shared" si="62"/>
        <v>7</v>
      </c>
      <c r="K144" s="96"/>
      <c r="L144" s="96">
        <v>34</v>
      </c>
      <c r="M144" s="22">
        <f t="shared" si="56"/>
        <v>0</v>
      </c>
      <c r="N144" s="96">
        <v>36</v>
      </c>
      <c r="O144" s="96">
        <v>34</v>
      </c>
      <c r="P144" s="38">
        <f t="shared" si="57"/>
        <v>22</v>
      </c>
      <c r="Q144" s="97">
        <v>0</v>
      </c>
      <c r="R144" s="91" t="s">
        <v>94</v>
      </c>
      <c r="S144" s="19">
        <f t="shared" si="58"/>
        <v>5</v>
      </c>
      <c r="T144" s="97">
        <v>0</v>
      </c>
      <c r="U144" s="96">
        <v>15</v>
      </c>
      <c r="V144" s="22">
        <f t="shared" si="59"/>
        <v>0</v>
      </c>
      <c r="W144" s="96">
        <v>0</v>
      </c>
      <c r="X144" s="96">
        <v>0</v>
      </c>
      <c r="Y144" s="96">
        <v>0</v>
      </c>
      <c r="Z144" s="96">
        <v>16</v>
      </c>
      <c r="AA144" s="96">
        <v>16</v>
      </c>
      <c r="AB144" s="36">
        <v>15</v>
      </c>
      <c r="AC144" s="98">
        <v>32</v>
      </c>
      <c r="AD144" s="98">
        <v>31</v>
      </c>
      <c r="AE144" s="98">
        <v>18</v>
      </c>
      <c r="AF144" s="98">
        <v>48</v>
      </c>
      <c r="AG144" s="98">
        <v>31</v>
      </c>
      <c r="AH144" s="91" t="s">
        <v>94</v>
      </c>
      <c r="AI144" s="96">
        <v>15</v>
      </c>
      <c r="AJ144" s="98">
        <v>28</v>
      </c>
      <c r="AK144" s="98">
        <v>25</v>
      </c>
      <c r="AL144" s="98">
        <v>25</v>
      </c>
      <c r="AM144" s="98">
        <v>25</v>
      </c>
      <c r="AN144" s="40">
        <v>26</v>
      </c>
      <c r="AO144" s="98">
        <v>26</v>
      </c>
      <c r="AP144" s="98">
        <v>26</v>
      </c>
      <c r="AQ144" s="98"/>
      <c r="AR144" s="98"/>
      <c r="AS144" s="98"/>
      <c r="AT144" s="98"/>
      <c r="AU144" s="98"/>
      <c r="AV144" s="39"/>
    </row>
    <row r="145" spans="1:48" s="20" customFormat="1" x14ac:dyDescent="0.2">
      <c r="A145" s="1">
        <f>ROW()</f>
        <v>145</v>
      </c>
      <c r="B145" s="91" t="str">
        <f t="shared" si="52"/>
        <v>Doppler Vascular</v>
      </c>
      <c r="C145" s="96">
        <f t="shared" si="60"/>
        <v>24.193548387096776</v>
      </c>
      <c r="D145" s="96"/>
      <c r="E145" s="96">
        <v>125</v>
      </c>
      <c r="F145" s="96"/>
      <c r="G145" s="96"/>
      <c r="H145" s="19">
        <f t="shared" si="61"/>
        <v>141</v>
      </c>
      <c r="I145" s="96"/>
      <c r="J145" s="19">
        <f t="shared" si="62"/>
        <v>34</v>
      </c>
      <c r="K145" s="96"/>
      <c r="L145" s="96">
        <v>175</v>
      </c>
      <c r="M145" s="22">
        <f t="shared" si="56"/>
        <v>0</v>
      </c>
      <c r="N145" s="96">
        <v>175</v>
      </c>
      <c r="O145" s="96">
        <v>175</v>
      </c>
      <c r="P145" s="38">
        <f t="shared" si="57"/>
        <v>113</v>
      </c>
      <c r="Q145" s="97">
        <v>175</v>
      </c>
      <c r="R145" s="91" t="s">
        <v>95</v>
      </c>
      <c r="S145" s="19">
        <f t="shared" si="58"/>
        <v>18</v>
      </c>
      <c r="T145" s="97">
        <v>0</v>
      </c>
      <c r="U145" s="96">
        <v>50</v>
      </c>
      <c r="V145" s="22">
        <f t="shared" si="59"/>
        <v>175</v>
      </c>
      <c r="W145" s="96">
        <v>50</v>
      </c>
      <c r="X145" s="96">
        <v>50</v>
      </c>
      <c r="Y145" s="96">
        <v>50</v>
      </c>
      <c r="Z145" s="96">
        <v>50</v>
      </c>
      <c r="AA145" s="96">
        <v>50</v>
      </c>
      <c r="AB145" s="36">
        <v>50</v>
      </c>
      <c r="AC145" s="98">
        <v>50</v>
      </c>
      <c r="AD145" s="98">
        <v>50</v>
      </c>
      <c r="AE145" s="98">
        <v>50</v>
      </c>
      <c r="AF145" s="98">
        <v>50</v>
      </c>
      <c r="AG145" s="98">
        <v>50</v>
      </c>
      <c r="AH145" s="91" t="s">
        <v>95</v>
      </c>
      <c r="AI145" s="96">
        <v>50</v>
      </c>
      <c r="AJ145" s="98">
        <v>50</v>
      </c>
      <c r="AK145" s="98">
        <v>50</v>
      </c>
      <c r="AL145" s="98">
        <v>50</v>
      </c>
      <c r="AM145" s="98">
        <v>50</v>
      </c>
      <c r="AN145" s="40">
        <v>50</v>
      </c>
      <c r="AO145" s="98">
        <v>50</v>
      </c>
      <c r="AP145" s="98">
        <v>50</v>
      </c>
      <c r="AQ145" s="98"/>
      <c r="AR145" s="98"/>
      <c r="AS145" s="98"/>
      <c r="AT145" s="98"/>
      <c r="AU145" s="98"/>
      <c r="AV145" s="39"/>
    </row>
    <row r="146" spans="1:48" s="20" customFormat="1" x14ac:dyDescent="0.2">
      <c r="A146" s="1">
        <f>ROW()</f>
        <v>146</v>
      </c>
      <c r="B146" s="91" t="str">
        <f t="shared" si="52"/>
        <v>Ecocardiografia</v>
      </c>
      <c r="C146" s="96">
        <f t="shared" si="60"/>
        <v>2.129032258064516</v>
      </c>
      <c r="D146" s="96"/>
      <c r="E146" s="96">
        <v>11</v>
      </c>
      <c r="F146" s="96"/>
      <c r="G146" s="96"/>
      <c r="H146" s="19">
        <f t="shared" si="61"/>
        <v>69</v>
      </c>
      <c r="I146" s="96"/>
      <c r="J146" s="19">
        <f t="shared" si="62"/>
        <v>17</v>
      </c>
      <c r="K146" s="96"/>
      <c r="L146" s="96">
        <v>86</v>
      </c>
      <c r="M146" s="22">
        <f t="shared" si="56"/>
        <v>0</v>
      </c>
      <c r="N146" s="96">
        <v>90</v>
      </c>
      <c r="O146" s="96">
        <v>90</v>
      </c>
      <c r="P146" s="38">
        <f t="shared" si="57"/>
        <v>55</v>
      </c>
      <c r="Q146" s="97">
        <v>45</v>
      </c>
      <c r="R146" s="91" t="s">
        <v>96</v>
      </c>
      <c r="S146" s="19">
        <f t="shared" si="58"/>
        <v>25</v>
      </c>
      <c r="T146" s="97">
        <v>15</v>
      </c>
      <c r="U146" s="96">
        <v>70</v>
      </c>
      <c r="V146" s="22">
        <f t="shared" si="59"/>
        <v>60</v>
      </c>
      <c r="W146" s="96">
        <v>70</v>
      </c>
      <c r="X146" s="96">
        <v>70</v>
      </c>
      <c r="Y146" s="96">
        <v>79</v>
      </c>
      <c r="Z146" s="96">
        <v>70</v>
      </c>
      <c r="AA146" s="96">
        <v>70</v>
      </c>
      <c r="AB146" s="36">
        <v>70</v>
      </c>
      <c r="AC146" s="98">
        <v>70</v>
      </c>
      <c r="AD146" s="98">
        <v>70</v>
      </c>
      <c r="AE146" s="98">
        <v>70</v>
      </c>
      <c r="AF146" s="98">
        <v>75</v>
      </c>
      <c r="AG146" s="98">
        <v>75</v>
      </c>
      <c r="AH146" s="91" t="s">
        <v>96</v>
      </c>
      <c r="AI146" s="96">
        <v>70</v>
      </c>
      <c r="AJ146" s="98">
        <v>75</v>
      </c>
      <c r="AK146" s="98">
        <v>75</v>
      </c>
      <c r="AL146" s="98">
        <v>75</v>
      </c>
      <c r="AM146" s="98">
        <v>75</v>
      </c>
      <c r="AN146" s="40">
        <v>75</v>
      </c>
      <c r="AO146" s="98">
        <v>75</v>
      </c>
      <c r="AP146" s="98">
        <v>75</v>
      </c>
      <c r="AQ146" s="98"/>
      <c r="AR146" s="98"/>
      <c r="AS146" s="98"/>
      <c r="AT146" s="98"/>
      <c r="AU146" s="98"/>
      <c r="AV146" s="39"/>
    </row>
    <row r="147" spans="1:48" s="20" customFormat="1" x14ac:dyDescent="0.2">
      <c r="A147" s="1">
        <f>ROW()</f>
        <v>147</v>
      </c>
      <c r="B147" s="91" t="str">
        <f t="shared" si="52"/>
        <v>Eletrocardiografia</v>
      </c>
      <c r="C147" s="96">
        <f t="shared" si="60"/>
        <v>34.838709677419359</v>
      </c>
      <c r="D147" s="96"/>
      <c r="E147" s="96">
        <v>180</v>
      </c>
      <c r="F147" s="96"/>
      <c r="G147" s="96"/>
      <c r="H147" s="19">
        <f t="shared" si="61"/>
        <v>65</v>
      </c>
      <c r="I147" s="96"/>
      <c r="J147" s="19">
        <f t="shared" si="62"/>
        <v>15</v>
      </c>
      <c r="K147" s="96"/>
      <c r="L147" s="96">
        <v>80</v>
      </c>
      <c r="M147" s="22">
        <f t="shared" si="56"/>
        <v>0</v>
      </c>
      <c r="N147" s="96">
        <v>240</v>
      </c>
      <c r="O147" s="96">
        <v>290</v>
      </c>
      <c r="P147" s="38">
        <f t="shared" si="57"/>
        <v>52</v>
      </c>
      <c r="Q147" s="97">
        <v>53</v>
      </c>
      <c r="R147" s="91" t="s">
        <v>97</v>
      </c>
      <c r="S147" s="19">
        <f t="shared" si="58"/>
        <v>21</v>
      </c>
      <c r="T147" s="97">
        <v>28</v>
      </c>
      <c r="U147" s="96">
        <v>60</v>
      </c>
      <c r="V147" s="22">
        <f t="shared" si="59"/>
        <v>81</v>
      </c>
      <c r="W147" s="96">
        <v>52</v>
      </c>
      <c r="X147" s="96">
        <v>56</v>
      </c>
      <c r="Y147" s="96">
        <v>87</v>
      </c>
      <c r="Z147" s="96">
        <v>60</v>
      </c>
      <c r="AA147" s="96">
        <v>60</v>
      </c>
      <c r="AB147" s="36">
        <v>230</v>
      </c>
      <c r="AC147" s="98">
        <v>376</v>
      </c>
      <c r="AD147" s="98">
        <v>440</v>
      </c>
      <c r="AE147" s="98">
        <v>460</v>
      </c>
      <c r="AF147" s="98">
        <v>484</v>
      </c>
      <c r="AG147" s="98">
        <v>380</v>
      </c>
      <c r="AH147" s="91" t="s">
        <v>97</v>
      </c>
      <c r="AI147" s="96">
        <v>60</v>
      </c>
      <c r="AJ147" s="98">
        <v>540</v>
      </c>
      <c r="AK147" s="98">
        <v>395</v>
      </c>
      <c r="AL147" s="98">
        <v>395</v>
      </c>
      <c r="AM147" s="98">
        <v>395</v>
      </c>
      <c r="AN147" s="40">
        <v>460</v>
      </c>
      <c r="AO147" s="98">
        <v>460</v>
      </c>
      <c r="AP147" s="98">
        <v>460</v>
      </c>
      <c r="AQ147" s="98"/>
      <c r="AR147" s="98"/>
      <c r="AS147" s="98"/>
      <c r="AT147" s="98"/>
      <c r="AU147" s="98"/>
      <c r="AV147" s="39"/>
    </row>
    <row r="148" spans="1:48" s="20" customFormat="1" x14ac:dyDescent="0.2">
      <c r="A148" s="1">
        <f>ROW()</f>
        <v>148</v>
      </c>
      <c r="B148" s="91" t="str">
        <f t="shared" si="52"/>
        <v>Eletroencefalografia</v>
      </c>
      <c r="C148" s="96">
        <f t="shared" si="60"/>
        <v>1.935483870967742</v>
      </c>
      <c r="D148" s="96"/>
      <c r="E148" s="96">
        <v>10</v>
      </c>
      <c r="F148" s="96"/>
      <c r="G148" s="96"/>
      <c r="H148" s="19">
        <f t="shared" si="61"/>
        <v>8</v>
      </c>
      <c r="I148" s="96"/>
      <c r="J148" s="19">
        <f t="shared" si="62"/>
        <v>2</v>
      </c>
      <c r="K148" s="96"/>
      <c r="L148" s="96">
        <v>10</v>
      </c>
      <c r="M148" s="22">
        <f t="shared" si="56"/>
        <v>0</v>
      </c>
      <c r="N148" s="96">
        <v>12</v>
      </c>
      <c r="O148" s="96">
        <v>10</v>
      </c>
      <c r="P148" s="38">
        <f t="shared" si="57"/>
        <v>6</v>
      </c>
      <c r="Q148" s="97">
        <v>9</v>
      </c>
      <c r="R148" s="91" t="s">
        <v>98</v>
      </c>
      <c r="S148" s="19">
        <f t="shared" si="58"/>
        <v>2</v>
      </c>
      <c r="T148" s="97">
        <v>2</v>
      </c>
      <c r="U148" s="96">
        <v>5</v>
      </c>
      <c r="V148" s="22">
        <f t="shared" si="59"/>
        <v>11</v>
      </c>
      <c r="W148" s="96">
        <v>8</v>
      </c>
      <c r="X148" s="96">
        <v>8</v>
      </c>
      <c r="Y148" s="96">
        <v>8</v>
      </c>
      <c r="Z148" s="96">
        <v>6</v>
      </c>
      <c r="AA148" s="96">
        <v>6</v>
      </c>
      <c r="AB148" s="36">
        <v>5</v>
      </c>
      <c r="AC148" s="98">
        <v>5</v>
      </c>
      <c r="AD148" s="98">
        <v>5</v>
      </c>
      <c r="AE148" s="98">
        <v>5</v>
      </c>
      <c r="AF148" s="98">
        <v>12</v>
      </c>
      <c r="AG148" s="98">
        <v>10</v>
      </c>
      <c r="AH148" s="91" t="s">
        <v>98</v>
      </c>
      <c r="AI148" s="96">
        <v>5</v>
      </c>
      <c r="AJ148" s="98">
        <v>10</v>
      </c>
      <c r="AK148" s="98">
        <v>6</v>
      </c>
      <c r="AL148" s="98">
        <v>6</v>
      </c>
      <c r="AM148" s="98">
        <v>6</v>
      </c>
      <c r="AN148" s="40">
        <v>6</v>
      </c>
      <c r="AO148" s="98">
        <v>6</v>
      </c>
      <c r="AP148" s="98">
        <v>6</v>
      </c>
      <c r="AQ148" s="98"/>
      <c r="AR148" s="98"/>
      <c r="AS148" s="98"/>
      <c r="AT148" s="98"/>
      <c r="AU148" s="98"/>
      <c r="AV148" s="39"/>
    </row>
    <row r="149" spans="1:48" s="20" customFormat="1" x14ac:dyDescent="0.2">
      <c r="A149" s="1">
        <f>ROW()</f>
        <v>149</v>
      </c>
      <c r="B149" s="91" t="str">
        <f t="shared" si="52"/>
        <v>Eletroneuromiografia</v>
      </c>
      <c r="C149" s="96">
        <f t="shared" si="60"/>
        <v>4.8387096774193541</v>
      </c>
      <c r="D149" s="96"/>
      <c r="E149" s="96">
        <v>25</v>
      </c>
      <c r="F149" s="96"/>
      <c r="G149" s="96"/>
      <c r="H149" s="19">
        <f t="shared" si="61"/>
        <v>20</v>
      </c>
      <c r="I149" s="96"/>
      <c r="J149" s="19">
        <f t="shared" si="62"/>
        <v>5</v>
      </c>
      <c r="K149" s="96"/>
      <c r="L149" s="96">
        <v>25</v>
      </c>
      <c r="M149" s="22">
        <f t="shared" si="56"/>
        <v>0</v>
      </c>
      <c r="N149" s="96">
        <v>0</v>
      </c>
      <c r="O149" s="96">
        <v>0</v>
      </c>
      <c r="P149" s="38">
        <f t="shared" si="57"/>
        <v>16</v>
      </c>
      <c r="Q149" s="97">
        <v>0</v>
      </c>
      <c r="R149" s="91" t="s">
        <v>99</v>
      </c>
      <c r="S149" s="19">
        <f t="shared" si="58"/>
        <v>7</v>
      </c>
      <c r="T149" s="97">
        <v>0</v>
      </c>
      <c r="U149" s="96">
        <v>20</v>
      </c>
      <c r="V149" s="22">
        <f t="shared" si="59"/>
        <v>0</v>
      </c>
      <c r="W149" s="96">
        <v>0</v>
      </c>
      <c r="X149" s="96">
        <v>0</v>
      </c>
      <c r="Y149" s="96">
        <v>0</v>
      </c>
      <c r="Z149" s="96">
        <v>0</v>
      </c>
      <c r="AA149" s="96">
        <v>0</v>
      </c>
      <c r="AB149" s="36">
        <v>0</v>
      </c>
      <c r="AC149" s="98">
        <v>0</v>
      </c>
      <c r="AD149" s="98">
        <v>0</v>
      </c>
      <c r="AE149" s="98">
        <v>0</v>
      </c>
      <c r="AF149" s="98">
        <v>0</v>
      </c>
      <c r="AG149" s="98">
        <v>0</v>
      </c>
      <c r="AH149" s="91" t="s">
        <v>99</v>
      </c>
      <c r="AI149" s="96">
        <v>20</v>
      </c>
      <c r="AJ149" s="98">
        <v>0</v>
      </c>
      <c r="AK149" s="98">
        <v>0</v>
      </c>
      <c r="AL149" s="98">
        <v>0</v>
      </c>
      <c r="AM149" s="98">
        <v>0</v>
      </c>
      <c r="AN149" s="40">
        <v>0</v>
      </c>
      <c r="AO149" s="98">
        <v>0</v>
      </c>
      <c r="AP149" s="98">
        <v>0</v>
      </c>
      <c r="AQ149" s="98"/>
      <c r="AR149" s="98"/>
      <c r="AS149" s="98"/>
      <c r="AT149" s="98"/>
      <c r="AU149" s="98"/>
      <c r="AV149" s="39"/>
    </row>
    <row r="150" spans="1:48" s="20" customFormat="1" x14ac:dyDescent="0.2">
      <c r="A150" s="1">
        <f>ROW()</f>
        <v>150</v>
      </c>
      <c r="B150" s="91" t="str">
        <f t="shared" si="52"/>
        <v>Endoscopia</v>
      </c>
      <c r="C150" s="96">
        <f t="shared" si="60"/>
        <v>9.0967741935483879</v>
      </c>
      <c r="D150" s="96"/>
      <c r="E150" s="96">
        <v>47</v>
      </c>
      <c r="F150" s="96"/>
      <c r="G150" s="96"/>
      <c r="H150" s="19">
        <f t="shared" si="61"/>
        <v>60</v>
      </c>
      <c r="I150" s="96"/>
      <c r="J150" s="19">
        <f t="shared" si="62"/>
        <v>15</v>
      </c>
      <c r="K150" s="96"/>
      <c r="L150" s="96">
        <v>75</v>
      </c>
      <c r="M150" s="22">
        <f t="shared" si="56"/>
        <v>0</v>
      </c>
      <c r="N150" s="96">
        <v>0</v>
      </c>
      <c r="O150" s="96">
        <v>0</v>
      </c>
      <c r="P150" s="38">
        <f t="shared" si="57"/>
        <v>48</v>
      </c>
      <c r="Q150" s="97">
        <v>0</v>
      </c>
      <c r="R150" s="91" t="s">
        <v>100</v>
      </c>
      <c r="S150" s="19">
        <f>ROUND((U150/31)*11,0)</f>
        <v>32</v>
      </c>
      <c r="T150" s="97">
        <v>0</v>
      </c>
      <c r="U150" s="96">
        <v>90</v>
      </c>
      <c r="V150" s="22">
        <f>T150+Q150</f>
        <v>0</v>
      </c>
      <c r="W150" s="96">
        <v>90</v>
      </c>
      <c r="X150" s="96">
        <v>90</v>
      </c>
      <c r="Y150" s="96">
        <v>90</v>
      </c>
      <c r="Z150" s="96">
        <v>90</v>
      </c>
      <c r="AA150" s="96">
        <v>90</v>
      </c>
      <c r="AB150" s="36">
        <v>90</v>
      </c>
      <c r="AC150" s="98">
        <v>90</v>
      </c>
      <c r="AD150" s="98">
        <v>120</v>
      </c>
      <c r="AE150" s="98">
        <v>120</v>
      </c>
      <c r="AF150" s="98">
        <v>120</v>
      </c>
      <c r="AG150" s="98">
        <v>120</v>
      </c>
      <c r="AH150" s="91" t="s">
        <v>100</v>
      </c>
      <c r="AI150" s="96">
        <v>90</v>
      </c>
      <c r="AJ150" s="98">
        <v>100</v>
      </c>
      <c r="AK150" s="98">
        <v>100</v>
      </c>
      <c r="AL150" s="98">
        <v>100</v>
      </c>
      <c r="AM150" s="98">
        <v>100</v>
      </c>
      <c r="AN150" s="40">
        <v>120</v>
      </c>
      <c r="AO150" s="98">
        <v>120</v>
      </c>
      <c r="AP150" s="98">
        <v>120</v>
      </c>
      <c r="AQ150" s="98"/>
      <c r="AR150" s="98"/>
      <c r="AS150" s="98"/>
      <c r="AT150" s="98"/>
      <c r="AU150" s="98"/>
      <c r="AV150" s="39"/>
    </row>
    <row r="151" spans="1:48" s="20" customFormat="1" x14ac:dyDescent="0.2">
      <c r="A151" s="1">
        <f>ROW()</f>
        <v>151</v>
      </c>
      <c r="B151" s="91" t="str">
        <f t="shared" si="52"/>
        <v>Espirometria</v>
      </c>
      <c r="C151" s="96">
        <f t="shared" si="60"/>
        <v>1.935483870967742</v>
      </c>
      <c r="D151" s="96"/>
      <c r="E151" s="96">
        <v>10</v>
      </c>
      <c r="F151" s="96"/>
      <c r="G151" s="96"/>
      <c r="H151" s="19">
        <f t="shared" si="61"/>
        <v>8</v>
      </c>
      <c r="I151" s="96"/>
      <c r="J151" s="19">
        <f t="shared" si="62"/>
        <v>2</v>
      </c>
      <c r="K151" s="96"/>
      <c r="L151" s="96">
        <v>10</v>
      </c>
      <c r="M151" s="22">
        <f t="shared" si="56"/>
        <v>0</v>
      </c>
      <c r="N151" s="96">
        <v>0</v>
      </c>
      <c r="O151" s="96">
        <v>0</v>
      </c>
      <c r="P151" s="38">
        <f t="shared" si="57"/>
        <v>6</v>
      </c>
      <c r="Q151" s="97">
        <v>0</v>
      </c>
      <c r="R151" s="91" t="s">
        <v>101</v>
      </c>
      <c r="S151" s="19">
        <f>ROUND((U151/31)*11,0)</f>
        <v>4</v>
      </c>
      <c r="T151" s="97">
        <v>0</v>
      </c>
      <c r="U151" s="96">
        <v>10</v>
      </c>
      <c r="V151" s="22">
        <f>T151+Q151</f>
        <v>0</v>
      </c>
      <c r="W151" s="96">
        <v>0</v>
      </c>
      <c r="X151" s="96">
        <v>0</v>
      </c>
      <c r="Y151" s="96">
        <v>0</v>
      </c>
      <c r="Z151" s="96">
        <v>10</v>
      </c>
      <c r="AA151" s="96">
        <v>10</v>
      </c>
      <c r="AB151" s="36">
        <v>10</v>
      </c>
      <c r="AC151" s="98">
        <v>10</v>
      </c>
      <c r="AD151" s="98">
        <v>10</v>
      </c>
      <c r="AE151" s="98">
        <v>10</v>
      </c>
      <c r="AF151" s="98">
        <v>13</v>
      </c>
      <c r="AG151" s="98">
        <v>13</v>
      </c>
      <c r="AH151" s="91" t="s">
        <v>101</v>
      </c>
      <c r="AI151" s="96">
        <v>10</v>
      </c>
      <c r="AJ151" s="98">
        <v>13</v>
      </c>
      <c r="AK151" s="98">
        <v>13</v>
      </c>
      <c r="AL151" s="98">
        <v>13</v>
      </c>
      <c r="AM151" s="98">
        <v>13</v>
      </c>
      <c r="AN151" s="40">
        <v>13</v>
      </c>
      <c r="AO151" s="98">
        <v>13</v>
      </c>
      <c r="AP151" s="98">
        <v>13</v>
      </c>
      <c r="AQ151" s="98"/>
      <c r="AR151" s="98"/>
      <c r="AS151" s="98"/>
      <c r="AT151" s="98"/>
      <c r="AU151" s="98"/>
      <c r="AV151" s="39"/>
    </row>
    <row r="152" spans="1:48" s="20" customFormat="1" x14ac:dyDescent="0.2">
      <c r="A152" s="1">
        <f>ROW()</f>
        <v>152</v>
      </c>
      <c r="B152" s="91" t="str">
        <f t="shared" si="52"/>
        <v>Holter</v>
      </c>
      <c r="C152" s="96">
        <f t="shared" si="60"/>
        <v>18.774193548387096</v>
      </c>
      <c r="D152" s="96"/>
      <c r="E152" s="96">
        <v>97</v>
      </c>
      <c r="F152" s="96"/>
      <c r="G152" s="96"/>
      <c r="H152" s="19">
        <f t="shared" si="61"/>
        <v>78</v>
      </c>
      <c r="I152" s="96"/>
      <c r="J152" s="19">
        <f t="shared" si="62"/>
        <v>19</v>
      </c>
      <c r="K152" s="96"/>
      <c r="L152" s="96">
        <v>97</v>
      </c>
      <c r="M152" s="22">
        <f t="shared" si="56"/>
        <v>0</v>
      </c>
      <c r="N152" s="96">
        <v>100</v>
      </c>
      <c r="O152" s="96">
        <v>93</v>
      </c>
      <c r="P152" s="38">
        <f t="shared" si="57"/>
        <v>63</v>
      </c>
      <c r="Q152" s="97">
        <v>32</v>
      </c>
      <c r="R152" s="91" t="s">
        <v>102</v>
      </c>
      <c r="S152" s="19">
        <f>ROUND((U152/31)*11,0)</f>
        <v>25</v>
      </c>
      <c r="T152" s="97">
        <v>32</v>
      </c>
      <c r="U152" s="96">
        <v>70</v>
      </c>
      <c r="V152" s="22">
        <f>T152+Q152</f>
        <v>64</v>
      </c>
      <c r="W152" s="96">
        <v>72</v>
      </c>
      <c r="X152" s="96">
        <v>70</v>
      </c>
      <c r="Y152" s="96">
        <v>81</v>
      </c>
      <c r="Z152" s="96">
        <v>72</v>
      </c>
      <c r="AA152" s="96">
        <v>72</v>
      </c>
      <c r="AB152" s="36">
        <v>70</v>
      </c>
      <c r="AC152" s="98">
        <v>72</v>
      </c>
      <c r="AD152" s="98">
        <v>70</v>
      </c>
      <c r="AE152" s="98">
        <v>70</v>
      </c>
      <c r="AF152" s="98">
        <v>72</v>
      </c>
      <c r="AG152" s="98">
        <v>78</v>
      </c>
      <c r="AH152" s="91" t="s">
        <v>102</v>
      </c>
      <c r="AI152" s="96">
        <v>70</v>
      </c>
      <c r="AJ152" s="98">
        <v>80</v>
      </c>
      <c r="AK152" s="98">
        <v>70</v>
      </c>
      <c r="AL152" s="98">
        <v>70</v>
      </c>
      <c r="AM152" s="98">
        <v>70</v>
      </c>
      <c r="AN152" s="40">
        <v>72</v>
      </c>
      <c r="AO152" s="98">
        <v>72</v>
      </c>
      <c r="AP152" s="98">
        <v>72</v>
      </c>
      <c r="AQ152" s="98"/>
      <c r="AR152" s="98"/>
      <c r="AS152" s="98"/>
      <c r="AT152" s="98"/>
      <c r="AU152" s="98"/>
      <c r="AV152" s="39"/>
    </row>
    <row r="153" spans="1:48" s="20" customFormat="1" x14ac:dyDescent="0.2">
      <c r="A153" s="1">
        <f>ROW()</f>
        <v>153</v>
      </c>
      <c r="B153" s="91" t="str">
        <f t="shared" si="52"/>
        <v>Mamografia</v>
      </c>
      <c r="C153" s="96">
        <f t="shared" si="60"/>
        <v>21.483870967741936</v>
      </c>
      <c r="D153" s="96"/>
      <c r="E153" s="96">
        <v>111</v>
      </c>
      <c r="F153" s="96"/>
      <c r="G153" s="96"/>
      <c r="H153" s="19">
        <f t="shared" si="61"/>
        <v>68</v>
      </c>
      <c r="I153" s="96"/>
      <c r="J153" s="19">
        <f t="shared" si="62"/>
        <v>16</v>
      </c>
      <c r="K153" s="96"/>
      <c r="L153" s="96">
        <v>84</v>
      </c>
      <c r="M153" s="22">
        <f t="shared" si="56"/>
        <v>0</v>
      </c>
      <c r="N153" s="96">
        <v>92</v>
      </c>
      <c r="O153" s="96">
        <v>84</v>
      </c>
      <c r="P153" s="38">
        <f t="shared" si="57"/>
        <v>54</v>
      </c>
      <c r="Q153" s="97">
        <v>28</v>
      </c>
      <c r="R153" s="91" t="s">
        <v>103</v>
      </c>
      <c r="S153" s="19">
        <f>ROUND((U153/31)*11,0)</f>
        <v>18</v>
      </c>
      <c r="T153" s="97">
        <v>26</v>
      </c>
      <c r="U153" s="96">
        <v>50</v>
      </c>
      <c r="V153" s="22">
        <f>T153+Q153</f>
        <v>54</v>
      </c>
      <c r="W153" s="96">
        <v>52</v>
      </c>
      <c r="X153" s="96">
        <v>87</v>
      </c>
      <c r="Y153" s="96">
        <v>96</v>
      </c>
      <c r="Z153" s="96">
        <v>0</v>
      </c>
      <c r="AA153" s="96">
        <v>0</v>
      </c>
      <c r="AB153" s="36">
        <v>0</v>
      </c>
      <c r="AC153" s="98">
        <v>0</v>
      </c>
      <c r="AD153" s="98">
        <v>50</v>
      </c>
      <c r="AE153" s="98">
        <v>50</v>
      </c>
      <c r="AF153" s="98">
        <v>151</v>
      </c>
      <c r="AG153" s="98">
        <v>104</v>
      </c>
      <c r="AH153" s="91" t="s">
        <v>103</v>
      </c>
      <c r="AI153" s="96">
        <v>50</v>
      </c>
      <c r="AJ153" s="98">
        <v>100</v>
      </c>
      <c r="AK153" s="98">
        <v>89</v>
      </c>
      <c r="AL153" s="98">
        <v>89</v>
      </c>
      <c r="AM153" s="98">
        <v>89</v>
      </c>
      <c r="AN153" s="40">
        <v>92</v>
      </c>
      <c r="AO153" s="98">
        <v>92</v>
      </c>
      <c r="AP153" s="98">
        <v>92</v>
      </c>
      <c r="AQ153" s="98"/>
      <c r="AR153" s="98"/>
      <c r="AS153" s="98"/>
      <c r="AT153" s="98"/>
      <c r="AU153" s="98"/>
      <c r="AV153" s="39"/>
    </row>
    <row r="154" spans="1:48" s="20" customFormat="1" x14ac:dyDescent="0.2">
      <c r="A154" s="1">
        <f>ROW()</f>
        <v>154</v>
      </c>
      <c r="B154" s="91" t="str">
        <f t="shared" si="52"/>
        <v>Mapa</v>
      </c>
      <c r="C154" s="96">
        <f t="shared" si="60"/>
        <v>10.451612903225806</v>
      </c>
      <c r="D154" s="96"/>
      <c r="E154" s="96">
        <v>54</v>
      </c>
      <c r="F154" s="96"/>
      <c r="G154" s="96"/>
      <c r="H154" s="19">
        <f t="shared" si="61"/>
        <v>71</v>
      </c>
      <c r="I154" s="96"/>
      <c r="J154" s="19">
        <f t="shared" si="62"/>
        <v>17</v>
      </c>
      <c r="K154" s="96"/>
      <c r="L154" s="96">
        <v>88</v>
      </c>
      <c r="M154" s="22">
        <f t="shared" si="56"/>
        <v>0</v>
      </c>
      <c r="N154" s="96">
        <v>88</v>
      </c>
      <c r="O154" s="96">
        <v>88</v>
      </c>
      <c r="P154" s="38">
        <f t="shared" si="57"/>
        <v>57</v>
      </c>
      <c r="Q154" s="97">
        <v>32</v>
      </c>
      <c r="R154" s="91" t="s">
        <v>104</v>
      </c>
      <c r="S154" s="19">
        <f>ROUND((U154/31)*11,0)</f>
        <v>18</v>
      </c>
      <c r="T154" s="97">
        <v>28</v>
      </c>
      <c r="U154" s="96">
        <v>50</v>
      </c>
      <c r="V154" s="22">
        <f>T154+Q154</f>
        <v>60</v>
      </c>
      <c r="W154" s="96">
        <v>52</v>
      </c>
      <c r="X154" s="96">
        <v>51</v>
      </c>
      <c r="Y154" s="96">
        <v>65</v>
      </c>
      <c r="Z154" s="96">
        <v>52</v>
      </c>
      <c r="AA154" s="96">
        <v>52</v>
      </c>
      <c r="AB154" s="36">
        <v>50</v>
      </c>
      <c r="AC154" s="98">
        <v>52</v>
      </c>
      <c r="AD154" s="98">
        <v>52</v>
      </c>
      <c r="AE154" s="98">
        <v>50</v>
      </c>
      <c r="AF154" s="98">
        <v>52</v>
      </c>
      <c r="AG154" s="98">
        <v>59</v>
      </c>
      <c r="AH154" s="91" t="s">
        <v>104</v>
      </c>
      <c r="AI154" s="96">
        <v>50</v>
      </c>
      <c r="AJ154" s="98">
        <v>56</v>
      </c>
      <c r="AK154" s="98">
        <v>50</v>
      </c>
      <c r="AL154" s="98">
        <v>50</v>
      </c>
      <c r="AM154" s="98">
        <v>50</v>
      </c>
      <c r="AN154" s="40">
        <v>52</v>
      </c>
      <c r="AO154" s="98">
        <v>52</v>
      </c>
      <c r="AP154" s="98">
        <v>52</v>
      </c>
      <c r="AQ154" s="98"/>
      <c r="AR154" s="98"/>
      <c r="AS154" s="98"/>
      <c r="AT154" s="98"/>
      <c r="AU154" s="98"/>
      <c r="AV154" s="39"/>
    </row>
    <row r="155" spans="1:48" s="20" customFormat="1" x14ac:dyDescent="0.2">
      <c r="A155" s="1">
        <f>ROW()</f>
        <v>155</v>
      </c>
      <c r="B155" s="91" t="str">
        <f t="shared" si="52"/>
        <v>Punção Aspirativa por Agulha Fina (PAAF): Mama</v>
      </c>
      <c r="C155" s="96">
        <f t="shared" si="60"/>
        <v>1.935483870967742</v>
      </c>
      <c r="D155" s="96"/>
      <c r="E155" s="96">
        <v>10</v>
      </c>
      <c r="F155" s="96"/>
      <c r="G155" s="96"/>
      <c r="H155" s="19">
        <f t="shared" si="61"/>
        <v>8</v>
      </c>
      <c r="I155" s="96"/>
      <c r="J155" s="19">
        <f t="shared" si="62"/>
        <v>2</v>
      </c>
      <c r="K155" s="96"/>
      <c r="L155" s="96">
        <v>10</v>
      </c>
      <c r="M155" s="22">
        <f t="shared" si="56"/>
        <v>0</v>
      </c>
      <c r="N155" s="96">
        <v>0</v>
      </c>
      <c r="O155" s="96">
        <v>0</v>
      </c>
      <c r="P155" s="38">
        <f t="shared" si="57"/>
        <v>6</v>
      </c>
      <c r="Q155" s="97">
        <v>0</v>
      </c>
      <c r="R155" s="91" t="s">
        <v>105</v>
      </c>
      <c r="S155" s="19">
        <f t="shared" ref="S155:S164" si="63">ROUND((U155/31)*11,0)</f>
        <v>2</v>
      </c>
      <c r="T155" s="97">
        <v>0</v>
      </c>
      <c r="U155" s="96">
        <v>5</v>
      </c>
      <c r="V155" s="22">
        <f t="shared" ref="V155:V164" si="64">T155+Q155</f>
        <v>0</v>
      </c>
      <c r="W155" s="96">
        <v>0</v>
      </c>
      <c r="X155" s="96">
        <v>0</v>
      </c>
      <c r="Y155" s="96">
        <v>0</v>
      </c>
      <c r="Z155" s="96">
        <v>5</v>
      </c>
      <c r="AA155" s="96">
        <v>5</v>
      </c>
      <c r="AB155" s="36">
        <v>5</v>
      </c>
      <c r="AC155" s="98">
        <v>5</v>
      </c>
      <c r="AD155" s="98">
        <v>5</v>
      </c>
      <c r="AE155" s="98">
        <v>5</v>
      </c>
      <c r="AF155" s="98">
        <v>10</v>
      </c>
      <c r="AG155" s="98">
        <v>5</v>
      </c>
      <c r="AH155" s="91" t="s">
        <v>105</v>
      </c>
      <c r="AI155" s="96">
        <v>5</v>
      </c>
      <c r="AJ155" s="98">
        <v>5</v>
      </c>
      <c r="AK155" s="98">
        <v>5</v>
      </c>
      <c r="AL155" s="98">
        <v>5</v>
      </c>
      <c r="AM155" s="98">
        <v>5</v>
      </c>
      <c r="AN155" s="40">
        <v>5</v>
      </c>
      <c r="AO155" s="98">
        <v>5</v>
      </c>
      <c r="AP155" s="98">
        <v>5</v>
      </c>
      <c r="AQ155" s="98"/>
      <c r="AR155" s="98"/>
      <c r="AS155" s="98"/>
      <c r="AT155" s="98"/>
      <c r="AU155" s="98"/>
      <c r="AV155" s="39"/>
    </row>
    <row r="156" spans="1:48" s="20" customFormat="1" x14ac:dyDescent="0.25">
      <c r="A156" s="1">
        <f>ROW()</f>
        <v>156</v>
      </c>
      <c r="B156" s="27" t="str">
        <f t="shared" si="52"/>
        <v>Punção Aspirativa por Agulha Fina (PAAF): Tireóide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30"/>
      <c r="R156" s="91" t="s">
        <v>106</v>
      </c>
      <c r="S156" s="19">
        <f t="shared" si="63"/>
        <v>2</v>
      </c>
      <c r="T156" s="97"/>
      <c r="U156" s="96">
        <v>5</v>
      </c>
      <c r="V156" s="22">
        <f t="shared" si="64"/>
        <v>0</v>
      </c>
      <c r="W156" s="96">
        <v>0</v>
      </c>
      <c r="X156" s="96">
        <v>0</v>
      </c>
      <c r="Y156" s="96">
        <v>0</v>
      </c>
      <c r="Z156" s="96">
        <v>0</v>
      </c>
      <c r="AA156" s="96">
        <v>0</v>
      </c>
      <c r="AB156" s="36">
        <v>0</v>
      </c>
      <c r="AC156" s="98">
        <v>0</v>
      </c>
      <c r="AD156" s="98">
        <v>5</v>
      </c>
      <c r="AE156" s="98">
        <v>5</v>
      </c>
      <c r="AF156" s="98">
        <v>5</v>
      </c>
      <c r="AG156" s="98">
        <v>5</v>
      </c>
      <c r="AH156" s="91" t="s">
        <v>106</v>
      </c>
      <c r="AI156" s="96">
        <v>5</v>
      </c>
      <c r="AJ156" s="98">
        <v>5</v>
      </c>
      <c r="AK156" s="98">
        <v>5</v>
      </c>
      <c r="AL156" s="98">
        <v>5</v>
      </c>
      <c r="AM156" s="98">
        <v>5</v>
      </c>
      <c r="AN156" s="40">
        <v>5</v>
      </c>
      <c r="AO156" s="98">
        <v>5</v>
      </c>
      <c r="AP156" s="98">
        <v>5</v>
      </c>
      <c r="AQ156" s="98"/>
      <c r="AR156" s="98"/>
      <c r="AS156" s="98"/>
      <c r="AT156" s="98"/>
      <c r="AU156" s="98"/>
      <c r="AV156" s="39"/>
    </row>
    <row r="157" spans="1:48" s="20" customFormat="1" x14ac:dyDescent="0.2">
      <c r="A157" s="1">
        <f>ROW()</f>
        <v>157</v>
      </c>
      <c r="B157" s="91" t="str">
        <f t="shared" si="52"/>
        <v>Punção Aspirativa por Agulha Grossa</v>
      </c>
      <c r="C157" s="96">
        <f t="shared" si="60"/>
        <v>1.935483870967742</v>
      </c>
      <c r="D157" s="96"/>
      <c r="E157" s="96">
        <v>10</v>
      </c>
      <c r="F157" s="96"/>
      <c r="G157" s="96"/>
      <c r="H157" s="19">
        <f t="shared" si="61"/>
        <v>8</v>
      </c>
      <c r="I157" s="96"/>
      <c r="J157" s="19">
        <f t="shared" si="62"/>
        <v>2</v>
      </c>
      <c r="K157" s="96"/>
      <c r="L157" s="96">
        <v>10</v>
      </c>
      <c r="M157" s="22">
        <f t="shared" si="56"/>
        <v>0</v>
      </c>
      <c r="N157" s="96">
        <v>0</v>
      </c>
      <c r="O157" s="96">
        <v>0</v>
      </c>
      <c r="P157" s="38">
        <f t="shared" ref="P157:P164" si="65">ROUND((L157/31)*20,0)</f>
        <v>6</v>
      </c>
      <c r="Q157" s="97">
        <v>0</v>
      </c>
      <c r="R157" s="91" t="s">
        <v>107</v>
      </c>
      <c r="S157" s="19">
        <f t="shared" si="63"/>
        <v>2</v>
      </c>
      <c r="T157" s="97">
        <v>0</v>
      </c>
      <c r="U157" s="96">
        <v>5</v>
      </c>
      <c r="V157" s="22">
        <f t="shared" si="64"/>
        <v>0</v>
      </c>
      <c r="W157" s="96">
        <v>0</v>
      </c>
      <c r="X157" s="96">
        <v>0</v>
      </c>
      <c r="Y157" s="96">
        <v>0</v>
      </c>
      <c r="Z157" s="96">
        <v>5</v>
      </c>
      <c r="AA157" s="96">
        <v>5</v>
      </c>
      <c r="AB157" s="36">
        <v>5</v>
      </c>
      <c r="AC157" s="98">
        <v>5</v>
      </c>
      <c r="AD157" s="98">
        <v>5</v>
      </c>
      <c r="AE157" s="98">
        <v>5</v>
      </c>
      <c r="AF157" s="98">
        <v>5</v>
      </c>
      <c r="AG157" s="98">
        <v>5</v>
      </c>
      <c r="AH157" s="91" t="s">
        <v>107</v>
      </c>
      <c r="AI157" s="96">
        <v>5</v>
      </c>
      <c r="AJ157" s="98">
        <v>5</v>
      </c>
      <c r="AK157" s="98">
        <v>5</v>
      </c>
      <c r="AL157" s="98">
        <v>5</v>
      </c>
      <c r="AM157" s="98">
        <v>5</v>
      </c>
      <c r="AN157" s="40">
        <v>5</v>
      </c>
      <c r="AO157" s="98">
        <v>5</v>
      </c>
      <c r="AP157" s="98">
        <v>5</v>
      </c>
      <c r="AQ157" s="98"/>
      <c r="AR157" s="98"/>
      <c r="AS157" s="98"/>
      <c r="AT157" s="98"/>
      <c r="AU157" s="98"/>
      <c r="AV157" s="39"/>
    </row>
    <row r="158" spans="1:48" s="20" customFormat="1" x14ac:dyDescent="0.2">
      <c r="A158" s="1">
        <f>ROW()</f>
        <v>158</v>
      </c>
      <c r="B158" s="91" t="str">
        <f t="shared" si="52"/>
        <v>Radiologia</v>
      </c>
      <c r="C158" s="96">
        <f t="shared" si="60"/>
        <v>149.2258064516129</v>
      </c>
      <c r="D158" s="96"/>
      <c r="E158" s="96">
        <v>771</v>
      </c>
      <c r="F158" s="96"/>
      <c r="G158" s="96"/>
      <c r="H158" s="19">
        <f t="shared" si="61"/>
        <v>412</v>
      </c>
      <c r="I158" s="96"/>
      <c r="J158" s="19">
        <f t="shared" si="62"/>
        <v>99</v>
      </c>
      <c r="K158" s="96"/>
      <c r="L158" s="96">
        <v>511</v>
      </c>
      <c r="M158" s="22">
        <f t="shared" si="56"/>
        <v>0</v>
      </c>
      <c r="N158" s="96">
        <v>728</v>
      </c>
      <c r="O158" s="96">
        <v>615</v>
      </c>
      <c r="P158" s="38">
        <f t="shared" si="65"/>
        <v>330</v>
      </c>
      <c r="Q158" s="97">
        <v>198</v>
      </c>
      <c r="R158" s="91" t="s">
        <v>108</v>
      </c>
      <c r="S158" s="19">
        <f t="shared" si="63"/>
        <v>53</v>
      </c>
      <c r="T158" s="97">
        <v>163</v>
      </c>
      <c r="U158" s="96">
        <v>150</v>
      </c>
      <c r="V158" s="22">
        <f t="shared" si="64"/>
        <v>361</v>
      </c>
      <c r="W158" s="96">
        <v>248</v>
      </c>
      <c r="X158" s="96">
        <v>206</v>
      </c>
      <c r="Y158" s="96">
        <v>190</v>
      </c>
      <c r="Z158" s="96">
        <v>231</v>
      </c>
      <c r="AA158" s="96">
        <v>231</v>
      </c>
      <c r="AB158" s="36">
        <v>152</v>
      </c>
      <c r="AC158" s="98">
        <v>333</v>
      </c>
      <c r="AD158" s="98">
        <v>279</v>
      </c>
      <c r="AE158" s="98">
        <v>260</v>
      </c>
      <c r="AF158" s="98">
        <v>659</v>
      </c>
      <c r="AG158" s="98">
        <v>530</v>
      </c>
      <c r="AH158" s="91" t="s">
        <v>108</v>
      </c>
      <c r="AI158" s="96">
        <v>150</v>
      </c>
      <c r="AJ158" s="98">
        <v>600</v>
      </c>
      <c r="AK158" s="98">
        <v>640</v>
      </c>
      <c r="AL158" s="98">
        <v>640</v>
      </c>
      <c r="AM158" s="98">
        <v>640</v>
      </c>
      <c r="AN158" s="40">
        <v>460</v>
      </c>
      <c r="AO158" s="98">
        <v>460</v>
      </c>
      <c r="AP158" s="98">
        <v>460</v>
      </c>
      <c r="AQ158" s="98"/>
      <c r="AR158" s="98"/>
      <c r="AS158" s="98"/>
      <c r="AT158" s="98"/>
      <c r="AU158" s="98"/>
      <c r="AV158" s="39"/>
    </row>
    <row r="159" spans="1:48" s="20" customFormat="1" x14ac:dyDescent="0.2">
      <c r="A159" s="1">
        <f>ROW()</f>
        <v>159</v>
      </c>
      <c r="B159" s="91" t="str">
        <f t="shared" si="52"/>
        <v>Ressonância Nuclear Magnética</v>
      </c>
      <c r="C159" s="96">
        <f t="shared" si="60"/>
        <v>47.806451612903224</v>
      </c>
      <c r="D159" s="96"/>
      <c r="E159" s="96">
        <v>247</v>
      </c>
      <c r="F159" s="96"/>
      <c r="G159" s="96"/>
      <c r="H159" s="19"/>
      <c r="I159" s="96"/>
      <c r="J159" s="19"/>
      <c r="K159" s="96"/>
      <c r="L159" s="96">
        <v>247</v>
      </c>
      <c r="M159" s="22"/>
      <c r="N159" s="96">
        <v>304</v>
      </c>
      <c r="O159" s="96">
        <v>247</v>
      </c>
      <c r="P159" s="38">
        <f t="shared" si="65"/>
        <v>159</v>
      </c>
      <c r="Q159" s="97">
        <v>81</v>
      </c>
      <c r="R159" s="91" t="s">
        <v>109</v>
      </c>
      <c r="S159" s="19">
        <f t="shared" si="63"/>
        <v>53</v>
      </c>
      <c r="T159" s="97">
        <v>80</v>
      </c>
      <c r="U159" s="96">
        <v>150</v>
      </c>
      <c r="V159" s="22">
        <f t="shared" si="64"/>
        <v>161</v>
      </c>
      <c r="W159" s="96">
        <v>148</v>
      </c>
      <c r="X159" s="96">
        <v>151</v>
      </c>
      <c r="Y159" s="96">
        <v>161</v>
      </c>
      <c r="Z159" s="96">
        <v>151</v>
      </c>
      <c r="AA159" s="96">
        <v>151</v>
      </c>
      <c r="AB159" s="36">
        <v>152</v>
      </c>
      <c r="AC159" s="98">
        <v>153</v>
      </c>
      <c r="AD159" s="98">
        <v>150</v>
      </c>
      <c r="AE159" s="98">
        <v>151</v>
      </c>
      <c r="AF159" s="98">
        <v>152</v>
      </c>
      <c r="AG159" s="98">
        <v>176</v>
      </c>
      <c r="AH159" s="91" t="s">
        <v>109</v>
      </c>
      <c r="AI159" s="96">
        <v>150</v>
      </c>
      <c r="AJ159" s="98">
        <v>168</v>
      </c>
      <c r="AK159" s="98">
        <v>152</v>
      </c>
      <c r="AL159" s="98">
        <v>152</v>
      </c>
      <c r="AM159" s="98">
        <v>152</v>
      </c>
      <c r="AN159" s="40">
        <v>200</v>
      </c>
      <c r="AO159" s="98">
        <v>200</v>
      </c>
      <c r="AP159" s="98">
        <v>200</v>
      </c>
      <c r="AQ159" s="98"/>
      <c r="AR159" s="98"/>
      <c r="AS159" s="98"/>
      <c r="AT159" s="98"/>
      <c r="AU159" s="98"/>
      <c r="AV159" s="39"/>
    </row>
    <row r="160" spans="1:48" s="20" customFormat="1" x14ac:dyDescent="0.2">
      <c r="A160" s="1">
        <f>ROW()</f>
        <v>160</v>
      </c>
      <c r="B160" s="91" t="str">
        <f t="shared" si="52"/>
        <v>Teste Ergométrico</v>
      </c>
      <c r="C160" s="96">
        <f t="shared" si="60"/>
        <v>10.451612903225806</v>
      </c>
      <c r="D160" s="96"/>
      <c r="E160" s="96">
        <v>54</v>
      </c>
      <c r="F160" s="96"/>
      <c r="G160" s="96"/>
      <c r="H160" s="19">
        <f t="shared" si="61"/>
        <v>50</v>
      </c>
      <c r="I160" s="96"/>
      <c r="J160" s="19">
        <f t="shared" si="62"/>
        <v>12</v>
      </c>
      <c r="K160" s="96"/>
      <c r="L160" s="96">
        <v>62</v>
      </c>
      <c r="M160" s="22">
        <f t="shared" si="56"/>
        <v>0</v>
      </c>
      <c r="N160" s="96">
        <v>62</v>
      </c>
      <c r="O160" s="96">
        <v>62</v>
      </c>
      <c r="P160" s="38">
        <f t="shared" si="65"/>
        <v>40</v>
      </c>
      <c r="Q160" s="97">
        <v>47</v>
      </c>
      <c r="R160" s="91" t="s">
        <v>110</v>
      </c>
      <c r="S160" s="19">
        <f t="shared" si="63"/>
        <v>14</v>
      </c>
      <c r="T160" s="97">
        <v>5</v>
      </c>
      <c r="U160" s="96">
        <v>40</v>
      </c>
      <c r="V160" s="22">
        <f t="shared" si="64"/>
        <v>52</v>
      </c>
      <c r="W160" s="96">
        <v>40</v>
      </c>
      <c r="X160" s="96">
        <v>40</v>
      </c>
      <c r="Y160" s="96">
        <v>40</v>
      </c>
      <c r="Z160" s="96">
        <v>40</v>
      </c>
      <c r="AA160" s="96">
        <v>40</v>
      </c>
      <c r="AB160" s="36">
        <v>40</v>
      </c>
      <c r="AC160" s="98">
        <v>40</v>
      </c>
      <c r="AD160" s="98">
        <v>40</v>
      </c>
      <c r="AE160" s="98">
        <v>40</v>
      </c>
      <c r="AF160" s="98">
        <v>40</v>
      </c>
      <c r="AG160" s="98">
        <v>40</v>
      </c>
      <c r="AH160" s="91" t="s">
        <v>110</v>
      </c>
      <c r="AI160" s="96">
        <v>40</v>
      </c>
      <c r="AJ160" s="98">
        <v>40</v>
      </c>
      <c r="AK160" s="98">
        <v>40</v>
      </c>
      <c r="AL160" s="98">
        <v>40</v>
      </c>
      <c r="AM160" s="98">
        <v>40</v>
      </c>
      <c r="AN160" s="40">
        <v>40</v>
      </c>
      <c r="AO160" s="98">
        <v>40</v>
      </c>
      <c r="AP160" s="98">
        <v>40</v>
      </c>
      <c r="AQ160" s="98"/>
      <c r="AR160" s="98"/>
      <c r="AS160" s="98"/>
      <c r="AT160" s="98"/>
      <c r="AU160" s="98"/>
      <c r="AV160" s="39"/>
    </row>
    <row r="161" spans="1:48" s="20" customFormat="1" x14ac:dyDescent="0.2">
      <c r="A161" s="1">
        <f>ROW()</f>
        <v>161</v>
      </c>
      <c r="B161" s="91" t="str">
        <f t="shared" si="52"/>
        <v>Tomografia Computadorizada</v>
      </c>
      <c r="C161" s="96">
        <f t="shared" si="60"/>
        <v>104.32258064516128</v>
      </c>
      <c r="D161" s="96"/>
      <c r="E161" s="96">
        <v>539</v>
      </c>
      <c r="F161" s="96"/>
      <c r="G161" s="96"/>
      <c r="H161" s="19">
        <f t="shared" si="61"/>
        <v>225</v>
      </c>
      <c r="I161" s="96"/>
      <c r="J161" s="19">
        <f t="shared" si="62"/>
        <v>54</v>
      </c>
      <c r="K161" s="96"/>
      <c r="L161" s="96">
        <v>279</v>
      </c>
      <c r="M161" s="22">
        <f t="shared" si="56"/>
        <v>0</v>
      </c>
      <c r="N161" s="96">
        <v>332</v>
      </c>
      <c r="O161" s="96">
        <v>399</v>
      </c>
      <c r="P161" s="38">
        <f t="shared" si="65"/>
        <v>180</v>
      </c>
      <c r="Q161" s="97">
        <v>70</v>
      </c>
      <c r="R161" s="91" t="s">
        <v>111</v>
      </c>
      <c r="S161" s="19">
        <f t="shared" si="63"/>
        <v>106</v>
      </c>
      <c r="T161" s="97">
        <v>105</v>
      </c>
      <c r="U161" s="96">
        <v>300</v>
      </c>
      <c r="V161" s="22">
        <f t="shared" si="64"/>
        <v>175</v>
      </c>
      <c r="W161" s="96">
        <v>304</v>
      </c>
      <c r="X161" s="96">
        <v>321</v>
      </c>
      <c r="Y161" s="96">
        <v>328</v>
      </c>
      <c r="Z161" s="96">
        <v>358</v>
      </c>
      <c r="AA161" s="96">
        <v>358</v>
      </c>
      <c r="AB161" s="36">
        <v>394</v>
      </c>
      <c r="AC161" s="98">
        <v>386</v>
      </c>
      <c r="AD161" s="98">
        <v>382</v>
      </c>
      <c r="AE161" s="98">
        <v>322</v>
      </c>
      <c r="AF161" s="98">
        <v>366</v>
      </c>
      <c r="AG161" s="98">
        <v>356</v>
      </c>
      <c r="AH161" s="91" t="s">
        <v>111</v>
      </c>
      <c r="AI161" s="96">
        <v>300</v>
      </c>
      <c r="AJ161" s="98">
        <v>330</v>
      </c>
      <c r="AK161" s="98">
        <v>326</v>
      </c>
      <c r="AL161" s="98">
        <v>326</v>
      </c>
      <c r="AM161" s="98">
        <v>326</v>
      </c>
      <c r="AN161" s="40">
        <v>332</v>
      </c>
      <c r="AO161" s="98">
        <v>332</v>
      </c>
      <c r="AP161" s="98">
        <v>332</v>
      </c>
      <c r="AQ161" s="98"/>
      <c r="AR161" s="98"/>
      <c r="AS161" s="98"/>
      <c r="AT161" s="98"/>
      <c r="AU161" s="98"/>
      <c r="AV161" s="39"/>
    </row>
    <row r="162" spans="1:48" s="20" customFormat="1" x14ac:dyDescent="0.2">
      <c r="A162" s="1">
        <f>ROW()</f>
        <v>162</v>
      </c>
      <c r="B162" s="91" t="str">
        <f t="shared" si="52"/>
        <v>Ultrassonografia</v>
      </c>
      <c r="C162" s="96">
        <f t="shared" si="60"/>
        <v>92.322580645161281</v>
      </c>
      <c r="D162" s="96"/>
      <c r="E162" s="96">
        <v>477</v>
      </c>
      <c r="F162" s="96"/>
      <c r="G162" s="96"/>
      <c r="H162" s="19">
        <f t="shared" si="61"/>
        <v>296</v>
      </c>
      <c r="I162" s="96"/>
      <c r="J162" s="19">
        <f t="shared" si="62"/>
        <v>71</v>
      </c>
      <c r="K162" s="96"/>
      <c r="L162" s="96">
        <v>367</v>
      </c>
      <c r="M162" s="22">
        <f t="shared" si="56"/>
        <v>0</v>
      </c>
      <c r="N162" s="96">
        <v>370</v>
      </c>
      <c r="O162" s="96">
        <v>445</v>
      </c>
      <c r="P162" s="38">
        <f t="shared" si="65"/>
        <v>237</v>
      </c>
      <c r="Q162" s="97">
        <v>405</v>
      </c>
      <c r="R162" s="91" t="s">
        <v>112</v>
      </c>
      <c r="S162" s="19">
        <f t="shared" si="63"/>
        <v>53</v>
      </c>
      <c r="T162" s="97">
        <v>15</v>
      </c>
      <c r="U162" s="96">
        <v>150</v>
      </c>
      <c r="V162" s="22">
        <f t="shared" si="64"/>
        <v>420</v>
      </c>
      <c r="W162" s="96">
        <v>170</v>
      </c>
      <c r="X162" s="96">
        <v>150</v>
      </c>
      <c r="Y162" s="96">
        <v>150</v>
      </c>
      <c r="Z162" s="96">
        <v>150</v>
      </c>
      <c r="AA162" s="96">
        <v>150</v>
      </c>
      <c r="AB162" s="36">
        <v>150</v>
      </c>
      <c r="AC162" s="98">
        <v>180</v>
      </c>
      <c r="AD162" s="98">
        <v>180</v>
      </c>
      <c r="AE162" s="98">
        <v>180</v>
      </c>
      <c r="AF162" s="98">
        <v>180</v>
      </c>
      <c r="AG162" s="98">
        <v>180</v>
      </c>
      <c r="AH162" s="91" t="s">
        <v>112</v>
      </c>
      <c r="AI162" s="96">
        <v>150</v>
      </c>
      <c r="AJ162" s="98">
        <v>180</v>
      </c>
      <c r="AK162" s="98">
        <v>180</v>
      </c>
      <c r="AL162" s="98">
        <v>180</v>
      </c>
      <c r="AM162" s="98">
        <v>180</v>
      </c>
      <c r="AN162" s="40">
        <v>180</v>
      </c>
      <c r="AO162" s="98">
        <v>180</v>
      </c>
      <c r="AP162" s="98">
        <v>180</v>
      </c>
      <c r="AQ162" s="98"/>
      <c r="AR162" s="98"/>
      <c r="AS162" s="98"/>
      <c r="AT162" s="98"/>
      <c r="AU162" s="98"/>
      <c r="AV162" s="39"/>
    </row>
    <row r="163" spans="1:48" s="20" customFormat="1" x14ac:dyDescent="0.2">
      <c r="A163" s="1">
        <f>ROW()</f>
        <v>163</v>
      </c>
      <c r="B163" s="91" t="str">
        <f t="shared" si="52"/>
        <v>Urodinâmica</v>
      </c>
      <c r="C163" s="96">
        <f t="shared" si="60"/>
        <v>1.935483870967742</v>
      </c>
      <c r="D163" s="96"/>
      <c r="E163" s="96">
        <v>10</v>
      </c>
      <c r="F163" s="96"/>
      <c r="G163" s="96"/>
      <c r="H163" s="19">
        <f t="shared" si="61"/>
        <v>8</v>
      </c>
      <c r="I163" s="96"/>
      <c r="J163" s="19">
        <f t="shared" si="62"/>
        <v>2</v>
      </c>
      <c r="K163" s="96"/>
      <c r="L163" s="96">
        <v>10</v>
      </c>
      <c r="M163" s="22">
        <f t="shared" si="56"/>
        <v>0</v>
      </c>
      <c r="N163" s="96">
        <v>10</v>
      </c>
      <c r="O163" s="96">
        <v>10</v>
      </c>
      <c r="P163" s="38">
        <f t="shared" si="65"/>
        <v>6</v>
      </c>
      <c r="Q163" s="97">
        <v>10</v>
      </c>
      <c r="R163" s="91" t="s">
        <v>113</v>
      </c>
      <c r="S163" s="19">
        <f t="shared" si="63"/>
        <v>4</v>
      </c>
      <c r="T163" s="97">
        <v>0</v>
      </c>
      <c r="U163" s="96">
        <v>10</v>
      </c>
      <c r="V163" s="22">
        <f t="shared" si="64"/>
        <v>10</v>
      </c>
      <c r="W163" s="96">
        <v>10</v>
      </c>
      <c r="X163" s="96">
        <v>10</v>
      </c>
      <c r="Y163" s="96">
        <v>10</v>
      </c>
      <c r="Z163" s="96">
        <v>10</v>
      </c>
      <c r="AA163" s="96">
        <v>10</v>
      </c>
      <c r="AB163" s="36">
        <v>10</v>
      </c>
      <c r="AC163" s="98">
        <v>10</v>
      </c>
      <c r="AD163" s="98">
        <v>10</v>
      </c>
      <c r="AE163" s="98">
        <v>10</v>
      </c>
      <c r="AF163" s="98">
        <v>10</v>
      </c>
      <c r="AG163" s="98">
        <v>10</v>
      </c>
      <c r="AH163" s="91" t="s">
        <v>113</v>
      </c>
      <c r="AI163" s="96">
        <v>10</v>
      </c>
      <c r="AJ163" s="98">
        <v>10</v>
      </c>
      <c r="AK163" s="98">
        <v>10</v>
      </c>
      <c r="AL163" s="98">
        <v>10</v>
      </c>
      <c r="AM163" s="98">
        <v>10</v>
      </c>
      <c r="AN163" s="40">
        <v>10</v>
      </c>
      <c r="AO163" s="98">
        <v>10</v>
      </c>
      <c r="AP163" s="98">
        <v>10</v>
      </c>
      <c r="AQ163" s="98"/>
      <c r="AR163" s="98"/>
      <c r="AS163" s="98"/>
      <c r="AT163" s="98"/>
      <c r="AU163" s="98"/>
      <c r="AV163" s="39"/>
    </row>
    <row r="164" spans="1:48" s="20" customFormat="1" x14ac:dyDescent="0.2">
      <c r="A164" s="1">
        <f>ROW()</f>
        <v>164</v>
      </c>
      <c r="B164" s="91" t="str">
        <f t="shared" si="52"/>
        <v>Videolaringoscopia</v>
      </c>
      <c r="C164" s="96">
        <f t="shared" si="60"/>
        <v>1.935483870967742</v>
      </c>
      <c r="D164" s="96"/>
      <c r="E164" s="96">
        <v>10</v>
      </c>
      <c r="F164" s="96"/>
      <c r="G164" s="96"/>
      <c r="H164" s="19">
        <f t="shared" si="61"/>
        <v>8</v>
      </c>
      <c r="I164" s="96"/>
      <c r="J164" s="19">
        <f t="shared" si="62"/>
        <v>2</v>
      </c>
      <c r="K164" s="96"/>
      <c r="L164" s="96">
        <v>10</v>
      </c>
      <c r="M164" s="22">
        <f t="shared" si="56"/>
        <v>0</v>
      </c>
      <c r="N164" s="96">
        <v>0</v>
      </c>
      <c r="O164" s="96">
        <v>0</v>
      </c>
      <c r="P164" s="38">
        <f t="shared" si="65"/>
        <v>6</v>
      </c>
      <c r="Q164" s="97">
        <v>0</v>
      </c>
      <c r="R164" s="91" t="s">
        <v>114</v>
      </c>
      <c r="S164" s="19">
        <f t="shared" si="63"/>
        <v>4</v>
      </c>
      <c r="T164" s="97">
        <v>0</v>
      </c>
      <c r="U164" s="96">
        <v>10</v>
      </c>
      <c r="V164" s="22">
        <f t="shared" si="64"/>
        <v>0</v>
      </c>
      <c r="W164" s="96">
        <v>0</v>
      </c>
      <c r="X164" s="96">
        <v>0</v>
      </c>
      <c r="Y164" s="96">
        <v>0</v>
      </c>
      <c r="Z164" s="96">
        <v>0</v>
      </c>
      <c r="AA164" s="96">
        <v>0</v>
      </c>
      <c r="AB164" s="36">
        <v>0</v>
      </c>
      <c r="AC164" s="98">
        <v>0</v>
      </c>
      <c r="AD164" s="98">
        <v>0</v>
      </c>
      <c r="AE164" s="98">
        <v>0</v>
      </c>
      <c r="AF164" s="98">
        <v>0</v>
      </c>
      <c r="AG164" s="98">
        <v>10</v>
      </c>
      <c r="AH164" s="91" t="s">
        <v>114</v>
      </c>
      <c r="AI164" s="96">
        <v>10</v>
      </c>
      <c r="AJ164" s="98">
        <v>10</v>
      </c>
      <c r="AK164" s="98">
        <v>10</v>
      </c>
      <c r="AL164" s="98">
        <v>10</v>
      </c>
      <c r="AM164" s="98">
        <v>10</v>
      </c>
      <c r="AN164" s="40">
        <v>10</v>
      </c>
      <c r="AO164" s="98">
        <v>10</v>
      </c>
      <c r="AP164" s="98">
        <v>10</v>
      </c>
      <c r="AQ164" s="98"/>
      <c r="AR164" s="98"/>
      <c r="AS164" s="98"/>
      <c r="AT164" s="98"/>
      <c r="AU164" s="98"/>
      <c r="AV164" s="39"/>
    </row>
    <row r="165" spans="1:48" s="20" customFormat="1" ht="15" hidden="1" customHeight="1" x14ac:dyDescent="0.2">
      <c r="A165" s="1">
        <f>ROW()</f>
        <v>165</v>
      </c>
      <c r="B165" s="91">
        <f t="shared" si="52"/>
        <v>0</v>
      </c>
      <c r="C165" s="96"/>
      <c r="D165" s="96"/>
      <c r="E165" s="96"/>
      <c r="F165" s="96"/>
      <c r="G165" s="96"/>
      <c r="H165" s="19"/>
      <c r="I165" s="96"/>
      <c r="J165" s="19"/>
      <c r="K165" s="96"/>
      <c r="L165" s="96"/>
      <c r="M165" s="22"/>
      <c r="N165" s="96"/>
      <c r="O165" s="96"/>
      <c r="P165" s="38"/>
      <c r="Q165" s="97"/>
      <c r="R165" s="91"/>
      <c r="S165" s="19"/>
      <c r="T165" s="97"/>
      <c r="U165" s="96"/>
      <c r="V165" s="22"/>
      <c r="W165" s="96"/>
      <c r="X165" s="96"/>
      <c r="Y165" s="96"/>
      <c r="Z165" s="96"/>
      <c r="AA165" s="96"/>
      <c r="AB165" s="36"/>
      <c r="AC165" s="98"/>
      <c r="AD165" s="98"/>
      <c r="AE165" s="98"/>
      <c r="AF165" s="98"/>
      <c r="AG165" s="98"/>
      <c r="AH165" s="91"/>
      <c r="AI165" s="96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39"/>
    </row>
    <row r="166" spans="1:48" s="20" customFormat="1" ht="15" hidden="1" customHeight="1" x14ac:dyDescent="0.2">
      <c r="A166" s="1">
        <f>ROW()</f>
        <v>166</v>
      </c>
      <c r="B166" s="91">
        <f t="shared" si="52"/>
        <v>0</v>
      </c>
      <c r="C166" s="96"/>
      <c r="D166" s="96"/>
      <c r="E166" s="96"/>
      <c r="F166" s="96"/>
      <c r="G166" s="96"/>
      <c r="H166" s="19"/>
      <c r="I166" s="96"/>
      <c r="J166" s="19"/>
      <c r="K166" s="96"/>
      <c r="L166" s="96"/>
      <c r="M166" s="22"/>
      <c r="N166" s="96"/>
      <c r="O166" s="96"/>
      <c r="P166" s="38"/>
      <c r="Q166" s="97"/>
      <c r="R166" s="91"/>
      <c r="S166" s="19"/>
      <c r="T166" s="97"/>
      <c r="U166" s="96"/>
      <c r="V166" s="22"/>
      <c r="W166" s="96"/>
      <c r="X166" s="96"/>
      <c r="Y166" s="96"/>
      <c r="Z166" s="96"/>
      <c r="AA166" s="96"/>
      <c r="AB166" s="36"/>
      <c r="AC166" s="98"/>
      <c r="AD166" s="98"/>
      <c r="AE166" s="98"/>
      <c r="AF166" s="98"/>
      <c r="AG166" s="98"/>
      <c r="AH166" s="91"/>
      <c r="AI166" s="96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39"/>
    </row>
    <row r="167" spans="1:48" s="26" customFormat="1" x14ac:dyDescent="0.25">
      <c r="A167" s="1">
        <f>ROW()</f>
        <v>167</v>
      </c>
      <c r="B167" s="99" t="str">
        <f t="shared" si="52"/>
        <v>TOTAL</v>
      </c>
      <c r="C167" s="100">
        <f t="shared" ref="C167:Q167" si="66">SUM(C140:C164)</f>
        <v>580.64516129032245</v>
      </c>
      <c r="D167" s="100">
        <f t="shared" si="66"/>
        <v>0</v>
      </c>
      <c r="E167" s="100">
        <f t="shared" si="66"/>
        <v>3000</v>
      </c>
      <c r="F167" s="100">
        <f t="shared" si="66"/>
        <v>0</v>
      </c>
      <c r="G167" s="100">
        <f t="shared" si="66"/>
        <v>0</v>
      </c>
      <c r="H167" s="100">
        <f t="shared" si="66"/>
        <v>1718</v>
      </c>
      <c r="I167" s="100">
        <f t="shared" si="66"/>
        <v>0</v>
      </c>
      <c r="J167" s="100">
        <f t="shared" si="66"/>
        <v>415</v>
      </c>
      <c r="K167" s="100">
        <f t="shared" si="66"/>
        <v>0</v>
      </c>
      <c r="L167" s="100">
        <f t="shared" si="66"/>
        <v>2380</v>
      </c>
      <c r="M167" s="100">
        <f t="shared" si="66"/>
        <v>0</v>
      </c>
      <c r="N167" s="100">
        <f t="shared" si="66"/>
        <v>2669</v>
      </c>
      <c r="O167" s="100">
        <f t="shared" si="66"/>
        <v>2672</v>
      </c>
      <c r="P167" s="100">
        <f t="shared" si="66"/>
        <v>1532</v>
      </c>
      <c r="Q167" s="100">
        <f t="shared" si="66"/>
        <v>1195</v>
      </c>
      <c r="R167" s="99" t="s">
        <v>13</v>
      </c>
      <c r="S167" s="100">
        <f t="shared" ref="S167:AG167" si="67">SUM(S140:S164)</f>
        <v>490</v>
      </c>
      <c r="T167" s="100">
        <f t="shared" si="67"/>
        <v>507</v>
      </c>
      <c r="U167" s="100">
        <f t="shared" si="67"/>
        <v>1375</v>
      </c>
      <c r="V167" s="100">
        <f t="shared" si="67"/>
        <v>1702</v>
      </c>
      <c r="W167" s="100">
        <f t="shared" si="67"/>
        <v>1376</v>
      </c>
      <c r="X167" s="100">
        <f t="shared" si="67"/>
        <v>1375</v>
      </c>
      <c r="Y167" s="100">
        <f t="shared" si="67"/>
        <v>1447</v>
      </c>
      <c r="Z167" s="100">
        <f t="shared" si="67"/>
        <v>1391</v>
      </c>
      <c r="AA167" s="100">
        <f t="shared" si="67"/>
        <v>1391</v>
      </c>
      <c r="AB167" s="100">
        <f t="shared" si="67"/>
        <v>1527</v>
      </c>
      <c r="AC167" s="100">
        <f t="shared" si="67"/>
        <v>1874</v>
      </c>
      <c r="AD167" s="100">
        <f t="shared" si="67"/>
        <v>1959</v>
      </c>
      <c r="AE167" s="100">
        <f t="shared" si="67"/>
        <v>1896</v>
      </c>
      <c r="AF167" s="100">
        <f t="shared" si="67"/>
        <v>2519</v>
      </c>
      <c r="AG167" s="100">
        <f t="shared" si="67"/>
        <v>2284</v>
      </c>
      <c r="AH167" s="99" t="s">
        <v>13</v>
      </c>
      <c r="AI167" s="100">
        <f>SUM(AI140:AI164)</f>
        <v>1375</v>
      </c>
      <c r="AJ167" s="100">
        <f t="shared" ref="AJ167:AU167" si="68">SUM(AJ140:AJ164)</f>
        <v>2415</v>
      </c>
      <c r="AK167" s="100">
        <f t="shared" si="68"/>
        <v>2256</v>
      </c>
      <c r="AL167" s="100">
        <f>SUM(AL140:AL164)</f>
        <v>2288</v>
      </c>
      <c r="AM167" s="100">
        <f t="shared" si="68"/>
        <v>2288</v>
      </c>
      <c r="AN167" s="100">
        <f t="shared" si="68"/>
        <v>2260</v>
      </c>
      <c r="AO167" s="100">
        <f t="shared" si="68"/>
        <v>2262</v>
      </c>
      <c r="AP167" s="100">
        <f t="shared" si="68"/>
        <v>2262</v>
      </c>
      <c r="AQ167" s="100">
        <f t="shared" si="68"/>
        <v>0</v>
      </c>
      <c r="AR167" s="100">
        <f t="shared" si="68"/>
        <v>0</v>
      </c>
      <c r="AS167" s="100">
        <f t="shared" si="68"/>
        <v>0</v>
      </c>
      <c r="AT167" s="100">
        <f t="shared" si="68"/>
        <v>0</v>
      </c>
      <c r="AU167" s="100">
        <f t="shared" si="68"/>
        <v>0</v>
      </c>
      <c r="AV167" s="70"/>
    </row>
    <row r="168" spans="1:48" s="26" customFormat="1" x14ac:dyDescent="0.25">
      <c r="A168" s="1">
        <f>ROW()</f>
        <v>168</v>
      </c>
      <c r="B168" s="27">
        <f t="shared" si="52"/>
        <v>0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 s="101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3"/>
      <c r="AC168" s="103"/>
      <c r="AD168" s="103"/>
      <c r="AE168" s="103"/>
      <c r="AF168" s="103"/>
      <c r="AG168" s="103"/>
      <c r="AH168" s="101"/>
      <c r="AI168" s="102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70"/>
    </row>
    <row r="169" spans="1:48" s="26" customFormat="1" x14ac:dyDescent="0.25">
      <c r="A169" s="1">
        <f>ROW()</f>
        <v>169</v>
      </c>
      <c r="B169" s="27" t="str">
        <f t="shared" si="52"/>
        <v>15. SADT REALIZADO POR AGENDAMENTO DO CRE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30"/>
      <c r="R169" s="47" t="s">
        <v>115</v>
      </c>
      <c r="S169" s="102"/>
      <c r="T169" s="102"/>
      <c r="U169" s="13" t="str">
        <f t="shared" ref="U169:AU169" si="69">U$4</f>
        <v>Meta Mensal</v>
      </c>
      <c r="V169" s="13">
        <f t="shared" si="69"/>
        <v>45658</v>
      </c>
      <c r="W169" s="13" t="e">
        <f t="shared" ca="1" si="69"/>
        <v>#NAME?</v>
      </c>
      <c r="X169" s="13" t="e">
        <f t="shared" ca="1" si="69"/>
        <v>#NAME?</v>
      </c>
      <c r="Y169" s="13" t="e">
        <f t="shared" ca="1" si="69"/>
        <v>#NAME?</v>
      </c>
      <c r="Z169" s="13" t="e">
        <f t="shared" ca="1" si="69"/>
        <v>#NAME?</v>
      </c>
      <c r="AA169" s="13" t="e">
        <f t="shared" ca="1" si="69"/>
        <v>#NAME?</v>
      </c>
      <c r="AB169" s="13" t="e">
        <f t="shared" ca="1" si="69"/>
        <v>#NAME?</v>
      </c>
      <c r="AC169" s="13" t="e">
        <f t="shared" ca="1" si="69"/>
        <v>#NAME?</v>
      </c>
      <c r="AD169" s="13" t="e">
        <f t="shared" ca="1" si="69"/>
        <v>#NAME?</v>
      </c>
      <c r="AE169" s="13" t="e">
        <f t="shared" ca="1" si="69"/>
        <v>#NAME?</v>
      </c>
      <c r="AF169" s="13" t="e">
        <f t="shared" ca="1" si="69"/>
        <v>#NAME?</v>
      </c>
      <c r="AG169" s="13" t="e">
        <f t="shared" ca="1" si="69"/>
        <v>#NAME?</v>
      </c>
      <c r="AH169" s="47" t="s">
        <v>115</v>
      </c>
      <c r="AI169" s="13" t="str">
        <f>AI$4</f>
        <v>Meta Mensal</v>
      </c>
      <c r="AJ169" s="13" t="e">
        <f t="shared" ca="1" si="69"/>
        <v>#NAME?</v>
      </c>
      <c r="AK169" s="13" t="e">
        <f t="shared" ca="1" si="69"/>
        <v>#NAME?</v>
      </c>
      <c r="AL169" s="13" t="e">
        <f t="shared" ca="1" si="69"/>
        <v>#NAME?</v>
      </c>
      <c r="AM169" s="13" t="e">
        <f t="shared" ca="1" si="69"/>
        <v>#NAME?</v>
      </c>
      <c r="AN169" s="13" t="e">
        <f t="shared" ca="1" si="69"/>
        <v>#NAME?</v>
      </c>
      <c r="AO169" s="13" t="e">
        <f t="shared" ca="1" si="69"/>
        <v>#NAME?</v>
      </c>
      <c r="AP169" s="13" t="e">
        <f t="shared" ca="1" si="69"/>
        <v>#NAME?</v>
      </c>
      <c r="AQ169" s="13" t="e">
        <f t="shared" ca="1" si="69"/>
        <v>#NAME?</v>
      </c>
      <c r="AR169" s="13" t="e">
        <f t="shared" ca="1" si="69"/>
        <v>#NAME?</v>
      </c>
      <c r="AS169" s="13" t="e">
        <f t="shared" ca="1" si="69"/>
        <v>#NAME?</v>
      </c>
      <c r="AT169" s="13" t="e">
        <f t="shared" ca="1" si="69"/>
        <v>#NAME?</v>
      </c>
      <c r="AU169" s="13" t="e">
        <f t="shared" ca="1" si="69"/>
        <v>#NAME?</v>
      </c>
      <c r="AV169" s="15">
        <f>ROW()-3</f>
        <v>166</v>
      </c>
    </row>
    <row r="170" spans="1:48" s="26" customFormat="1" x14ac:dyDescent="0.25">
      <c r="A170" s="1">
        <f>ROW()</f>
        <v>170</v>
      </c>
      <c r="B170" s="27" t="str">
        <f t="shared" si="52"/>
        <v>Audiometria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30"/>
      <c r="R170" s="92" t="s">
        <v>90</v>
      </c>
      <c r="S170" s="102"/>
      <c r="T170" s="102"/>
      <c r="U170" s="96">
        <v>5</v>
      </c>
      <c r="V170" s="102"/>
      <c r="W170" s="96">
        <v>0</v>
      </c>
      <c r="X170" s="96">
        <v>0</v>
      </c>
      <c r="Y170" s="96">
        <v>0</v>
      </c>
      <c r="Z170" s="96">
        <v>0</v>
      </c>
      <c r="AA170" s="96">
        <v>0</v>
      </c>
      <c r="AB170" s="75">
        <v>0</v>
      </c>
      <c r="AC170" s="96">
        <v>0</v>
      </c>
      <c r="AD170" s="96">
        <v>0</v>
      </c>
      <c r="AE170" s="96">
        <v>0</v>
      </c>
      <c r="AF170" s="96">
        <v>0</v>
      </c>
      <c r="AG170" s="96">
        <v>0</v>
      </c>
      <c r="AH170" s="92" t="s">
        <v>90</v>
      </c>
      <c r="AI170" s="96">
        <v>5</v>
      </c>
      <c r="AJ170" s="96">
        <v>0</v>
      </c>
      <c r="AK170" s="96">
        <v>0</v>
      </c>
      <c r="AL170" s="96">
        <v>0</v>
      </c>
      <c r="AM170" s="96">
        <v>0</v>
      </c>
      <c r="AN170" s="38">
        <v>0</v>
      </c>
      <c r="AO170" s="96">
        <v>1</v>
      </c>
      <c r="AP170" s="96">
        <v>4</v>
      </c>
      <c r="AQ170" s="96"/>
      <c r="AR170" s="96"/>
      <c r="AS170" s="96"/>
      <c r="AT170" s="96"/>
      <c r="AU170" s="96"/>
      <c r="AV170" s="70"/>
    </row>
    <row r="171" spans="1:48" s="26" customFormat="1" x14ac:dyDescent="0.25">
      <c r="A171" s="1">
        <f>ROW()</f>
        <v>171</v>
      </c>
      <c r="B171" s="27" t="str">
        <f t="shared" si="52"/>
        <v>Cistoscopia</v>
      </c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30"/>
      <c r="R171" s="92" t="s">
        <v>91</v>
      </c>
      <c r="S171" s="102"/>
      <c r="T171" s="102"/>
      <c r="U171" s="96">
        <v>5</v>
      </c>
      <c r="V171" s="102"/>
      <c r="W171" s="96">
        <v>0</v>
      </c>
      <c r="X171" s="96">
        <v>0</v>
      </c>
      <c r="Y171" s="96">
        <v>0</v>
      </c>
      <c r="Z171" s="96">
        <v>1</v>
      </c>
      <c r="AA171" s="96">
        <v>2</v>
      </c>
      <c r="AB171" s="36">
        <v>0</v>
      </c>
      <c r="AC171" s="96">
        <v>2</v>
      </c>
      <c r="AD171" s="96">
        <v>0</v>
      </c>
      <c r="AE171" s="96">
        <v>0</v>
      </c>
      <c r="AF171" s="96">
        <v>0</v>
      </c>
      <c r="AG171" s="96">
        <v>0</v>
      </c>
      <c r="AH171" s="92" t="s">
        <v>91</v>
      </c>
      <c r="AI171" s="96">
        <v>5</v>
      </c>
      <c r="AJ171" s="96">
        <v>0</v>
      </c>
      <c r="AK171" s="96">
        <v>0</v>
      </c>
      <c r="AL171" s="96">
        <v>0</v>
      </c>
      <c r="AM171" s="96">
        <v>0</v>
      </c>
      <c r="AN171" s="40">
        <v>0</v>
      </c>
      <c r="AO171" s="96">
        <v>1</v>
      </c>
      <c r="AP171" s="96">
        <v>1</v>
      </c>
      <c r="AQ171" s="96"/>
      <c r="AR171" s="96"/>
      <c r="AS171" s="96"/>
      <c r="AT171" s="96"/>
      <c r="AU171" s="96"/>
      <c r="AV171" s="70"/>
    </row>
    <row r="172" spans="1:48" s="26" customFormat="1" x14ac:dyDescent="0.25">
      <c r="A172" s="1">
        <f>ROW()</f>
        <v>172</v>
      </c>
      <c r="B172" s="27" t="str">
        <f t="shared" si="52"/>
        <v>Colonoscopia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30"/>
      <c r="R172" s="92" t="s">
        <v>92</v>
      </c>
      <c r="S172" s="102"/>
      <c r="T172" s="102"/>
      <c r="U172" s="96">
        <v>40</v>
      </c>
      <c r="V172" s="102"/>
      <c r="W172" s="96">
        <v>0</v>
      </c>
      <c r="X172" s="96">
        <v>0</v>
      </c>
      <c r="Y172" s="96">
        <v>0</v>
      </c>
      <c r="Z172" s="96">
        <v>9</v>
      </c>
      <c r="AA172" s="96">
        <v>0</v>
      </c>
      <c r="AB172" s="36">
        <v>6</v>
      </c>
      <c r="AC172" s="96">
        <v>0</v>
      </c>
      <c r="AD172" s="96">
        <v>0</v>
      </c>
      <c r="AE172" s="96">
        <v>0</v>
      </c>
      <c r="AF172" s="96">
        <v>0</v>
      </c>
      <c r="AG172" s="96">
        <v>17</v>
      </c>
      <c r="AH172" s="92" t="s">
        <v>92</v>
      </c>
      <c r="AI172" s="96">
        <v>40</v>
      </c>
      <c r="AJ172" s="96">
        <v>0</v>
      </c>
      <c r="AK172" s="96">
        <v>0</v>
      </c>
      <c r="AL172" s="96">
        <v>18</v>
      </c>
      <c r="AM172" s="96">
        <v>15</v>
      </c>
      <c r="AN172" s="40">
        <v>21</v>
      </c>
      <c r="AO172" s="96">
        <v>14</v>
      </c>
      <c r="AP172" s="96">
        <v>17</v>
      </c>
      <c r="AQ172" s="96"/>
      <c r="AR172" s="96"/>
      <c r="AS172" s="96"/>
      <c r="AT172" s="96"/>
      <c r="AU172" s="96"/>
      <c r="AV172" s="70"/>
    </row>
    <row r="173" spans="1:48" s="26" customFormat="1" x14ac:dyDescent="0.25">
      <c r="A173" s="1">
        <f>ROW()</f>
        <v>173</v>
      </c>
      <c r="B173" s="27" t="str">
        <f t="shared" si="52"/>
        <v>Colposcopia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30"/>
      <c r="R173" s="92" t="s">
        <v>93</v>
      </c>
      <c r="S173" s="102"/>
      <c r="T173" s="102"/>
      <c r="U173" s="96">
        <v>10</v>
      </c>
      <c r="V173" s="102"/>
      <c r="W173" s="96">
        <v>4</v>
      </c>
      <c r="X173" s="96">
        <v>0</v>
      </c>
      <c r="Y173" s="96">
        <v>2</v>
      </c>
      <c r="Z173" s="96">
        <v>0</v>
      </c>
      <c r="AA173" s="96">
        <v>2</v>
      </c>
      <c r="AB173" s="36">
        <v>0</v>
      </c>
      <c r="AC173" s="96">
        <v>0</v>
      </c>
      <c r="AD173" s="96">
        <v>0</v>
      </c>
      <c r="AE173" s="96">
        <v>0</v>
      </c>
      <c r="AF173" s="96">
        <v>7</v>
      </c>
      <c r="AG173" s="96">
        <v>4</v>
      </c>
      <c r="AH173" s="92" t="s">
        <v>93</v>
      </c>
      <c r="AI173" s="96">
        <v>10</v>
      </c>
      <c r="AJ173" s="96">
        <v>5</v>
      </c>
      <c r="AK173" s="96">
        <v>7</v>
      </c>
      <c r="AL173" s="96">
        <v>5</v>
      </c>
      <c r="AM173" s="96">
        <v>1</v>
      </c>
      <c r="AN173" s="40">
        <v>1</v>
      </c>
      <c r="AO173" s="96">
        <v>4</v>
      </c>
      <c r="AP173" s="96">
        <v>3</v>
      </c>
      <c r="AQ173" s="96"/>
      <c r="AR173" s="96"/>
      <c r="AS173" s="96"/>
      <c r="AT173" s="96"/>
      <c r="AU173" s="96"/>
      <c r="AV173" s="70"/>
    </row>
    <row r="174" spans="1:48" s="26" customFormat="1" x14ac:dyDescent="0.25">
      <c r="A174" s="1">
        <f>ROW()</f>
        <v>174</v>
      </c>
      <c r="B174" s="27" t="str">
        <f t="shared" si="52"/>
        <v>Densitometria Óssea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30"/>
      <c r="R174" s="92" t="s">
        <v>94</v>
      </c>
      <c r="S174" s="102"/>
      <c r="T174" s="102"/>
      <c r="U174" s="96">
        <v>15</v>
      </c>
      <c r="V174" s="102"/>
      <c r="W174" s="96">
        <v>0</v>
      </c>
      <c r="X174" s="96">
        <v>0</v>
      </c>
      <c r="Y174" s="96">
        <v>0</v>
      </c>
      <c r="Z174" s="96">
        <v>4</v>
      </c>
      <c r="AA174" s="96">
        <v>7</v>
      </c>
      <c r="AB174" s="36">
        <v>8</v>
      </c>
      <c r="AC174" s="96">
        <v>16</v>
      </c>
      <c r="AD174" s="96">
        <v>26</v>
      </c>
      <c r="AE174" s="96">
        <v>10</v>
      </c>
      <c r="AF174" s="96">
        <v>30</v>
      </c>
      <c r="AG174" s="96">
        <v>20</v>
      </c>
      <c r="AH174" s="92" t="s">
        <v>94</v>
      </c>
      <c r="AI174" s="96">
        <v>15</v>
      </c>
      <c r="AJ174" s="96">
        <v>15</v>
      </c>
      <c r="AK174" s="96">
        <v>14</v>
      </c>
      <c r="AL174" s="96">
        <v>14</v>
      </c>
      <c r="AM174" s="96">
        <v>19</v>
      </c>
      <c r="AN174" s="40">
        <v>22</v>
      </c>
      <c r="AO174" s="96">
        <v>21</v>
      </c>
      <c r="AP174" s="96">
        <v>26</v>
      </c>
      <c r="AQ174" s="96"/>
      <c r="AR174" s="96"/>
      <c r="AS174" s="96"/>
      <c r="AT174" s="96"/>
      <c r="AU174" s="96"/>
      <c r="AV174" s="70"/>
    </row>
    <row r="175" spans="1:48" s="26" customFormat="1" x14ac:dyDescent="0.25">
      <c r="A175" s="1">
        <f>ROW()</f>
        <v>175</v>
      </c>
      <c r="B175" s="27" t="str">
        <f t="shared" si="52"/>
        <v>Doppler Vascular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30"/>
      <c r="R175" s="92" t="s">
        <v>95</v>
      </c>
      <c r="S175" s="102"/>
      <c r="T175" s="102"/>
      <c r="U175" s="96">
        <v>50</v>
      </c>
      <c r="V175" s="102"/>
      <c r="W175" s="96">
        <v>34</v>
      </c>
      <c r="X175" s="96">
        <v>17</v>
      </c>
      <c r="Y175" s="96">
        <v>16</v>
      </c>
      <c r="Z175" s="96">
        <v>42</v>
      </c>
      <c r="AA175" s="96">
        <v>27</v>
      </c>
      <c r="AB175" s="36">
        <v>47</v>
      </c>
      <c r="AC175" s="96">
        <v>28</v>
      </c>
      <c r="AD175" s="96">
        <v>27</v>
      </c>
      <c r="AE175" s="96">
        <v>21</v>
      </c>
      <c r="AF175" s="96">
        <v>30</v>
      </c>
      <c r="AG175" s="96">
        <v>48</v>
      </c>
      <c r="AH175" s="92" t="s">
        <v>95</v>
      </c>
      <c r="AI175" s="96">
        <v>50</v>
      </c>
      <c r="AJ175" s="96">
        <v>29</v>
      </c>
      <c r="AK175" s="96">
        <v>42</v>
      </c>
      <c r="AL175" s="96">
        <v>19</v>
      </c>
      <c r="AM175" s="96">
        <v>34</v>
      </c>
      <c r="AN175" s="40">
        <v>41</v>
      </c>
      <c r="AO175" s="96">
        <v>42</v>
      </c>
      <c r="AP175" s="96">
        <v>46</v>
      </c>
      <c r="AQ175" s="96"/>
      <c r="AR175" s="96"/>
      <c r="AS175" s="96"/>
      <c r="AT175" s="96"/>
      <c r="AU175" s="96"/>
      <c r="AV175" s="70"/>
    </row>
    <row r="176" spans="1:48" s="26" customFormat="1" x14ac:dyDescent="0.25">
      <c r="A176" s="1">
        <f>ROW()</f>
        <v>176</v>
      </c>
      <c r="B176" s="27" t="str">
        <f t="shared" si="52"/>
        <v>Ecocardiografia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30"/>
      <c r="R176" s="92" t="s">
        <v>96</v>
      </c>
      <c r="S176" s="102"/>
      <c r="T176" s="102"/>
      <c r="U176" s="96">
        <v>70</v>
      </c>
      <c r="V176" s="102"/>
      <c r="W176" s="96">
        <v>23</v>
      </c>
      <c r="X176" s="96">
        <v>19</v>
      </c>
      <c r="Y176" s="96">
        <v>32</v>
      </c>
      <c r="Z176" s="96">
        <v>35</v>
      </c>
      <c r="AA176" s="96">
        <v>20</v>
      </c>
      <c r="AB176" s="36">
        <v>39</v>
      </c>
      <c r="AC176" s="96">
        <v>35</v>
      </c>
      <c r="AD176" s="96">
        <v>39</v>
      </c>
      <c r="AE176" s="96">
        <v>47</v>
      </c>
      <c r="AF176" s="96">
        <v>39</v>
      </c>
      <c r="AG176" s="96">
        <v>35</v>
      </c>
      <c r="AH176" s="92" t="s">
        <v>96</v>
      </c>
      <c r="AI176" s="96">
        <v>70</v>
      </c>
      <c r="AJ176" s="96">
        <v>25</v>
      </c>
      <c r="AK176" s="96">
        <v>45</v>
      </c>
      <c r="AL176" s="96">
        <v>34</v>
      </c>
      <c r="AM176" s="96">
        <v>23</v>
      </c>
      <c r="AN176" s="40">
        <v>40</v>
      </c>
      <c r="AO176" s="96">
        <v>26</v>
      </c>
      <c r="AP176" s="96">
        <v>41</v>
      </c>
      <c r="AQ176" s="96"/>
      <c r="AR176" s="96"/>
      <c r="AS176" s="96"/>
      <c r="AT176" s="96"/>
      <c r="AU176" s="96"/>
      <c r="AV176" s="70"/>
    </row>
    <row r="177" spans="1:48" s="26" customFormat="1" x14ac:dyDescent="0.25">
      <c r="A177" s="1">
        <f>ROW()</f>
        <v>177</v>
      </c>
      <c r="B177" s="27" t="str">
        <f t="shared" si="52"/>
        <v>Eletrocardiografia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30"/>
      <c r="R177" s="92" t="s">
        <v>97</v>
      </c>
      <c r="S177" s="102"/>
      <c r="T177" s="102"/>
      <c r="U177" s="96">
        <v>60</v>
      </c>
      <c r="V177" s="102"/>
      <c r="W177" s="96">
        <v>30</v>
      </c>
      <c r="X177" s="96">
        <v>35</v>
      </c>
      <c r="Y177" s="96">
        <v>58</v>
      </c>
      <c r="Z177" s="96">
        <v>39</v>
      </c>
      <c r="AA177" s="96">
        <v>39</v>
      </c>
      <c r="AB177" s="36">
        <v>91</v>
      </c>
      <c r="AC177" s="96">
        <v>63</v>
      </c>
      <c r="AD177" s="96">
        <v>76</v>
      </c>
      <c r="AE177" s="96">
        <v>51</v>
      </c>
      <c r="AF177" s="96">
        <v>54</v>
      </c>
      <c r="AG177" s="96">
        <v>68</v>
      </c>
      <c r="AH177" s="92" t="s">
        <v>97</v>
      </c>
      <c r="AI177" s="96">
        <v>60</v>
      </c>
      <c r="AJ177" s="96">
        <v>76</v>
      </c>
      <c r="AK177" s="96">
        <v>31</v>
      </c>
      <c r="AL177" s="96">
        <v>27</v>
      </c>
      <c r="AM177" s="96">
        <v>18</v>
      </c>
      <c r="AN177" s="40">
        <v>8</v>
      </c>
      <c r="AO177" s="96">
        <v>8</v>
      </c>
      <c r="AP177" s="96">
        <v>16</v>
      </c>
      <c r="AQ177" s="96"/>
      <c r="AR177" s="96"/>
      <c r="AS177" s="96"/>
      <c r="AT177" s="96"/>
      <c r="AU177" s="96"/>
      <c r="AV177" s="70"/>
    </row>
    <row r="178" spans="1:48" s="26" customFormat="1" x14ac:dyDescent="0.25">
      <c r="A178" s="1">
        <f>ROW()</f>
        <v>178</v>
      </c>
      <c r="B178" s="27" t="str">
        <f t="shared" si="52"/>
        <v>Eletroencefalografia</v>
      </c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30"/>
      <c r="R178" s="92" t="s">
        <v>98</v>
      </c>
      <c r="S178" s="102"/>
      <c r="T178" s="102"/>
      <c r="U178" s="96">
        <v>5</v>
      </c>
      <c r="V178" s="102"/>
      <c r="W178" s="96">
        <v>1</v>
      </c>
      <c r="X178" s="96">
        <v>2</v>
      </c>
      <c r="Y178" s="96">
        <v>7</v>
      </c>
      <c r="Z178" s="96">
        <v>2</v>
      </c>
      <c r="AA178" s="96">
        <v>2</v>
      </c>
      <c r="AB178" s="36">
        <v>3</v>
      </c>
      <c r="AC178" s="96">
        <v>2</v>
      </c>
      <c r="AD178" s="96">
        <v>1</v>
      </c>
      <c r="AE178" s="96">
        <v>2</v>
      </c>
      <c r="AF178" s="96">
        <v>6</v>
      </c>
      <c r="AG178" s="96">
        <v>0</v>
      </c>
      <c r="AH178" s="92" t="s">
        <v>98</v>
      </c>
      <c r="AI178" s="96">
        <v>5</v>
      </c>
      <c r="AJ178" s="96">
        <v>1</v>
      </c>
      <c r="AK178" s="96">
        <v>4</v>
      </c>
      <c r="AL178" s="96">
        <v>5</v>
      </c>
      <c r="AM178" s="96">
        <v>4</v>
      </c>
      <c r="AN178" s="40">
        <v>6</v>
      </c>
      <c r="AO178" s="96">
        <v>3</v>
      </c>
      <c r="AP178" s="96">
        <v>3</v>
      </c>
      <c r="AQ178" s="96"/>
      <c r="AR178" s="96"/>
      <c r="AS178" s="96"/>
      <c r="AT178" s="96"/>
      <c r="AU178" s="96"/>
      <c r="AV178" s="70"/>
    </row>
    <row r="179" spans="1:48" s="26" customFormat="1" x14ac:dyDescent="0.25">
      <c r="A179" s="1">
        <f>ROW()</f>
        <v>179</v>
      </c>
      <c r="B179" s="27" t="str">
        <f t="shared" si="52"/>
        <v>Eletroneuromiografia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30"/>
      <c r="R179" s="92" t="s">
        <v>99</v>
      </c>
      <c r="S179" s="102"/>
      <c r="T179" s="102"/>
      <c r="U179" s="96">
        <v>20</v>
      </c>
      <c r="V179" s="102"/>
      <c r="W179" s="96">
        <v>0</v>
      </c>
      <c r="X179" s="96">
        <v>0</v>
      </c>
      <c r="Y179" s="96">
        <v>0</v>
      </c>
      <c r="Z179" s="96">
        <v>0</v>
      </c>
      <c r="AA179" s="96">
        <v>0</v>
      </c>
      <c r="AB179" s="36">
        <v>0</v>
      </c>
      <c r="AC179" s="96">
        <v>0</v>
      </c>
      <c r="AD179" s="96">
        <v>0</v>
      </c>
      <c r="AE179" s="96">
        <v>0</v>
      </c>
      <c r="AF179" s="96">
        <v>0</v>
      </c>
      <c r="AG179" s="96">
        <v>0</v>
      </c>
      <c r="AH179" s="92" t="s">
        <v>99</v>
      </c>
      <c r="AI179" s="96">
        <v>20</v>
      </c>
      <c r="AJ179" s="96">
        <v>0</v>
      </c>
      <c r="AK179" s="96">
        <v>0</v>
      </c>
      <c r="AL179" s="96">
        <v>0</v>
      </c>
      <c r="AM179" s="96">
        <v>0</v>
      </c>
      <c r="AN179" s="40">
        <v>0</v>
      </c>
      <c r="AO179" s="96">
        <v>0</v>
      </c>
      <c r="AP179" s="96">
        <v>0</v>
      </c>
      <c r="AQ179" s="96"/>
      <c r="AR179" s="96"/>
      <c r="AS179" s="96"/>
      <c r="AT179" s="96"/>
      <c r="AU179" s="96"/>
      <c r="AV179" s="70"/>
    </row>
    <row r="180" spans="1:48" s="26" customFormat="1" x14ac:dyDescent="0.25">
      <c r="A180" s="1">
        <f>ROW()</f>
        <v>180</v>
      </c>
      <c r="B180" s="27" t="str">
        <f t="shared" si="52"/>
        <v>Endoscopia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30"/>
      <c r="R180" s="92" t="s">
        <v>100</v>
      </c>
      <c r="S180" s="102"/>
      <c r="T180" s="102"/>
      <c r="U180" s="96">
        <v>90</v>
      </c>
      <c r="V180" s="102"/>
      <c r="W180" s="96">
        <v>15</v>
      </c>
      <c r="X180" s="96">
        <v>35</v>
      </c>
      <c r="Y180" s="96">
        <v>42</v>
      </c>
      <c r="Z180" s="96">
        <v>35</v>
      </c>
      <c r="AA180" s="96">
        <v>34</v>
      </c>
      <c r="AB180" s="36">
        <v>36</v>
      </c>
      <c r="AC180" s="96">
        <v>45</v>
      </c>
      <c r="AD180" s="96">
        <v>67</v>
      </c>
      <c r="AE180" s="96">
        <v>60</v>
      </c>
      <c r="AF180" s="96">
        <v>68</v>
      </c>
      <c r="AG180" s="96">
        <v>30</v>
      </c>
      <c r="AH180" s="92" t="s">
        <v>100</v>
      </c>
      <c r="AI180" s="96">
        <v>90</v>
      </c>
      <c r="AJ180" s="96">
        <v>61</v>
      </c>
      <c r="AK180" s="96">
        <v>77</v>
      </c>
      <c r="AL180" s="96">
        <v>49</v>
      </c>
      <c r="AM180" s="96">
        <v>38</v>
      </c>
      <c r="AN180" s="40">
        <v>59</v>
      </c>
      <c r="AO180" s="96">
        <v>72</v>
      </c>
      <c r="AP180" s="96">
        <v>54</v>
      </c>
      <c r="AQ180" s="96"/>
      <c r="AR180" s="96"/>
      <c r="AS180" s="96"/>
      <c r="AT180" s="96"/>
      <c r="AU180" s="96"/>
      <c r="AV180" s="70"/>
    </row>
    <row r="181" spans="1:48" s="26" customFormat="1" x14ac:dyDescent="0.25">
      <c r="A181" s="1">
        <f>ROW()</f>
        <v>181</v>
      </c>
      <c r="B181" s="27" t="str">
        <f t="shared" si="52"/>
        <v>Espirometria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30"/>
      <c r="R181" s="92" t="s">
        <v>101</v>
      </c>
      <c r="S181" s="102"/>
      <c r="T181" s="102"/>
      <c r="U181" s="96">
        <v>10</v>
      </c>
      <c r="V181" s="102"/>
      <c r="W181" s="96">
        <v>0</v>
      </c>
      <c r="X181" s="96">
        <v>2</v>
      </c>
      <c r="Y181" s="96">
        <v>5</v>
      </c>
      <c r="Z181" s="96">
        <v>3</v>
      </c>
      <c r="AA181" s="96">
        <v>3</v>
      </c>
      <c r="AB181" s="36">
        <v>2</v>
      </c>
      <c r="AC181" s="96">
        <v>5</v>
      </c>
      <c r="AD181" s="96">
        <v>6</v>
      </c>
      <c r="AE181" s="96">
        <v>5</v>
      </c>
      <c r="AF181" s="96">
        <v>8</v>
      </c>
      <c r="AG181" s="96">
        <v>10</v>
      </c>
      <c r="AH181" s="92" t="s">
        <v>101</v>
      </c>
      <c r="AI181" s="96">
        <v>10</v>
      </c>
      <c r="AJ181" s="96">
        <v>3</v>
      </c>
      <c r="AK181" s="96">
        <v>8</v>
      </c>
      <c r="AL181" s="96">
        <v>8</v>
      </c>
      <c r="AM181" s="96">
        <v>0</v>
      </c>
      <c r="AN181" s="40">
        <v>9</v>
      </c>
      <c r="AO181" s="96">
        <v>7</v>
      </c>
      <c r="AP181" s="96">
        <v>7</v>
      </c>
      <c r="AQ181" s="96"/>
      <c r="AR181" s="96"/>
      <c r="AS181" s="96"/>
      <c r="AT181" s="96"/>
      <c r="AU181" s="96"/>
      <c r="AV181" s="70"/>
    </row>
    <row r="182" spans="1:48" s="26" customFormat="1" x14ac:dyDescent="0.25">
      <c r="A182" s="1">
        <f>ROW()</f>
        <v>182</v>
      </c>
      <c r="B182" s="27" t="str">
        <f t="shared" si="52"/>
        <v>Holter</v>
      </c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30"/>
      <c r="R182" s="92" t="s">
        <v>102</v>
      </c>
      <c r="S182" s="102"/>
      <c r="T182" s="102"/>
      <c r="U182" s="96">
        <v>70</v>
      </c>
      <c r="V182" s="102"/>
      <c r="W182" s="96">
        <v>24</v>
      </c>
      <c r="X182" s="96">
        <v>23</v>
      </c>
      <c r="Y182" s="96">
        <v>35</v>
      </c>
      <c r="Z182" s="96">
        <v>39</v>
      </c>
      <c r="AA182" s="96">
        <v>39</v>
      </c>
      <c r="AB182" s="36">
        <v>32</v>
      </c>
      <c r="AC182" s="96">
        <v>31</v>
      </c>
      <c r="AD182" s="96">
        <v>38</v>
      </c>
      <c r="AE182" s="96">
        <v>48</v>
      </c>
      <c r="AF182" s="96">
        <v>41</v>
      </c>
      <c r="AG182" s="96">
        <v>38</v>
      </c>
      <c r="AH182" s="92" t="s">
        <v>102</v>
      </c>
      <c r="AI182" s="96">
        <v>70</v>
      </c>
      <c r="AJ182" s="96">
        <v>34</v>
      </c>
      <c r="AK182" s="96">
        <v>38</v>
      </c>
      <c r="AL182" s="96">
        <v>49</v>
      </c>
      <c r="AM182" s="96">
        <v>44</v>
      </c>
      <c r="AN182" s="40">
        <v>39</v>
      </c>
      <c r="AO182" s="96">
        <v>52</v>
      </c>
      <c r="AP182" s="96">
        <v>35</v>
      </c>
      <c r="AQ182" s="96"/>
      <c r="AR182" s="96"/>
      <c r="AS182" s="96"/>
      <c r="AT182" s="96"/>
      <c r="AU182" s="96"/>
      <c r="AV182" s="70"/>
    </row>
    <row r="183" spans="1:48" s="26" customFormat="1" x14ac:dyDescent="0.25">
      <c r="A183" s="1">
        <f>ROW()</f>
        <v>183</v>
      </c>
      <c r="B183" s="27" t="str">
        <f t="shared" si="52"/>
        <v>Mamografia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30"/>
      <c r="R183" s="92" t="s">
        <v>103</v>
      </c>
      <c r="S183" s="102"/>
      <c r="T183" s="102"/>
      <c r="U183" s="96">
        <v>50</v>
      </c>
      <c r="V183" s="102"/>
      <c r="W183" s="96">
        <v>32</v>
      </c>
      <c r="X183" s="96">
        <v>6</v>
      </c>
      <c r="Y183" s="96">
        <v>0</v>
      </c>
      <c r="Z183" s="96">
        <v>0</v>
      </c>
      <c r="AA183" s="96">
        <v>0</v>
      </c>
      <c r="AB183" s="36">
        <v>0</v>
      </c>
      <c r="AC183" s="96">
        <v>0</v>
      </c>
      <c r="AD183" s="96">
        <v>33</v>
      </c>
      <c r="AE183" s="96">
        <v>177</v>
      </c>
      <c r="AF183" s="96">
        <v>70</v>
      </c>
      <c r="AG183" s="96">
        <v>51</v>
      </c>
      <c r="AH183" s="92" t="s">
        <v>103</v>
      </c>
      <c r="AI183" s="96">
        <v>50</v>
      </c>
      <c r="AJ183" s="96">
        <v>44</v>
      </c>
      <c r="AK183" s="96">
        <v>47</v>
      </c>
      <c r="AL183" s="96">
        <v>44</v>
      </c>
      <c r="AM183" s="96">
        <v>46</v>
      </c>
      <c r="AN183" s="40">
        <v>41</v>
      </c>
      <c r="AO183" s="96">
        <v>34</v>
      </c>
      <c r="AP183" s="96">
        <v>70</v>
      </c>
      <c r="AQ183" s="96"/>
      <c r="AR183" s="96"/>
      <c r="AS183" s="96"/>
      <c r="AT183" s="96"/>
      <c r="AU183" s="96"/>
      <c r="AV183" s="70"/>
    </row>
    <row r="184" spans="1:48" s="26" customFormat="1" x14ac:dyDescent="0.25">
      <c r="A184" s="1">
        <f>ROW()</f>
        <v>184</v>
      </c>
      <c r="B184" s="27" t="str">
        <f t="shared" si="52"/>
        <v>Mapa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30"/>
      <c r="R184" s="92" t="s">
        <v>104</v>
      </c>
      <c r="S184" s="102"/>
      <c r="T184" s="102"/>
      <c r="U184" s="96">
        <v>50</v>
      </c>
      <c r="V184" s="102"/>
      <c r="W184" s="96">
        <v>27</v>
      </c>
      <c r="X184" s="96">
        <v>31</v>
      </c>
      <c r="Y184" s="96">
        <v>39</v>
      </c>
      <c r="Z184" s="96">
        <v>32</v>
      </c>
      <c r="AA184" s="96">
        <v>26</v>
      </c>
      <c r="AB184" s="36">
        <v>32</v>
      </c>
      <c r="AC184" s="96">
        <v>25</v>
      </c>
      <c r="AD184" s="96">
        <v>35</v>
      </c>
      <c r="AE184" s="96">
        <v>30</v>
      </c>
      <c r="AF184" s="96">
        <v>32</v>
      </c>
      <c r="AG184" s="96">
        <v>39</v>
      </c>
      <c r="AH184" s="92" t="s">
        <v>104</v>
      </c>
      <c r="AI184" s="96">
        <v>50</v>
      </c>
      <c r="AJ184" s="96">
        <v>28</v>
      </c>
      <c r="AK184" s="96">
        <v>25</v>
      </c>
      <c r="AL184" s="96">
        <v>43</v>
      </c>
      <c r="AM184" s="96">
        <v>11</v>
      </c>
      <c r="AN184" s="40">
        <v>11</v>
      </c>
      <c r="AO184" s="96">
        <v>10</v>
      </c>
      <c r="AP184" s="96">
        <v>12</v>
      </c>
      <c r="AQ184" s="96"/>
      <c r="AR184" s="96"/>
      <c r="AS184" s="96"/>
      <c r="AT184" s="96"/>
      <c r="AU184" s="96"/>
      <c r="AV184" s="70"/>
    </row>
    <row r="185" spans="1:48" s="26" customFormat="1" x14ac:dyDescent="0.25">
      <c r="A185" s="1">
        <f>ROW()</f>
        <v>185</v>
      </c>
      <c r="B185" s="27" t="str">
        <f t="shared" si="52"/>
        <v>Punção Aspirativa por Agulha Fina (PAAF): Mama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30"/>
      <c r="R185" s="92" t="s">
        <v>105</v>
      </c>
      <c r="S185" s="102"/>
      <c r="T185" s="102"/>
      <c r="U185" s="96">
        <v>5</v>
      </c>
      <c r="V185" s="102"/>
      <c r="W185" s="96">
        <v>0</v>
      </c>
      <c r="X185" s="96">
        <v>0</v>
      </c>
      <c r="Y185" s="96">
        <v>0</v>
      </c>
      <c r="Z185" s="96">
        <v>0</v>
      </c>
      <c r="AA185" s="96">
        <v>0</v>
      </c>
      <c r="AB185" s="36">
        <v>0</v>
      </c>
      <c r="AC185" s="96">
        <v>0</v>
      </c>
      <c r="AD185" s="96">
        <v>0</v>
      </c>
      <c r="AE185" s="96">
        <v>0</v>
      </c>
      <c r="AF185" s="96">
        <v>0</v>
      </c>
      <c r="AG185" s="96">
        <v>0</v>
      </c>
      <c r="AH185" s="92" t="s">
        <v>105</v>
      </c>
      <c r="AI185" s="96">
        <v>5</v>
      </c>
      <c r="AJ185" s="96">
        <v>0</v>
      </c>
      <c r="AK185" s="96">
        <v>0</v>
      </c>
      <c r="AL185" s="96">
        <v>0</v>
      </c>
      <c r="AM185" s="96">
        <v>0</v>
      </c>
      <c r="AN185" s="40">
        <v>0</v>
      </c>
      <c r="AO185" s="96">
        <v>0</v>
      </c>
      <c r="AP185" s="96">
        <v>0</v>
      </c>
      <c r="AQ185" s="96"/>
      <c r="AR185" s="96"/>
      <c r="AS185" s="96"/>
      <c r="AT185" s="96"/>
      <c r="AU185" s="96"/>
      <c r="AV185" s="70"/>
    </row>
    <row r="186" spans="1:48" s="26" customFormat="1" x14ac:dyDescent="0.25">
      <c r="A186" s="1">
        <f>ROW()</f>
        <v>186</v>
      </c>
      <c r="B186" s="27" t="str">
        <f t="shared" si="52"/>
        <v>Punção Aspirativa por Agulha Fina (PAAF): Tireóide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30"/>
      <c r="R186" s="92" t="s">
        <v>106</v>
      </c>
      <c r="S186" s="102"/>
      <c r="T186" s="102"/>
      <c r="U186" s="96">
        <v>5</v>
      </c>
      <c r="V186" s="102"/>
      <c r="W186" s="96">
        <v>0</v>
      </c>
      <c r="X186" s="96">
        <v>0</v>
      </c>
      <c r="Y186" s="96">
        <v>0</v>
      </c>
      <c r="Z186" s="96">
        <v>0</v>
      </c>
      <c r="AA186" s="96">
        <v>0</v>
      </c>
      <c r="AB186" s="36">
        <v>0</v>
      </c>
      <c r="AC186" s="96">
        <v>0</v>
      </c>
      <c r="AD186" s="96">
        <v>4</v>
      </c>
      <c r="AE186" s="96">
        <v>2</v>
      </c>
      <c r="AF186" s="96">
        <v>2</v>
      </c>
      <c r="AG186" s="96">
        <v>3</v>
      </c>
      <c r="AH186" s="92" t="s">
        <v>106</v>
      </c>
      <c r="AI186" s="96">
        <v>5</v>
      </c>
      <c r="AJ186" s="96">
        <v>0</v>
      </c>
      <c r="AK186" s="96">
        <v>2</v>
      </c>
      <c r="AL186" s="96">
        <v>1</v>
      </c>
      <c r="AM186" s="96">
        <v>2</v>
      </c>
      <c r="AN186" s="40">
        <v>0</v>
      </c>
      <c r="AO186" s="96">
        <v>4</v>
      </c>
      <c r="AP186" s="96">
        <v>2</v>
      </c>
      <c r="AQ186" s="96"/>
      <c r="AR186" s="96"/>
      <c r="AS186" s="96"/>
      <c r="AT186" s="96"/>
      <c r="AU186" s="96"/>
      <c r="AV186" s="70"/>
    </row>
    <row r="187" spans="1:48" s="26" customFormat="1" x14ac:dyDescent="0.25">
      <c r="A187" s="1">
        <f>ROW()</f>
        <v>187</v>
      </c>
      <c r="B187" s="27" t="str">
        <f t="shared" si="52"/>
        <v>Punção Aspirativa por Agulha Grossa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30"/>
      <c r="R187" s="92" t="s">
        <v>107</v>
      </c>
      <c r="S187" s="102"/>
      <c r="T187" s="102"/>
      <c r="U187" s="96">
        <v>5</v>
      </c>
      <c r="V187" s="102"/>
      <c r="W187" s="96">
        <v>0</v>
      </c>
      <c r="X187" s="96">
        <v>0</v>
      </c>
      <c r="Y187" s="96">
        <v>0</v>
      </c>
      <c r="Z187" s="96">
        <v>1</v>
      </c>
      <c r="AA187" s="96">
        <v>0</v>
      </c>
      <c r="AB187" s="36">
        <v>2</v>
      </c>
      <c r="AC187" s="96">
        <v>0</v>
      </c>
      <c r="AD187" s="96">
        <v>2</v>
      </c>
      <c r="AE187" s="96">
        <v>2</v>
      </c>
      <c r="AF187" s="96">
        <v>0</v>
      </c>
      <c r="AG187" s="96">
        <v>1</v>
      </c>
      <c r="AH187" s="92" t="s">
        <v>107</v>
      </c>
      <c r="AI187" s="96">
        <v>5</v>
      </c>
      <c r="AJ187" s="96">
        <v>0</v>
      </c>
      <c r="AK187" s="96">
        <v>0</v>
      </c>
      <c r="AL187" s="96">
        <v>0</v>
      </c>
      <c r="AM187" s="96">
        <v>3</v>
      </c>
      <c r="AN187" s="40">
        <v>1</v>
      </c>
      <c r="AO187" s="96">
        <v>0</v>
      </c>
      <c r="AP187" s="96">
        <v>0</v>
      </c>
      <c r="AQ187" s="96"/>
      <c r="AR187" s="96"/>
      <c r="AS187" s="96"/>
      <c r="AT187" s="96"/>
      <c r="AU187" s="96"/>
      <c r="AV187" s="70"/>
    </row>
    <row r="188" spans="1:48" s="26" customFormat="1" x14ac:dyDescent="0.25">
      <c r="A188" s="1">
        <f>ROW()</f>
        <v>188</v>
      </c>
      <c r="B188" s="27" t="str">
        <f t="shared" si="52"/>
        <v>Radiologia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30"/>
      <c r="R188" s="92" t="s">
        <v>108</v>
      </c>
      <c r="S188" s="102"/>
      <c r="T188" s="102"/>
      <c r="U188" s="96">
        <v>150</v>
      </c>
      <c r="V188" s="102"/>
      <c r="W188" s="96">
        <v>53</v>
      </c>
      <c r="X188" s="96">
        <v>64</v>
      </c>
      <c r="Y188" s="96">
        <v>72</v>
      </c>
      <c r="Z188" s="96">
        <v>74</v>
      </c>
      <c r="AA188" s="96">
        <v>1</v>
      </c>
      <c r="AB188" s="36">
        <v>21</v>
      </c>
      <c r="AC188" s="96">
        <v>124</v>
      </c>
      <c r="AD188" s="96">
        <v>129</v>
      </c>
      <c r="AE188" s="96">
        <v>154</v>
      </c>
      <c r="AF188" s="96">
        <v>174</v>
      </c>
      <c r="AG188" s="96">
        <v>99</v>
      </c>
      <c r="AH188" s="92" t="s">
        <v>108</v>
      </c>
      <c r="AI188" s="96">
        <v>150</v>
      </c>
      <c r="AJ188" s="96">
        <v>97</v>
      </c>
      <c r="AK188" s="96">
        <v>107</v>
      </c>
      <c r="AL188" s="96">
        <v>71</v>
      </c>
      <c r="AM188" s="96">
        <v>118</v>
      </c>
      <c r="AN188" s="40">
        <v>87</v>
      </c>
      <c r="AO188" s="96">
        <v>100</v>
      </c>
      <c r="AP188" s="96">
        <v>105</v>
      </c>
      <c r="AQ188" s="96"/>
      <c r="AR188" s="96"/>
      <c r="AS188" s="96"/>
      <c r="AT188" s="96"/>
      <c r="AU188" s="96"/>
      <c r="AV188" s="70"/>
    </row>
    <row r="189" spans="1:48" s="26" customFormat="1" x14ac:dyDescent="0.25">
      <c r="A189" s="1">
        <f>ROW()</f>
        <v>189</v>
      </c>
      <c r="B189" s="27" t="str">
        <f t="shared" si="52"/>
        <v>Ressonância Nuclear Magnética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30"/>
      <c r="R189" s="92" t="s">
        <v>109</v>
      </c>
      <c r="S189" s="102"/>
      <c r="T189" s="102"/>
      <c r="U189" s="96">
        <v>150</v>
      </c>
      <c r="V189" s="102"/>
      <c r="W189" s="96">
        <v>60</v>
      </c>
      <c r="X189" s="96">
        <v>0</v>
      </c>
      <c r="Y189" s="96">
        <v>121</v>
      </c>
      <c r="Z189" s="96">
        <v>137</v>
      </c>
      <c r="AA189" s="96">
        <v>84</v>
      </c>
      <c r="AB189" s="36">
        <v>87</v>
      </c>
      <c r="AC189" s="96">
        <v>103</v>
      </c>
      <c r="AD189" s="96">
        <v>89</v>
      </c>
      <c r="AE189" s="96">
        <v>87</v>
      </c>
      <c r="AF189" s="96">
        <v>118</v>
      </c>
      <c r="AG189" s="96">
        <v>118</v>
      </c>
      <c r="AH189" s="92" t="s">
        <v>109</v>
      </c>
      <c r="AI189" s="96">
        <v>150</v>
      </c>
      <c r="AJ189" s="96">
        <v>87</v>
      </c>
      <c r="AK189" s="96">
        <v>94</v>
      </c>
      <c r="AL189" s="96">
        <v>117</v>
      </c>
      <c r="AM189" s="96">
        <v>114</v>
      </c>
      <c r="AN189" s="40">
        <v>122</v>
      </c>
      <c r="AO189" s="96">
        <v>114</v>
      </c>
      <c r="AP189" s="96">
        <v>115</v>
      </c>
      <c r="AQ189" s="96"/>
      <c r="AR189" s="96"/>
      <c r="AS189" s="96"/>
      <c r="AT189" s="96"/>
      <c r="AU189" s="96"/>
      <c r="AV189" s="70"/>
    </row>
    <row r="190" spans="1:48" s="26" customFormat="1" x14ac:dyDescent="0.25">
      <c r="A190" s="1">
        <f>ROW()</f>
        <v>190</v>
      </c>
      <c r="B190" s="27" t="str">
        <f t="shared" si="52"/>
        <v>Teste Ergométrico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30"/>
      <c r="R190" s="92" t="s">
        <v>110</v>
      </c>
      <c r="S190" s="102"/>
      <c r="T190" s="102"/>
      <c r="U190" s="96">
        <v>40</v>
      </c>
      <c r="V190" s="102"/>
      <c r="W190" s="96">
        <v>19</v>
      </c>
      <c r="X190" s="96">
        <v>13</v>
      </c>
      <c r="Y190" s="96">
        <v>13</v>
      </c>
      <c r="Z190" s="96">
        <v>23</v>
      </c>
      <c r="AA190" s="96">
        <v>27</v>
      </c>
      <c r="AB190" s="36">
        <v>17</v>
      </c>
      <c r="AC190" s="96">
        <v>17</v>
      </c>
      <c r="AD190" s="96">
        <v>23</v>
      </c>
      <c r="AE190" s="96">
        <v>20</v>
      </c>
      <c r="AF190" s="96">
        <v>25</v>
      </c>
      <c r="AG190" s="96">
        <v>30</v>
      </c>
      <c r="AH190" s="92" t="s">
        <v>110</v>
      </c>
      <c r="AI190" s="96">
        <v>40</v>
      </c>
      <c r="AJ190" s="96">
        <v>26</v>
      </c>
      <c r="AK190" s="96">
        <v>26</v>
      </c>
      <c r="AL190" s="96">
        <v>21</v>
      </c>
      <c r="AM190" s="96">
        <v>22</v>
      </c>
      <c r="AN190" s="40">
        <v>24</v>
      </c>
      <c r="AO190" s="96">
        <v>21</v>
      </c>
      <c r="AP190" s="96">
        <v>25</v>
      </c>
      <c r="AQ190" s="96"/>
      <c r="AR190" s="96"/>
      <c r="AS190" s="96"/>
      <c r="AT190" s="96"/>
      <c r="AU190" s="96"/>
      <c r="AV190" s="70"/>
    </row>
    <row r="191" spans="1:48" s="26" customFormat="1" x14ac:dyDescent="0.25">
      <c r="A191" s="1">
        <f>ROW()</f>
        <v>191</v>
      </c>
      <c r="B191" s="27" t="str">
        <f t="shared" si="52"/>
        <v>Tomografia Computadorizada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30"/>
      <c r="R191" s="92" t="s">
        <v>111</v>
      </c>
      <c r="S191" s="102"/>
      <c r="T191" s="102"/>
      <c r="U191" s="96">
        <v>300</v>
      </c>
      <c r="V191" s="102"/>
      <c r="W191" s="96">
        <v>127</v>
      </c>
      <c r="X191" s="96">
        <v>75</v>
      </c>
      <c r="Y191" s="96">
        <v>143</v>
      </c>
      <c r="Z191" s="96">
        <v>218</v>
      </c>
      <c r="AA191" s="96">
        <v>151</v>
      </c>
      <c r="AB191" s="36">
        <v>223</v>
      </c>
      <c r="AC191" s="96">
        <v>244</v>
      </c>
      <c r="AD191" s="96">
        <v>161</v>
      </c>
      <c r="AE191" s="96">
        <v>251</v>
      </c>
      <c r="AF191" s="96">
        <v>246</v>
      </c>
      <c r="AG191" s="96">
        <v>237</v>
      </c>
      <c r="AH191" s="92" t="s">
        <v>111</v>
      </c>
      <c r="AI191" s="96">
        <v>300</v>
      </c>
      <c r="AJ191" s="96">
        <v>67</v>
      </c>
      <c r="AK191" s="96">
        <v>208</v>
      </c>
      <c r="AL191" s="96">
        <v>222</v>
      </c>
      <c r="AM191" s="96">
        <v>198</v>
      </c>
      <c r="AN191" s="40">
        <v>171</v>
      </c>
      <c r="AO191" s="96">
        <v>203</v>
      </c>
      <c r="AP191" s="96">
        <v>186</v>
      </c>
      <c r="AQ191" s="96"/>
      <c r="AR191" s="96"/>
      <c r="AS191" s="96"/>
      <c r="AT191" s="96"/>
      <c r="AU191" s="96"/>
      <c r="AV191" s="70"/>
    </row>
    <row r="192" spans="1:48" s="26" customFormat="1" x14ac:dyDescent="0.25">
      <c r="A192" s="1">
        <f>ROW()</f>
        <v>192</v>
      </c>
      <c r="B192" s="27" t="str">
        <f t="shared" si="52"/>
        <v>Ultrassonografia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30"/>
      <c r="R192" s="92" t="s">
        <v>112</v>
      </c>
      <c r="S192" s="102"/>
      <c r="T192" s="102"/>
      <c r="U192" s="96">
        <v>150</v>
      </c>
      <c r="V192" s="102"/>
      <c r="W192" s="96">
        <v>71</v>
      </c>
      <c r="X192" s="96">
        <v>68</v>
      </c>
      <c r="Y192" s="96">
        <v>91</v>
      </c>
      <c r="Z192" s="96">
        <v>71</v>
      </c>
      <c r="AA192" s="96">
        <v>67</v>
      </c>
      <c r="AB192" s="36">
        <v>84</v>
      </c>
      <c r="AC192" s="96">
        <v>98</v>
      </c>
      <c r="AD192" s="96">
        <v>113</v>
      </c>
      <c r="AE192" s="96">
        <v>95</v>
      </c>
      <c r="AF192" s="96">
        <v>104</v>
      </c>
      <c r="AG192" s="96">
        <v>98</v>
      </c>
      <c r="AH192" s="92" t="s">
        <v>112</v>
      </c>
      <c r="AI192" s="96">
        <v>150</v>
      </c>
      <c r="AJ192" s="96">
        <v>115</v>
      </c>
      <c r="AK192" s="96">
        <v>112</v>
      </c>
      <c r="AL192" s="96">
        <v>101</v>
      </c>
      <c r="AM192" s="96">
        <v>70</v>
      </c>
      <c r="AN192" s="40">
        <v>107</v>
      </c>
      <c r="AO192" s="96">
        <v>120</v>
      </c>
      <c r="AP192" s="96">
        <v>86</v>
      </c>
      <c r="AQ192" s="96"/>
      <c r="AR192" s="96"/>
      <c r="AS192" s="96"/>
      <c r="AT192" s="96"/>
      <c r="AU192" s="96"/>
      <c r="AV192" s="70"/>
    </row>
    <row r="193" spans="1:48" s="26" customFormat="1" x14ac:dyDescent="0.25">
      <c r="A193" s="1">
        <f>ROW()</f>
        <v>193</v>
      </c>
      <c r="B193" s="27" t="str">
        <f t="shared" si="52"/>
        <v>Urodinâmica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30"/>
      <c r="R193" s="92" t="s">
        <v>113</v>
      </c>
      <c r="S193" s="102"/>
      <c r="T193" s="102"/>
      <c r="U193" s="96">
        <v>10</v>
      </c>
      <c r="V193" s="102"/>
      <c r="W193" s="96">
        <v>0</v>
      </c>
      <c r="X193" s="96">
        <v>0</v>
      </c>
      <c r="Y193" s="96">
        <v>5</v>
      </c>
      <c r="Z193" s="96">
        <v>1</v>
      </c>
      <c r="AA193" s="96">
        <v>3</v>
      </c>
      <c r="AB193" s="36">
        <v>0</v>
      </c>
      <c r="AC193" s="96">
        <v>0</v>
      </c>
      <c r="AD193" s="96">
        <v>0</v>
      </c>
      <c r="AE193" s="96">
        <v>2</v>
      </c>
      <c r="AF193" s="96">
        <v>1</v>
      </c>
      <c r="AG193" s="96">
        <v>1</v>
      </c>
      <c r="AH193" s="92" t="s">
        <v>113</v>
      </c>
      <c r="AI193" s="96">
        <v>10</v>
      </c>
      <c r="AJ193" s="96">
        <v>0</v>
      </c>
      <c r="AK193" s="96">
        <v>1</v>
      </c>
      <c r="AL193" s="96">
        <v>3</v>
      </c>
      <c r="AM193" s="96">
        <v>1</v>
      </c>
      <c r="AN193" s="40">
        <v>0</v>
      </c>
      <c r="AO193" s="96">
        <v>0</v>
      </c>
      <c r="AP193" s="96">
        <v>2</v>
      </c>
      <c r="AQ193" s="96"/>
      <c r="AR193" s="96"/>
      <c r="AS193" s="96"/>
      <c r="AT193" s="96"/>
      <c r="AU193" s="96"/>
      <c r="AV193" s="70"/>
    </row>
    <row r="194" spans="1:48" s="26" customFormat="1" x14ac:dyDescent="0.25">
      <c r="A194" s="1">
        <f>ROW()</f>
        <v>194</v>
      </c>
      <c r="B194" s="27" t="str">
        <f t="shared" si="52"/>
        <v>Videolaringoscopia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30"/>
      <c r="R194" s="92" t="s">
        <v>114</v>
      </c>
      <c r="S194" s="102"/>
      <c r="T194" s="102"/>
      <c r="U194" s="96">
        <v>10</v>
      </c>
      <c r="V194" s="102"/>
      <c r="W194" s="96">
        <v>0</v>
      </c>
      <c r="X194" s="96">
        <v>0</v>
      </c>
      <c r="Y194" s="96">
        <v>0</v>
      </c>
      <c r="Z194" s="96">
        <v>0</v>
      </c>
      <c r="AA194" s="96">
        <v>0</v>
      </c>
      <c r="AB194" s="36">
        <v>0</v>
      </c>
      <c r="AC194" s="96">
        <v>0</v>
      </c>
      <c r="AD194" s="96">
        <v>0</v>
      </c>
      <c r="AE194" s="96">
        <v>0</v>
      </c>
      <c r="AF194" s="96">
        <v>0</v>
      </c>
      <c r="AG194" s="96">
        <v>0</v>
      </c>
      <c r="AH194" s="92" t="s">
        <v>114</v>
      </c>
      <c r="AI194" s="96">
        <v>10</v>
      </c>
      <c r="AJ194" s="96">
        <v>0</v>
      </c>
      <c r="AK194" s="96">
        <v>7</v>
      </c>
      <c r="AL194" s="96">
        <v>5</v>
      </c>
      <c r="AM194" s="96">
        <v>2</v>
      </c>
      <c r="AN194" s="40">
        <v>0</v>
      </c>
      <c r="AO194" s="96">
        <v>5</v>
      </c>
      <c r="AP194" s="96">
        <v>2</v>
      </c>
      <c r="AQ194" s="96"/>
      <c r="AR194" s="96"/>
      <c r="AS194" s="96"/>
      <c r="AT194" s="96"/>
      <c r="AU194" s="96"/>
      <c r="AV194" s="70"/>
    </row>
    <row r="195" spans="1:48" s="26" customFormat="1" ht="15" hidden="1" customHeight="1" x14ac:dyDescent="0.25">
      <c r="A195" s="1">
        <f>ROW()</f>
        <v>195</v>
      </c>
      <c r="B195" s="27">
        <f t="shared" si="52"/>
        <v>0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30"/>
      <c r="R195" s="92"/>
      <c r="S195" s="102"/>
      <c r="T195" s="102"/>
      <c r="U195" s="96"/>
      <c r="V195" s="102"/>
      <c r="W195" s="96"/>
      <c r="X195" s="96"/>
      <c r="Y195" s="96"/>
      <c r="Z195" s="96"/>
      <c r="AA195" s="96"/>
      <c r="AB195" s="36"/>
      <c r="AC195" s="96"/>
      <c r="AD195" s="96"/>
      <c r="AE195" s="96"/>
      <c r="AF195" s="96"/>
      <c r="AG195" s="96"/>
      <c r="AH195" s="92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70"/>
    </row>
    <row r="196" spans="1:48" s="26" customFormat="1" ht="15" hidden="1" customHeight="1" x14ac:dyDescent="0.25">
      <c r="A196" s="1">
        <f>ROW()</f>
        <v>196</v>
      </c>
      <c r="B196" s="27">
        <f t="shared" si="52"/>
        <v>0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30"/>
      <c r="R196" s="92"/>
      <c r="S196" s="102"/>
      <c r="T196" s="102"/>
      <c r="U196" s="96"/>
      <c r="V196" s="102"/>
      <c r="W196" s="96"/>
      <c r="X196" s="96"/>
      <c r="Y196" s="96"/>
      <c r="Z196" s="96"/>
      <c r="AA196" s="96"/>
      <c r="AB196" s="36"/>
      <c r="AC196" s="96"/>
      <c r="AD196" s="96"/>
      <c r="AE196" s="96"/>
      <c r="AF196" s="96"/>
      <c r="AG196" s="96"/>
      <c r="AH196" s="92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70"/>
    </row>
    <row r="197" spans="1:48" s="26" customFormat="1" x14ac:dyDescent="0.25">
      <c r="A197" s="1">
        <f>ROW()</f>
        <v>197</v>
      </c>
      <c r="B197" s="27" t="str">
        <f t="shared" ref="B197:B260" si="70">AH197</f>
        <v>TOTAL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30"/>
      <c r="R197" s="104" t="s">
        <v>13</v>
      </c>
      <c r="S197" s="102"/>
      <c r="T197" s="102"/>
      <c r="U197" s="100">
        <v>1375</v>
      </c>
      <c r="V197" s="100">
        <f t="shared" ref="V197:AG197" si="71">SUM(V170:V194)</f>
        <v>0</v>
      </c>
      <c r="W197" s="100">
        <f t="shared" si="71"/>
        <v>520</v>
      </c>
      <c r="X197" s="100">
        <f t="shared" si="71"/>
        <v>390</v>
      </c>
      <c r="Y197" s="100">
        <f t="shared" si="71"/>
        <v>681</v>
      </c>
      <c r="Z197" s="100">
        <f t="shared" si="71"/>
        <v>766</v>
      </c>
      <c r="AA197" s="100">
        <f t="shared" si="71"/>
        <v>534</v>
      </c>
      <c r="AB197" s="100">
        <f t="shared" si="71"/>
        <v>730</v>
      </c>
      <c r="AC197" s="100">
        <f t="shared" si="71"/>
        <v>838</v>
      </c>
      <c r="AD197" s="100">
        <f t="shared" si="71"/>
        <v>869</v>
      </c>
      <c r="AE197" s="100">
        <f t="shared" si="71"/>
        <v>1064</v>
      </c>
      <c r="AF197" s="100">
        <f t="shared" si="71"/>
        <v>1055</v>
      </c>
      <c r="AG197" s="100">
        <f t="shared" si="71"/>
        <v>947</v>
      </c>
      <c r="AH197" s="104" t="s">
        <v>13</v>
      </c>
      <c r="AI197" s="100">
        <f t="shared" ref="AI197:AU197" si="72">SUM(AI170:AI194)</f>
        <v>1375</v>
      </c>
      <c r="AJ197" s="100">
        <f t="shared" si="72"/>
        <v>713</v>
      </c>
      <c r="AK197" s="100">
        <f t="shared" si="72"/>
        <v>895</v>
      </c>
      <c r="AL197" s="100">
        <f t="shared" si="72"/>
        <v>856</v>
      </c>
      <c r="AM197" s="100">
        <f t="shared" si="72"/>
        <v>783</v>
      </c>
      <c r="AN197" s="100">
        <f t="shared" si="72"/>
        <v>810</v>
      </c>
      <c r="AO197" s="100">
        <f t="shared" si="72"/>
        <v>862</v>
      </c>
      <c r="AP197" s="100">
        <f t="shared" si="72"/>
        <v>858</v>
      </c>
      <c r="AQ197" s="100">
        <f t="shared" si="72"/>
        <v>0</v>
      </c>
      <c r="AR197" s="100">
        <f t="shared" si="72"/>
        <v>0</v>
      </c>
      <c r="AS197" s="100">
        <f t="shared" si="72"/>
        <v>0</v>
      </c>
      <c r="AT197" s="100">
        <f t="shared" si="72"/>
        <v>0</v>
      </c>
      <c r="AU197" s="100">
        <f t="shared" si="72"/>
        <v>0</v>
      </c>
      <c r="AV197" s="70"/>
    </row>
    <row r="198" spans="1:48" x14ac:dyDescent="0.25">
      <c r="A198" s="1">
        <f>ROW()</f>
        <v>198</v>
      </c>
      <c r="B198" s="27">
        <f t="shared" si="70"/>
        <v>0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 s="105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5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</row>
    <row r="199" spans="1:48" s="95" customFormat="1" x14ac:dyDescent="0.25">
      <c r="A199" s="1">
        <f>ROW()</f>
        <v>199</v>
      </c>
      <c r="B199" s="9" t="str">
        <f t="shared" si="70"/>
        <v>16. SADT INTERNO REALIZADO</v>
      </c>
      <c r="C199" s="10" t="str">
        <f>C$4</f>
        <v>Meta Parcial</v>
      </c>
      <c r="D199" s="10" t="str">
        <f t="shared" ref="D199:AU199" si="73">D$4</f>
        <v>26-31-jul-24</v>
      </c>
      <c r="E199" s="10" t="str">
        <f t="shared" si="73"/>
        <v>Meta Mensal</v>
      </c>
      <c r="F199" s="10">
        <f t="shared" si="73"/>
        <v>45505</v>
      </c>
      <c r="G199" s="10" t="e">
        <f t="shared" ca="1" si="73"/>
        <v>#NAME?</v>
      </c>
      <c r="H199" s="10" t="str">
        <f t="shared" si="73"/>
        <v>Meta Parcial</v>
      </c>
      <c r="I199" s="10" t="str">
        <f t="shared" si="73"/>
        <v>01-25-Out-24</v>
      </c>
      <c r="J199" s="10" t="str">
        <f t="shared" si="73"/>
        <v>Meta Parcial</v>
      </c>
      <c r="K199" s="10" t="str">
        <f t="shared" si="73"/>
        <v>26-31-Out-24</v>
      </c>
      <c r="L199" s="10" t="str">
        <f t="shared" si="73"/>
        <v>Meta Mensal</v>
      </c>
      <c r="M199" s="10">
        <f t="shared" si="73"/>
        <v>45566</v>
      </c>
      <c r="N199" s="10" t="e">
        <f t="shared" ca="1" si="73"/>
        <v>#NAME?</v>
      </c>
      <c r="O199" s="10" t="e">
        <f t="shared" ca="1" si="73"/>
        <v>#NAME?</v>
      </c>
      <c r="P199" s="10" t="str">
        <f t="shared" si="73"/>
        <v>Meta Parcial</v>
      </c>
      <c r="Q199" s="10" t="str">
        <f t="shared" si="73"/>
        <v>01-20/01 de 2025</v>
      </c>
      <c r="R199" s="107" t="s">
        <v>116</v>
      </c>
      <c r="S199" s="13" t="str">
        <f t="shared" si="73"/>
        <v>Meta Parcial</v>
      </c>
      <c r="T199" s="13" t="str">
        <f t="shared" si="73"/>
        <v>21-31/01 de 2025</v>
      </c>
      <c r="U199" s="13" t="str">
        <f t="shared" si="73"/>
        <v>Meta Mensal</v>
      </c>
      <c r="V199" s="13">
        <f t="shared" si="73"/>
        <v>45658</v>
      </c>
      <c r="W199" s="13" t="e">
        <f t="shared" ca="1" si="73"/>
        <v>#NAME?</v>
      </c>
      <c r="X199" s="13" t="e">
        <f t="shared" ca="1" si="73"/>
        <v>#NAME?</v>
      </c>
      <c r="Y199" s="13" t="e">
        <f t="shared" ca="1" si="73"/>
        <v>#NAME?</v>
      </c>
      <c r="Z199" s="13" t="e">
        <f t="shared" ca="1" si="73"/>
        <v>#NAME?</v>
      </c>
      <c r="AA199" s="13" t="e">
        <f t="shared" ca="1" si="73"/>
        <v>#NAME?</v>
      </c>
      <c r="AB199" s="13" t="e">
        <f t="shared" ca="1" si="73"/>
        <v>#NAME?</v>
      </c>
      <c r="AC199" s="13" t="e">
        <f t="shared" ca="1" si="73"/>
        <v>#NAME?</v>
      </c>
      <c r="AD199" s="13" t="e">
        <f t="shared" ca="1" si="73"/>
        <v>#NAME?</v>
      </c>
      <c r="AE199" s="13" t="e">
        <f t="shared" ca="1" si="73"/>
        <v>#NAME?</v>
      </c>
      <c r="AF199" s="13" t="e">
        <f t="shared" ca="1" si="73"/>
        <v>#NAME?</v>
      </c>
      <c r="AG199" s="13" t="e">
        <f t="shared" ca="1" si="73"/>
        <v>#NAME?</v>
      </c>
      <c r="AH199" s="107" t="s">
        <v>116</v>
      </c>
      <c r="AI199" s="13" t="str">
        <f>AI$4</f>
        <v>Meta Mensal</v>
      </c>
      <c r="AJ199" s="13" t="e">
        <f t="shared" ca="1" si="73"/>
        <v>#NAME?</v>
      </c>
      <c r="AK199" s="13" t="e">
        <f t="shared" ca="1" si="73"/>
        <v>#NAME?</v>
      </c>
      <c r="AL199" s="13" t="e">
        <f t="shared" ca="1" si="73"/>
        <v>#NAME?</v>
      </c>
      <c r="AM199" s="13" t="e">
        <f t="shared" ca="1" si="73"/>
        <v>#NAME?</v>
      </c>
      <c r="AN199" s="13" t="e">
        <f t="shared" ca="1" si="73"/>
        <v>#NAME?</v>
      </c>
      <c r="AO199" s="13" t="e">
        <f t="shared" ca="1" si="73"/>
        <v>#NAME?</v>
      </c>
      <c r="AP199" s="13" t="e">
        <f t="shared" ca="1" si="73"/>
        <v>#NAME?</v>
      </c>
      <c r="AQ199" s="13" t="e">
        <f t="shared" ca="1" si="73"/>
        <v>#NAME?</v>
      </c>
      <c r="AR199" s="13" t="e">
        <f t="shared" ca="1" si="73"/>
        <v>#NAME?</v>
      </c>
      <c r="AS199" s="13" t="e">
        <f t="shared" ca="1" si="73"/>
        <v>#NAME?</v>
      </c>
      <c r="AT199" s="13" t="e">
        <f t="shared" ca="1" si="73"/>
        <v>#NAME?</v>
      </c>
      <c r="AU199" s="13" t="e">
        <f t="shared" ca="1" si="73"/>
        <v>#NAME?</v>
      </c>
      <c r="AV199" s="15">
        <f>ROW()-3</f>
        <v>196</v>
      </c>
    </row>
    <row r="200" spans="1:48" s="20" customFormat="1" x14ac:dyDescent="0.2">
      <c r="A200" s="1">
        <f>ROW()</f>
        <v>200</v>
      </c>
      <c r="B200" s="91" t="str">
        <f t="shared" si="70"/>
        <v>Análises Clínicas</v>
      </c>
      <c r="C200" s="96"/>
      <c r="D200" s="96">
        <v>108</v>
      </c>
      <c r="E200" s="96"/>
      <c r="F200" s="96">
        <v>3539</v>
      </c>
      <c r="G200" s="96">
        <v>6491</v>
      </c>
      <c r="H200" s="96"/>
      <c r="I200" s="96">
        <v>6511</v>
      </c>
      <c r="J200" s="96"/>
      <c r="K200" s="96">
        <v>1164</v>
      </c>
      <c r="L200" s="96"/>
      <c r="M200" s="22">
        <f>I200+K200</f>
        <v>7675</v>
      </c>
      <c r="N200" s="96">
        <v>6095</v>
      </c>
      <c r="O200" s="96">
        <v>7836</v>
      </c>
      <c r="P200" s="96"/>
      <c r="Q200" s="108">
        <v>3909</v>
      </c>
      <c r="R200" s="109" t="s">
        <v>117</v>
      </c>
      <c r="S200" s="110"/>
      <c r="T200" s="108">
        <v>1712</v>
      </c>
      <c r="U200" s="110" t="s">
        <v>44</v>
      </c>
      <c r="V200" s="22">
        <f>T200+Q200</f>
        <v>5621</v>
      </c>
      <c r="W200" s="96">
        <v>3909</v>
      </c>
      <c r="X200" s="96">
        <v>4496</v>
      </c>
      <c r="Y200" s="96">
        <v>3809</v>
      </c>
      <c r="Z200" s="96">
        <v>4313</v>
      </c>
      <c r="AA200" s="96">
        <v>4862</v>
      </c>
      <c r="AB200" s="59">
        <v>4430</v>
      </c>
      <c r="AC200" s="98">
        <v>4931</v>
      </c>
      <c r="AD200" s="98">
        <v>4488</v>
      </c>
      <c r="AE200" s="98">
        <v>5954</v>
      </c>
      <c r="AF200" s="98">
        <v>5852</v>
      </c>
      <c r="AG200" s="98">
        <v>9185</v>
      </c>
      <c r="AH200" s="109" t="s">
        <v>117</v>
      </c>
      <c r="AI200" s="110" t="s">
        <v>44</v>
      </c>
      <c r="AJ200" s="98">
        <v>9662</v>
      </c>
      <c r="AK200" s="98">
        <v>9378</v>
      </c>
      <c r="AL200" s="98">
        <v>12081</v>
      </c>
      <c r="AM200" s="98">
        <v>7521</v>
      </c>
      <c r="AN200" s="19">
        <v>7709</v>
      </c>
      <c r="AO200" s="98">
        <v>8845</v>
      </c>
      <c r="AP200" s="98">
        <v>8172</v>
      </c>
      <c r="AQ200" s="98"/>
      <c r="AR200" s="98"/>
      <c r="AS200" s="98"/>
      <c r="AT200" s="98"/>
      <c r="AU200" s="98"/>
      <c r="AV200" s="39"/>
    </row>
    <row r="201" spans="1:48" s="20" customFormat="1" x14ac:dyDescent="0.2">
      <c r="A201" s="1">
        <f>ROW()</f>
        <v>201</v>
      </c>
      <c r="B201" s="91" t="str">
        <f t="shared" si="70"/>
        <v>Audiometria</v>
      </c>
      <c r="C201" s="96">
        <f>(E201/31)*6</f>
        <v>1.935483870967742</v>
      </c>
      <c r="D201" s="96">
        <v>0</v>
      </c>
      <c r="E201" s="96">
        <v>10</v>
      </c>
      <c r="F201" s="96">
        <v>0</v>
      </c>
      <c r="G201" s="96">
        <v>0</v>
      </c>
      <c r="H201" s="19">
        <f>ROUND(((L201/31)*25),0)</f>
        <v>8</v>
      </c>
      <c r="I201" s="96">
        <v>0</v>
      </c>
      <c r="J201" s="19">
        <f>ROUND(((L201/31)*6),0)</f>
        <v>2</v>
      </c>
      <c r="K201" s="96">
        <v>0</v>
      </c>
      <c r="L201" s="96">
        <v>10</v>
      </c>
      <c r="M201" s="22">
        <f t="shared" ref="M201:M226" si="74">I201+K201</f>
        <v>0</v>
      </c>
      <c r="N201" s="96">
        <v>0</v>
      </c>
      <c r="O201" s="96">
        <v>0</v>
      </c>
      <c r="P201" s="38">
        <f t="shared" ref="P201:P217" si="75">ROUND((L201/31)*20,0)</f>
        <v>6</v>
      </c>
      <c r="Q201" s="97">
        <v>0</v>
      </c>
      <c r="R201" s="111" t="s">
        <v>90</v>
      </c>
      <c r="S201" s="19">
        <f t="shared" ref="S201:S210" si="76">ROUND((U201/31)*11,0)</f>
        <v>2</v>
      </c>
      <c r="T201" s="97">
        <v>0</v>
      </c>
      <c r="U201" s="96">
        <v>5</v>
      </c>
      <c r="V201" s="22">
        <f t="shared" ref="V201:V210" si="77">T201+Q201</f>
        <v>0</v>
      </c>
      <c r="W201" s="96">
        <v>0</v>
      </c>
      <c r="X201" s="96">
        <v>0</v>
      </c>
      <c r="Y201" s="96">
        <v>0</v>
      </c>
      <c r="Z201" s="96">
        <f t="shared" ref="Z201:Z212" si="78">Z170+Z364</f>
        <v>0</v>
      </c>
      <c r="AA201" s="96">
        <v>0</v>
      </c>
      <c r="AB201" s="36">
        <v>0</v>
      </c>
      <c r="AC201" s="98">
        <v>0</v>
      </c>
      <c r="AD201" s="98">
        <v>0</v>
      </c>
      <c r="AE201" s="98">
        <v>0</v>
      </c>
      <c r="AF201" s="98">
        <f t="shared" ref="AF201:AF212" si="79">SUM(AF170+AF364)</f>
        <v>0</v>
      </c>
      <c r="AG201" s="98">
        <v>0</v>
      </c>
      <c r="AH201" s="111" t="s">
        <v>90</v>
      </c>
      <c r="AI201" s="96">
        <v>5</v>
      </c>
      <c r="AJ201" s="98">
        <v>0</v>
      </c>
      <c r="AK201" s="98">
        <v>0</v>
      </c>
      <c r="AL201" s="98">
        <v>0</v>
      </c>
      <c r="AM201" s="98">
        <v>0</v>
      </c>
      <c r="AN201" s="40">
        <v>0</v>
      </c>
      <c r="AO201" s="98">
        <v>10</v>
      </c>
      <c r="AP201" s="98">
        <v>10</v>
      </c>
      <c r="AQ201" s="98"/>
      <c r="AR201" s="98"/>
      <c r="AS201" s="98"/>
      <c r="AT201" s="98"/>
      <c r="AU201" s="98"/>
      <c r="AV201" s="39"/>
    </row>
    <row r="202" spans="1:48" s="20" customFormat="1" x14ac:dyDescent="0.2">
      <c r="A202" s="1">
        <f>ROW()</f>
        <v>202</v>
      </c>
      <c r="B202" s="91" t="str">
        <f t="shared" si="70"/>
        <v>Cistoscopia</v>
      </c>
      <c r="C202" s="96">
        <f t="shared" ref="C202:C226" si="80">(E202/31)*6</f>
        <v>1.935483870967742</v>
      </c>
      <c r="D202" s="96">
        <v>0</v>
      </c>
      <c r="E202" s="96">
        <v>10</v>
      </c>
      <c r="F202" s="96">
        <v>0</v>
      </c>
      <c r="G202" s="96">
        <v>0</v>
      </c>
      <c r="H202" s="19">
        <f t="shared" ref="H202:H226" si="81">ROUND(((L202/31)*25),0)</f>
        <v>8</v>
      </c>
      <c r="I202" s="96">
        <v>0</v>
      </c>
      <c r="J202" s="19">
        <f t="shared" ref="J202:J226" si="82">ROUND(((L202/31)*6),0)</f>
        <v>2</v>
      </c>
      <c r="K202" s="96">
        <v>0</v>
      </c>
      <c r="L202" s="96">
        <v>10</v>
      </c>
      <c r="M202" s="22">
        <f t="shared" si="74"/>
        <v>0</v>
      </c>
      <c r="N202" s="96">
        <v>2</v>
      </c>
      <c r="O202" s="96">
        <v>0</v>
      </c>
      <c r="P202" s="38">
        <f t="shared" si="75"/>
        <v>6</v>
      </c>
      <c r="Q202" s="97">
        <v>0</v>
      </c>
      <c r="R202" s="91" t="s">
        <v>91</v>
      </c>
      <c r="S202" s="19">
        <f t="shared" si="76"/>
        <v>2</v>
      </c>
      <c r="T202" s="97">
        <v>0</v>
      </c>
      <c r="U202" s="96">
        <v>5</v>
      </c>
      <c r="V202" s="22">
        <f t="shared" si="77"/>
        <v>0</v>
      </c>
      <c r="W202" s="96">
        <v>1</v>
      </c>
      <c r="X202" s="96">
        <v>0</v>
      </c>
      <c r="Y202" s="96">
        <v>0</v>
      </c>
      <c r="Z202" s="96">
        <f t="shared" si="78"/>
        <v>1</v>
      </c>
      <c r="AA202" s="96">
        <v>2</v>
      </c>
      <c r="AB202" s="36">
        <v>0</v>
      </c>
      <c r="AC202" s="98">
        <v>2</v>
      </c>
      <c r="AD202" s="98">
        <v>0</v>
      </c>
      <c r="AE202" s="98">
        <v>0</v>
      </c>
      <c r="AF202" s="98">
        <f t="shared" si="79"/>
        <v>0</v>
      </c>
      <c r="AG202" s="98">
        <v>0</v>
      </c>
      <c r="AH202" s="91" t="s">
        <v>91</v>
      </c>
      <c r="AI202" s="96">
        <v>5</v>
      </c>
      <c r="AJ202" s="98">
        <v>0</v>
      </c>
      <c r="AK202" s="98">
        <v>0</v>
      </c>
      <c r="AL202" s="98">
        <v>0</v>
      </c>
      <c r="AM202" s="98">
        <v>0</v>
      </c>
      <c r="AN202" s="40">
        <v>0</v>
      </c>
      <c r="AO202" s="98">
        <v>1</v>
      </c>
      <c r="AP202" s="98">
        <v>0</v>
      </c>
      <c r="AQ202" s="98"/>
      <c r="AR202" s="98"/>
      <c r="AS202" s="98"/>
      <c r="AT202" s="98"/>
      <c r="AU202" s="98"/>
      <c r="AV202" s="39"/>
    </row>
    <row r="203" spans="1:48" s="20" customFormat="1" x14ac:dyDescent="0.2">
      <c r="A203" s="1">
        <f>ROW()</f>
        <v>203</v>
      </c>
      <c r="B203" s="91" t="str">
        <f t="shared" si="70"/>
        <v>Colonoscopia</v>
      </c>
      <c r="C203" s="96">
        <f t="shared" si="80"/>
        <v>9.6774193548387082</v>
      </c>
      <c r="D203" s="96">
        <v>0</v>
      </c>
      <c r="E203" s="96">
        <v>50</v>
      </c>
      <c r="F203" s="96">
        <v>29</v>
      </c>
      <c r="G203" s="96">
        <v>26</v>
      </c>
      <c r="H203" s="19">
        <f t="shared" si="81"/>
        <v>40</v>
      </c>
      <c r="I203" s="96">
        <v>0</v>
      </c>
      <c r="J203" s="19">
        <f t="shared" si="82"/>
        <v>10</v>
      </c>
      <c r="K203" s="96">
        <v>0</v>
      </c>
      <c r="L203" s="96">
        <v>50</v>
      </c>
      <c r="M203" s="22">
        <f t="shared" si="74"/>
        <v>0</v>
      </c>
      <c r="N203" s="96">
        <v>0</v>
      </c>
      <c r="O203" s="96">
        <v>0</v>
      </c>
      <c r="P203" s="38">
        <f t="shared" si="75"/>
        <v>32</v>
      </c>
      <c r="Q203" s="97">
        <v>0</v>
      </c>
      <c r="R203" s="91" t="s">
        <v>92</v>
      </c>
      <c r="S203" s="19">
        <f t="shared" si="76"/>
        <v>14</v>
      </c>
      <c r="T203" s="97">
        <v>0</v>
      </c>
      <c r="U203" s="96">
        <v>40</v>
      </c>
      <c r="V203" s="22">
        <f t="shared" si="77"/>
        <v>0</v>
      </c>
      <c r="W203" s="96">
        <v>0</v>
      </c>
      <c r="X203" s="96">
        <v>0</v>
      </c>
      <c r="Y203" s="96">
        <v>0</v>
      </c>
      <c r="Z203" s="96">
        <f t="shared" si="78"/>
        <v>9</v>
      </c>
      <c r="AA203" s="96">
        <v>0</v>
      </c>
      <c r="AB203" s="36">
        <v>6</v>
      </c>
      <c r="AC203" s="98">
        <v>0</v>
      </c>
      <c r="AD203" s="98">
        <v>0</v>
      </c>
      <c r="AE203" s="98">
        <v>0</v>
      </c>
      <c r="AF203" s="98">
        <f t="shared" si="79"/>
        <v>0</v>
      </c>
      <c r="AG203" s="98">
        <v>17</v>
      </c>
      <c r="AH203" s="91" t="s">
        <v>92</v>
      </c>
      <c r="AI203" s="96">
        <v>40</v>
      </c>
      <c r="AJ203" s="98">
        <v>0</v>
      </c>
      <c r="AK203" s="98">
        <v>0</v>
      </c>
      <c r="AL203" s="98">
        <v>3</v>
      </c>
      <c r="AM203" s="98">
        <v>5</v>
      </c>
      <c r="AN203" s="40">
        <v>8</v>
      </c>
      <c r="AO203" s="98">
        <v>1</v>
      </c>
      <c r="AP203" s="98">
        <v>5</v>
      </c>
      <c r="AQ203" s="98"/>
      <c r="AR203" s="98"/>
      <c r="AS203" s="98"/>
      <c r="AT203" s="98"/>
      <c r="AU203" s="98"/>
      <c r="AV203" s="39"/>
    </row>
    <row r="204" spans="1:48" s="20" customFormat="1" x14ac:dyDescent="0.2">
      <c r="A204" s="1">
        <f>ROW()</f>
        <v>204</v>
      </c>
      <c r="B204" s="91" t="str">
        <f t="shared" si="70"/>
        <v>Colposcopia</v>
      </c>
      <c r="C204" s="96">
        <f t="shared" si="80"/>
        <v>7.741935483870968</v>
      </c>
      <c r="D204" s="96">
        <v>0</v>
      </c>
      <c r="E204" s="96">
        <v>40</v>
      </c>
      <c r="F204" s="96">
        <v>0</v>
      </c>
      <c r="G204" s="96">
        <v>0</v>
      </c>
      <c r="H204" s="19">
        <f t="shared" si="81"/>
        <v>32</v>
      </c>
      <c r="I204" s="96">
        <v>0</v>
      </c>
      <c r="J204" s="19">
        <f t="shared" si="82"/>
        <v>8</v>
      </c>
      <c r="K204" s="96">
        <v>0</v>
      </c>
      <c r="L204" s="96">
        <v>40</v>
      </c>
      <c r="M204" s="22">
        <f t="shared" si="74"/>
        <v>0</v>
      </c>
      <c r="N204" s="96">
        <v>0</v>
      </c>
      <c r="O204" s="96">
        <v>1</v>
      </c>
      <c r="P204" s="38">
        <f t="shared" si="75"/>
        <v>26</v>
      </c>
      <c r="Q204" s="97">
        <v>0</v>
      </c>
      <c r="R204" s="91" t="s">
        <v>93</v>
      </c>
      <c r="S204" s="19">
        <f t="shared" si="76"/>
        <v>4</v>
      </c>
      <c r="T204" s="97">
        <v>0</v>
      </c>
      <c r="U204" s="96">
        <v>10</v>
      </c>
      <c r="V204" s="22">
        <f t="shared" si="77"/>
        <v>0</v>
      </c>
      <c r="W204" s="96">
        <v>4</v>
      </c>
      <c r="X204" s="96">
        <v>0</v>
      </c>
      <c r="Y204" s="96">
        <v>2</v>
      </c>
      <c r="Z204" s="96">
        <f t="shared" si="78"/>
        <v>0</v>
      </c>
      <c r="AA204" s="96">
        <v>2</v>
      </c>
      <c r="AB204" s="36">
        <v>0</v>
      </c>
      <c r="AC204" s="98">
        <v>0</v>
      </c>
      <c r="AD204" s="98">
        <v>0</v>
      </c>
      <c r="AE204" s="98">
        <v>0</v>
      </c>
      <c r="AF204" s="98">
        <f t="shared" si="79"/>
        <v>7</v>
      </c>
      <c r="AG204" s="98">
        <v>4</v>
      </c>
      <c r="AH204" s="91" t="s">
        <v>93</v>
      </c>
      <c r="AI204" s="96">
        <v>10</v>
      </c>
      <c r="AJ204" s="98">
        <v>0</v>
      </c>
      <c r="AK204" s="98">
        <v>1</v>
      </c>
      <c r="AL204" s="98">
        <v>3</v>
      </c>
      <c r="AM204" s="98">
        <v>3</v>
      </c>
      <c r="AN204" s="40">
        <v>2</v>
      </c>
      <c r="AO204" s="98">
        <v>0</v>
      </c>
      <c r="AP204" s="98">
        <v>1</v>
      </c>
      <c r="AQ204" s="98"/>
      <c r="AR204" s="98"/>
      <c r="AS204" s="98"/>
      <c r="AT204" s="98"/>
      <c r="AU204" s="98"/>
      <c r="AV204" s="39"/>
    </row>
    <row r="205" spans="1:48" s="20" customFormat="1" x14ac:dyDescent="0.2">
      <c r="A205" s="1">
        <f>ROW()</f>
        <v>205</v>
      </c>
      <c r="B205" s="91" t="str">
        <f t="shared" si="70"/>
        <v>Densitometria Óssea</v>
      </c>
      <c r="C205" s="96">
        <f t="shared" si="80"/>
        <v>6.5806451612903221</v>
      </c>
      <c r="D205" s="96">
        <v>2</v>
      </c>
      <c r="E205" s="96">
        <v>34</v>
      </c>
      <c r="F205" s="96">
        <v>89</v>
      </c>
      <c r="G205" s="96">
        <v>53</v>
      </c>
      <c r="H205" s="19">
        <f t="shared" si="81"/>
        <v>27</v>
      </c>
      <c r="I205" s="96">
        <v>48</v>
      </c>
      <c r="J205" s="19">
        <f t="shared" si="82"/>
        <v>7</v>
      </c>
      <c r="K205" s="96">
        <v>12</v>
      </c>
      <c r="L205" s="96">
        <v>34</v>
      </c>
      <c r="M205" s="22">
        <f t="shared" si="74"/>
        <v>60</v>
      </c>
      <c r="N205" s="96">
        <v>7</v>
      </c>
      <c r="O205" s="96">
        <v>0</v>
      </c>
      <c r="P205" s="38">
        <f t="shared" si="75"/>
        <v>22</v>
      </c>
      <c r="Q205" s="97">
        <v>0</v>
      </c>
      <c r="R205" s="91" t="s">
        <v>94</v>
      </c>
      <c r="S205" s="19">
        <f t="shared" si="76"/>
        <v>5</v>
      </c>
      <c r="T205" s="97">
        <v>0</v>
      </c>
      <c r="U205" s="96">
        <v>15</v>
      </c>
      <c r="V205" s="22">
        <f t="shared" si="77"/>
        <v>0</v>
      </c>
      <c r="W205" s="96">
        <v>0</v>
      </c>
      <c r="X205" s="96">
        <v>0</v>
      </c>
      <c r="Y205" s="96">
        <v>21</v>
      </c>
      <c r="Z205" s="96">
        <f t="shared" si="78"/>
        <v>24</v>
      </c>
      <c r="AA205" s="96">
        <v>27</v>
      </c>
      <c r="AB205" s="36">
        <v>29</v>
      </c>
      <c r="AC205" s="98">
        <v>36</v>
      </c>
      <c r="AD205" s="98">
        <v>46</v>
      </c>
      <c r="AE205" s="98">
        <v>30</v>
      </c>
      <c r="AF205" s="98">
        <f t="shared" si="79"/>
        <v>48</v>
      </c>
      <c r="AG205" s="98">
        <v>40</v>
      </c>
      <c r="AH205" s="91" t="s">
        <v>94</v>
      </c>
      <c r="AI205" s="96">
        <v>15</v>
      </c>
      <c r="AJ205" s="98">
        <v>20</v>
      </c>
      <c r="AK205" s="98">
        <v>27</v>
      </c>
      <c r="AL205" s="98">
        <v>39</v>
      </c>
      <c r="AM205" s="98">
        <v>30</v>
      </c>
      <c r="AN205" s="40">
        <v>32</v>
      </c>
      <c r="AO205" s="98">
        <v>33</v>
      </c>
      <c r="AP205" s="98">
        <v>24</v>
      </c>
      <c r="AQ205" s="98"/>
      <c r="AR205" s="98"/>
      <c r="AS205" s="98"/>
      <c r="AT205" s="98"/>
      <c r="AU205" s="98"/>
      <c r="AV205" s="39"/>
    </row>
    <row r="206" spans="1:48" s="20" customFormat="1" x14ac:dyDescent="0.2">
      <c r="A206" s="1">
        <f>ROW()</f>
        <v>206</v>
      </c>
      <c r="B206" s="91" t="str">
        <f t="shared" si="70"/>
        <v>Doppler Vascular</v>
      </c>
      <c r="C206" s="96">
        <f t="shared" si="80"/>
        <v>33.870967741935488</v>
      </c>
      <c r="D206" s="96">
        <v>0</v>
      </c>
      <c r="E206" s="96">
        <v>175</v>
      </c>
      <c r="F206" s="96">
        <v>148</v>
      </c>
      <c r="G206" s="96">
        <v>163</v>
      </c>
      <c r="H206" s="19">
        <f t="shared" si="81"/>
        <v>141</v>
      </c>
      <c r="I206" s="96">
        <v>169</v>
      </c>
      <c r="J206" s="19">
        <f t="shared" si="82"/>
        <v>34</v>
      </c>
      <c r="K206" s="96">
        <v>0</v>
      </c>
      <c r="L206" s="96">
        <v>175</v>
      </c>
      <c r="M206" s="22">
        <f t="shared" si="74"/>
        <v>169</v>
      </c>
      <c r="N206" s="96">
        <v>160</v>
      </c>
      <c r="O206" s="96">
        <v>170</v>
      </c>
      <c r="P206" s="38">
        <f t="shared" si="75"/>
        <v>113</v>
      </c>
      <c r="Q206" s="97">
        <v>184</v>
      </c>
      <c r="R206" s="91" t="s">
        <v>95</v>
      </c>
      <c r="S206" s="19">
        <f t="shared" si="76"/>
        <v>18</v>
      </c>
      <c r="T206" s="97">
        <v>0</v>
      </c>
      <c r="U206" s="96">
        <v>50</v>
      </c>
      <c r="V206" s="22">
        <f t="shared" si="77"/>
        <v>184</v>
      </c>
      <c r="W206" s="96">
        <v>160</v>
      </c>
      <c r="X206" s="96">
        <v>137</v>
      </c>
      <c r="Y206" s="96">
        <v>136</v>
      </c>
      <c r="Z206" s="96">
        <f t="shared" si="78"/>
        <v>159</v>
      </c>
      <c r="AA206" s="96">
        <v>147</v>
      </c>
      <c r="AB206" s="36">
        <v>167</v>
      </c>
      <c r="AC206" s="112">
        <v>113</v>
      </c>
      <c r="AD206" s="112">
        <v>111</v>
      </c>
      <c r="AE206" s="98">
        <v>106</v>
      </c>
      <c r="AF206" s="98">
        <f t="shared" si="79"/>
        <v>115</v>
      </c>
      <c r="AG206" s="112">
        <v>133</v>
      </c>
      <c r="AH206" s="91" t="s">
        <v>95</v>
      </c>
      <c r="AI206" s="96">
        <v>50</v>
      </c>
      <c r="AJ206" s="112">
        <v>85</v>
      </c>
      <c r="AK206" s="112">
        <v>110</v>
      </c>
      <c r="AL206" s="112">
        <v>118</v>
      </c>
      <c r="AM206" s="112">
        <v>101</v>
      </c>
      <c r="AN206" s="40">
        <v>93</v>
      </c>
      <c r="AO206" s="112">
        <v>93</v>
      </c>
      <c r="AP206" s="112">
        <v>87</v>
      </c>
      <c r="AQ206" s="112"/>
      <c r="AR206" s="112"/>
      <c r="AS206" s="112"/>
      <c r="AT206" s="112"/>
      <c r="AU206" s="112"/>
      <c r="AV206" s="39"/>
    </row>
    <row r="207" spans="1:48" s="20" customFormat="1" x14ac:dyDescent="0.2">
      <c r="A207" s="1">
        <f>ROW()</f>
        <v>207</v>
      </c>
      <c r="B207" s="91" t="str">
        <f t="shared" si="70"/>
        <v>Ecocardiografia</v>
      </c>
      <c r="C207" s="96">
        <f t="shared" si="80"/>
        <v>16.645161290322584</v>
      </c>
      <c r="D207" s="96">
        <v>0</v>
      </c>
      <c r="E207" s="96">
        <v>86</v>
      </c>
      <c r="F207" s="96">
        <v>70</v>
      </c>
      <c r="G207" s="96">
        <v>83</v>
      </c>
      <c r="H207" s="19">
        <f t="shared" si="81"/>
        <v>69</v>
      </c>
      <c r="I207" s="96">
        <v>83</v>
      </c>
      <c r="J207" s="19">
        <f t="shared" si="82"/>
        <v>17</v>
      </c>
      <c r="K207" s="96">
        <v>0</v>
      </c>
      <c r="L207" s="96">
        <v>86</v>
      </c>
      <c r="M207" s="22">
        <f t="shared" si="74"/>
        <v>83</v>
      </c>
      <c r="N207" s="96">
        <v>80</v>
      </c>
      <c r="O207" s="96">
        <v>81</v>
      </c>
      <c r="P207" s="38">
        <f t="shared" si="75"/>
        <v>55</v>
      </c>
      <c r="Q207" s="97">
        <v>41</v>
      </c>
      <c r="R207" s="91" t="s">
        <v>96</v>
      </c>
      <c r="S207" s="19">
        <f t="shared" si="76"/>
        <v>25</v>
      </c>
      <c r="T207" s="97">
        <v>0</v>
      </c>
      <c r="U207" s="96">
        <v>70</v>
      </c>
      <c r="V207" s="22">
        <f t="shared" si="77"/>
        <v>41</v>
      </c>
      <c r="W207" s="96">
        <v>29</v>
      </c>
      <c r="X207" s="96">
        <v>24</v>
      </c>
      <c r="Y207" s="96">
        <v>38</v>
      </c>
      <c r="Z207" s="96">
        <f t="shared" si="78"/>
        <v>41</v>
      </c>
      <c r="AA207" s="96">
        <v>25</v>
      </c>
      <c r="AB207" s="36">
        <v>45</v>
      </c>
      <c r="AC207" s="112">
        <v>41</v>
      </c>
      <c r="AD207" s="112">
        <v>45</v>
      </c>
      <c r="AE207" s="98">
        <v>53</v>
      </c>
      <c r="AF207" s="98">
        <f t="shared" si="79"/>
        <v>45</v>
      </c>
      <c r="AG207" s="112">
        <v>41</v>
      </c>
      <c r="AH207" s="91" t="s">
        <v>96</v>
      </c>
      <c r="AI207" s="96">
        <v>70</v>
      </c>
      <c r="AJ207" s="112">
        <v>6</v>
      </c>
      <c r="AK207" s="112">
        <v>24</v>
      </c>
      <c r="AL207" s="112">
        <v>22</v>
      </c>
      <c r="AM207" s="112">
        <v>29</v>
      </c>
      <c r="AN207" s="40">
        <v>35</v>
      </c>
      <c r="AO207" s="112">
        <v>43</v>
      </c>
      <c r="AP207" s="112">
        <v>32</v>
      </c>
      <c r="AQ207" s="112"/>
      <c r="AR207" s="112"/>
      <c r="AS207" s="112"/>
      <c r="AT207" s="112"/>
      <c r="AU207" s="112"/>
      <c r="AV207" s="39"/>
    </row>
    <row r="208" spans="1:48" s="20" customFormat="1" x14ac:dyDescent="0.2">
      <c r="A208" s="1">
        <f>ROW()</f>
        <v>208</v>
      </c>
      <c r="B208" s="91" t="str">
        <f t="shared" si="70"/>
        <v>Eletrocardiografia</v>
      </c>
      <c r="C208" s="96">
        <f t="shared" si="80"/>
        <v>15.483870967741936</v>
      </c>
      <c r="D208" s="96">
        <v>10</v>
      </c>
      <c r="E208" s="96">
        <v>80</v>
      </c>
      <c r="F208" s="96">
        <v>189</v>
      </c>
      <c r="G208" s="96">
        <v>322</v>
      </c>
      <c r="H208" s="19">
        <f t="shared" si="81"/>
        <v>65</v>
      </c>
      <c r="I208" s="96">
        <v>194</v>
      </c>
      <c r="J208" s="19">
        <f t="shared" si="82"/>
        <v>15</v>
      </c>
      <c r="K208" s="96">
        <v>39</v>
      </c>
      <c r="L208" s="96">
        <v>80</v>
      </c>
      <c r="M208" s="22">
        <f t="shared" si="74"/>
        <v>233</v>
      </c>
      <c r="N208" s="96">
        <v>211</v>
      </c>
      <c r="O208" s="96">
        <v>267</v>
      </c>
      <c r="P208" s="38">
        <f t="shared" si="75"/>
        <v>52</v>
      </c>
      <c r="Q208" s="97">
        <v>162</v>
      </c>
      <c r="R208" s="91" t="s">
        <v>97</v>
      </c>
      <c r="S208" s="19">
        <f t="shared" si="76"/>
        <v>21</v>
      </c>
      <c r="T208" s="97">
        <v>14</v>
      </c>
      <c r="U208" s="96">
        <v>60</v>
      </c>
      <c r="V208" s="22">
        <f t="shared" si="77"/>
        <v>176</v>
      </c>
      <c r="W208" s="96">
        <v>100</v>
      </c>
      <c r="X208" s="96">
        <v>140</v>
      </c>
      <c r="Y208" s="96">
        <v>106</v>
      </c>
      <c r="Z208" s="96">
        <f t="shared" si="78"/>
        <v>93</v>
      </c>
      <c r="AA208" s="96">
        <v>92</v>
      </c>
      <c r="AB208" s="36">
        <v>137</v>
      </c>
      <c r="AC208" s="112">
        <v>111</v>
      </c>
      <c r="AD208" s="112">
        <v>135</v>
      </c>
      <c r="AE208" s="98">
        <v>100</v>
      </c>
      <c r="AF208" s="98">
        <f t="shared" si="79"/>
        <v>107</v>
      </c>
      <c r="AG208" s="112">
        <v>151</v>
      </c>
      <c r="AH208" s="91" t="s">
        <v>97</v>
      </c>
      <c r="AI208" s="96">
        <v>60</v>
      </c>
      <c r="AJ208" s="112">
        <v>111</v>
      </c>
      <c r="AK208" s="112">
        <v>171</v>
      </c>
      <c r="AL208" s="112">
        <v>149</v>
      </c>
      <c r="AM208" s="112">
        <v>208</v>
      </c>
      <c r="AN208" s="40">
        <v>225</v>
      </c>
      <c r="AO208" s="112">
        <v>243</v>
      </c>
      <c r="AP208" s="112">
        <v>194</v>
      </c>
      <c r="AQ208" s="112"/>
      <c r="AR208" s="112"/>
      <c r="AS208" s="112"/>
      <c r="AT208" s="112"/>
      <c r="AU208" s="112"/>
      <c r="AV208" s="39"/>
    </row>
    <row r="209" spans="1:48" s="20" customFormat="1" x14ac:dyDescent="0.2">
      <c r="A209" s="1">
        <f>ROW()</f>
        <v>209</v>
      </c>
      <c r="B209" s="91" t="str">
        <f t="shared" si="70"/>
        <v>Eletroencefalografia</v>
      </c>
      <c r="C209" s="96">
        <f t="shared" si="80"/>
        <v>1.935483870967742</v>
      </c>
      <c r="D209" s="96">
        <v>0</v>
      </c>
      <c r="E209" s="96">
        <v>10</v>
      </c>
      <c r="F209" s="96">
        <v>4</v>
      </c>
      <c r="G209" s="96">
        <v>9</v>
      </c>
      <c r="H209" s="19">
        <f t="shared" si="81"/>
        <v>8</v>
      </c>
      <c r="I209" s="96">
        <v>10</v>
      </c>
      <c r="J209" s="19">
        <f t="shared" si="82"/>
        <v>2</v>
      </c>
      <c r="K209" s="96">
        <v>1</v>
      </c>
      <c r="L209" s="96">
        <v>10</v>
      </c>
      <c r="M209" s="22">
        <f t="shared" si="74"/>
        <v>11</v>
      </c>
      <c r="N209" s="96">
        <v>32</v>
      </c>
      <c r="O209" s="96">
        <v>17</v>
      </c>
      <c r="P209" s="38">
        <f t="shared" si="75"/>
        <v>6</v>
      </c>
      <c r="Q209" s="97">
        <v>12</v>
      </c>
      <c r="R209" s="91" t="s">
        <v>98</v>
      </c>
      <c r="S209" s="19">
        <f t="shared" si="76"/>
        <v>2</v>
      </c>
      <c r="T209" s="97">
        <v>0</v>
      </c>
      <c r="U209" s="96">
        <v>5</v>
      </c>
      <c r="V209" s="22">
        <f t="shared" si="77"/>
        <v>12</v>
      </c>
      <c r="W209" s="96">
        <v>4</v>
      </c>
      <c r="X209" s="96">
        <v>6</v>
      </c>
      <c r="Y209" s="96">
        <v>11</v>
      </c>
      <c r="Z209" s="96">
        <f t="shared" si="78"/>
        <v>7</v>
      </c>
      <c r="AA209" s="96">
        <v>5</v>
      </c>
      <c r="AB209" s="36">
        <v>8</v>
      </c>
      <c r="AC209" s="112">
        <v>7</v>
      </c>
      <c r="AD209" s="112">
        <v>6</v>
      </c>
      <c r="AE209" s="98">
        <v>5</v>
      </c>
      <c r="AF209" s="98">
        <f t="shared" si="79"/>
        <v>10</v>
      </c>
      <c r="AG209" s="112">
        <v>2</v>
      </c>
      <c r="AH209" s="91" t="s">
        <v>98</v>
      </c>
      <c r="AI209" s="96">
        <v>5</v>
      </c>
      <c r="AJ209" s="112">
        <v>3</v>
      </c>
      <c r="AK209" s="112">
        <v>6</v>
      </c>
      <c r="AL209" s="112">
        <v>5</v>
      </c>
      <c r="AM209" s="112">
        <v>4</v>
      </c>
      <c r="AN209" s="40">
        <v>7</v>
      </c>
      <c r="AO209" s="112">
        <v>12</v>
      </c>
      <c r="AP209" s="112">
        <v>10</v>
      </c>
      <c r="AQ209" s="112"/>
      <c r="AR209" s="112"/>
      <c r="AS209" s="112"/>
      <c r="AT209" s="112"/>
      <c r="AU209" s="112"/>
      <c r="AV209" s="39"/>
    </row>
    <row r="210" spans="1:48" s="20" customFormat="1" x14ac:dyDescent="0.2">
      <c r="A210" s="1">
        <f>ROW()</f>
        <v>210</v>
      </c>
      <c r="B210" s="91" t="str">
        <f t="shared" si="70"/>
        <v>Eletroneuromiografia</v>
      </c>
      <c r="C210" s="96">
        <f t="shared" si="80"/>
        <v>4.8387096774193541</v>
      </c>
      <c r="D210" s="96">
        <v>0</v>
      </c>
      <c r="E210" s="96">
        <v>25</v>
      </c>
      <c r="F210" s="96">
        <v>0</v>
      </c>
      <c r="G210" s="96">
        <v>0</v>
      </c>
      <c r="H210" s="19">
        <f t="shared" si="81"/>
        <v>20</v>
      </c>
      <c r="I210" s="96">
        <v>0</v>
      </c>
      <c r="J210" s="19">
        <f t="shared" si="82"/>
        <v>5</v>
      </c>
      <c r="K210" s="96">
        <v>0</v>
      </c>
      <c r="L210" s="96">
        <v>25</v>
      </c>
      <c r="M210" s="22">
        <f t="shared" si="74"/>
        <v>0</v>
      </c>
      <c r="N210" s="96">
        <v>0</v>
      </c>
      <c r="O210" s="96">
        <v>0</v>
      </c>
      <c r="P210" s="38">
        <f t="shared" si="75"/>
        <v>16</v>
      </c>
      <c r="Q210" s="97">
        <v>0</v>
      </c>
      <c r="R210" s="91" t="s">
        <v>99</v>
      </c>
      <c r="S210" s="19">
        <f t="shared" si="76"/>
        <v>7</v>
      </c>
      <c r="T210" s="97">
        <v>0</v>
      </c>
      <c r="U210" s="96">
        <v>20</v>
      </c>
      <c r="V210" s="22">
        <f t="shared" si="77"/>
        <v>0</v>
      </c>
      <c r="W210" s="96">
        <v>0</v>
      </c>
      <c r="X210" s="96">
        <v>0</v>
      </c>
      <c r="Y210" s="96">
        <v>0</v>
      </c>
      <c r="Z210" s="96">
        <f t="shared" si="78"/>
        <v>0</v>
      </c>
      <c r="AA210" s="96">
        <v>0</v>
      </c>
      <c r="AB210" s="36">
        <v>0</v>
      </c>
      <c r="AC210" s="112">
        <v>0</v>
      </c>
      <c r="AD210" s="112">
        <v>0</v>
      </c>
      <c r="AE210" s="98">
        <v>0</v>
      </c>
      <c r="AF210" s="98">
        <f t="shared" si="79"/>
        <v>0</v>
      </c>
      <c r="AG210" s="112">
        <v>0</v>
      </c>
      <c r="AH210" s="91" t="s">
        <v>99</v>
      </c>
      <c r="AI210" s="96">
        <v>20</v>
      </c>
      <c r="AJ210" s="112">
        <v>0</v>
      </c>
      <c r="AK210" s="112">
        <v>0</v>
      </c>
      <c r="AL210" s="112">
        <v>0</v>
      </c>
      <c r="AM210" s="112">
        <v>0</v>
      </c>
      <c r="AN210" s="40">
        <v>0</v>
      </c>
      <c r="AO210" s="112">
        <v>0</v>
      </c>
      <c r="AP210" s="112">
        <v>0</v>
      </c>
      <c r="AQ210" s="112"/>
      <c r="AR210" s="112"/>
      <c r="AS210" s="112"/>
      <c r="AT210" s="112"/>
      <c r="AU210" s="112"/>
      <c r="AV210" s="39"/>
    </row>
    <row r="211" spans="1:48" s="20" customFormat="1" x14ac:dyDescent="0.2">
      <c r="A211" s="1">
        <f>ROW()</f>
        <v>211</v>
      </c>
      <c r="B211" s="91" t="str">
        <f t="shared" si="70"/>
        <v>Endoscopia</v>
      </c>
      <c r="C211" s="96">
        <f t="shared" si="80"/>
        <v>1.935483870967742</v>
      </c>
      <c r="D211" s="96">
        <v>0</v>
      </c>
      <c r="E211" s="96">
        <v>10</v>
      </c>
      <c r="F211" s="96">
        <v>0</v>
      </c>
      <c r="G211" s="96">
        <v>0</v>
      </c>
      <c r="H211" s="19">
        <f t="shared" si="81"/>
        <v>60</v>
      </c>
      <c r="I211" s="96">
        <v>0</v>
      </c>
      <c r="J211" s="19">
        <f t="shared" si="82"/>
        <v>15</v>
      </c>
      <c r="K211" s="96">
        <v>0</v>
      </c>
      <c r="L211" s="96">
        <v>75</v>
      </c>
      <c r="M211" s="22">
        <f t="shared" si="74"/>
        <v>0</v>
      </c>
      <c r="N211" s="96">
        <v>0</v>
      </c>
      <c r="O211" s="96">
        <v>0</v>
      </c>
      <c r="P211" s="38">
        <f t="shared" si="75"/>
        <v>48</v>
      </c>
      <c r="Q211" s="97">
        <v>0</v>
      </c>
      <c r="R211" s="91" t="s">
        <v>100</v>
      </c>
      <c r="S211" s="19">
        <f>ROUND((U211/31)*11,0)</f>
        <v>32</v>
      </c>
      <c r="T211" s="97">
        <v>0</v>
      </c>
      <c r="U211" s="96">
        <v>90</v>
      </c>
      <c r="V211" s="22">
        <f>T211+Q211</f>
        <v>0</v>
      </c>
      <c r="W211" s="96">
        <v>15</v>
      </c>
      <c r="X211" s="96">
        <v>35</v>
      </c>
      <c r="Y211" s="96">
        <v>42</v>
      </c>
      <c r="Z211" s="96">
        <f t="shared" si="78"/>
        <v>35</v>
      </c>
      <c r="AA211" s="96">
        <v>34</v>
      </c>
      <c r="AB211" s="75">
        <v>36</v>
      </c>
      <c r="AC211" s="112">
        <v>45</v>
      </c>
      <c r="AD211" s="112">
        <v>67</v>
      </c>
      <c r="AE211" s="98">
        <v>60</v>
      </c>
      <c r="AF211" s="112">
        <f t="shared" si="79"/>
        <v>68</v>
      </c>
      <c r="AG211" s="112">
        <v>30</v>
      </c>
      <c r="AH211" s="91" t="s">
        <v>100</v>
      </c>
      <c r="AI211" s="96">
        <v>90</v>
      </c>
      <c r="AJ211" s="112">
        <v>0</v>
      </c>
      <c r="AK211" s="112">
        <v>24</v>
      </c>
      <c r="AL211" s="112">
        <v>15</v>
      </c>
      <c r="AM211" s="112">
        <v>13</v>
      </c>
      <c r="AN211" s="40">
        <v>18</v>
      </c>
      <c r="AO211" s="112">
        <v>21</v>
      </c>
      <c r="AP211" s="112">
        <v>18</v>
      </c>
      <c r="AQ211" s="112"/>
      <c r="AR211" s="112"/>
      <c r="AS211" s="112"/>
      <c r="AT211" s="112"/>
      <c r="AU211" s="112"/>
      <c r="AV211" s="39"/>
    </row>
    <row r="212" spans="1:48" s="20" customFormat="1" x14ac:dyDescent="0.2">
      <c r="A212" s="1">
        <f>ROW()</f>
        <v>212</v>
      </c>
      <c r="B212" s="91" t="str">
        <f t="shared" si="70"/>
        <v>Espirometria</v>
      </c>
      <c r="C212" s="96">
        <f t="shared" si="80"/>
        <v>1.935483870967742</v>
      </c>
      <c r="D212" s="96">
        <v>0</v>
      </c>
      <c r="E212" s="96">
        <v>10</v>
      </c>
      <c r="F212" s="96">
        <v>0</v>
      </c>
      <c r="G212" s="96">
        <v>0</v>
      </c>
      <c r="H212" s="19">
        <f t="shared" si="81"/>
        <v>8</v>
      </c>
      <c r="I212" s="96">
        <v>0</v>
      </c>
      <c r="J212" s="19">
        <f t="shared" si="82"/>
        <v>2</v>
      </c>
      <c r="K212" s="96">
        <v>0</v>
      </c>
      <c r="L212" s="96">
        <v>10</v>
      </c>
      <c r="M212" s="22">
        <f t="shared" si="74"/>
        <v>0</v>
      </c>
      <c r="N212" s="96">
        <v>0</v>
      </c>
      <c r="O212" s="96">
        <v>0</v>
      </c>
      <c r="P212" s="38">
        <f t="shared" si="75"/>
        <v>6</v>
      </c>
      <c r="Q212" s="97">
        <v>0</v>
      </c>
      <c r="R212" s="91" t="s">
        <v>101</v>
      </c>
      <c r="S212" s="19">
        <f>ROUND((U212/31)*11,0)</f>
        <v>4</v>
      </c>
      <c r="T212" s="97">
        <v>0</v>
      </c>
      <c r="U212" s="113">
        <v>10</v>
      </c>
      <c r="V212" s="22">
        <f>T212+Q212</f>
        <v>0</v>
      </c>
      <c r="W212" s="96">
        <v>0</v>
      </c>
      <c r="X212" s="96">
        <v>11</v>
      </c>
      <c r="Y212" s="96">
        <v>13</v>
      </c>
      <c r="Z212" s="96">
        <f t="shared" si="78"/>
        <v>4</v>
      </c>
      <c r="AA212" s="96">
        <v>11</v>
      </c>
      <c r="AB212" s="114">
        <v>5</v>
      </c>
      <c r="AC212" s="112">
        <v>10</v>
      </c>
      <c r="AD212" s="112">
        <v>12</v>
      </c>
      <c r="AE212" s="98">
        <v>9</v>
      </c>
      <c r="AF212" s="112">
        <f t="shared" si="79"/>
        <v>13</v>
      </c>
      <c r="AG212" s="112">
        <v>15</v>
      </c>
      <c r="AH212" s="91" t="s">
        <v>101</v>
      </c>
      <c r="AI212" s="113">
        <v>10</v>
      </c>
      <c r="AJ212" s="112">
        <v>6</v>
      </c>
      <c r="AK212" s="112">
        <v>8</v>
      </c>
      <c r="AL212" s="112">
        <v>4</v>
      </c>
      <c r="AM212" s="112">
        <v>5</v>
      </c>
      <c r="AN212" s="40">
        <v>4</v>
      </c>
      <c r="AO212" s="112">
        <v>5</v>
      </c>
      <c r="AP212" s="112">
        <v>6</v>
      </c>
      <c r="AQ212" s="112"/>
      <c r="AR212" s="112"/>
      <c r="AS212" s="112"/>
      <c r="AT212" s="112"/>
      <c r="AU212" s="112"/>
      <c r="AV212" s="39"/>
    </row>
    <row r="213" spans="1:48" s="20" customFormat="1" x14ac:dyDescent="0.25">
      <c r="A213" s="1">
        <f>ROW()</f>
        <v>213</v>
      </c>
      <c r="B213" s="91" t="str">
        <f t="shared" si="70"/>
        <v>Exames oftalmológicos</v>
      </c>
      <c r="C213" s="96"/>
      <c r="D213" s="96"/>
      <c r="E213" s="96"/>
      <c r="F213" s="96"/>
      <c r="G213" s="96"/>
      <c r="H213" s="19"/>
      <c r="I213" s="96"/>
      <c r="J213" s="19"/>
      <c r="K213" s="96"/>
      <c r="L213" s="96"/>
      <c r="M213" s="22"/>
      <c r="N213" s="96"/>
      <c r="O213" s="96"/>
      <c r="P213" s="38"/>
      <c r="Q213" s="97"/>
      <c r="R213" s="92" t="s">
        <v>118</v>
      </c>
      <c r="S213" s="93"/>
      <c r="T213" s="108"/>
      <c r="U213" s="115">
        <v>0</v>
      </c>
      <c r="V213" s="65"/>
      <c r="W213" s="96">
        <v>44</v>
      </c>
      <c r="X213" s="96">
        <v>825</v>
      </c>
      <c r="Y213" s="96">
        <v>493</v>
      </c>
      <c r="Z213" s="96">
        <v>1656</v>
      </c>
      <c r="AA213" s="116">
        <v>1751</v>
      </c>
      <c r="AB213" s="117">
        <v>1406</v>
      </c>
      <c r="AC213" s="98">
        <v>1686</v>
      </c>
      <c r="AD213" s="112">
        <v>1718</v>
      </c>
      <c r="AE213" s="112">
        <v>1583</v>
      </c>
      <c r="AF213" s="112">
        <v>1511</v>
      </c>
      <c r="AG213" s="112">
        <v>1669</v>
      </c>
      <c r="AH213" s="92" t="s">
        <v>118</v>
      </c>
      <c r="AI213" s="115">
        <f>AI66*4</f>
        <v>1400</v>
      </c>
      <c r="AJ213" s="112">
        <v>1247</v>
      </c>
      <c r="AK213" s="112">
        <v>1485</v>
      </c>
      <c r="AL213" s="112">
        <v>1413</v>
      </c>
      <c r="AM213" s="112">
        <v>1976</v>
      </c>
      <c r="AN213" s="61">
        <v>2535</v>
      </c>
      <c r="AO213" s="112">
        <v>2607</v>
      </c>
      <c r="AP213" s="112">
        <v>2327</v>
      </c>
      <c r="AQ213" s="112"/>
      <c r="AR213" s="112"/>
      <c r="AS213" s="112"/>
      <c r="AT213" s="112"/>
      <c r="AU213" s="112"/>
      <c r="AV213" s="39"/>
    </row>
    <row r="214" spans="1:48" s="20" customFormat="1" x14ac:dyDescent="0.2">
      <c r="A214" s="1">
        <f>ROW()</f>
        <v>214</v>
      </c>
      <c r="B214" s="91" t="str">
        <f t="shared" si="70"/>
        <v>Holter</v>
      </c>
      <c r="C214" s="96">
        <f t="shared" si="80"/>
        <v>18.774193548387096</v>
      </c>
      <c r="D214" s="96">
        <v>14</v>
      </c>
      <c r="E214" s="96">
        <v>97</v>
      </c>
      <c r="F214" s="96">
        <v>78</v>
      </c>
      <c r="G214" s="96">
        <v>95</v>
      </c>
      <c r="H214" s="19">
        <f t="shared" si="81"/>
        <v>78</v>
      </c>
      <c r="I214" s="96">
        <v>69</v>
      </c>
      <c r="J214" s="19">
        <f t="shared" si="82"/>
        <v>19</v>
      </c>
      <c r="K214" s="96">
        <v>21</v>
      </c>
      <c r="L214" s="96">
        <v>97</v>
      </c>
      <c r="M214" s="22">
        <f t="shared" si="74"/>
        <v>90</v>
      </c>
      <c r="N214" s="96">
        <v>73</v>
      </c>
      <c r="O214" s="96">
        <v>81</v>
      </c>
      <c r="P214" s="38">
        <f t="shared" si="75"/>
        <v>63</v>
      </c>
      <c r="Q214" s="97">
        <v>50</v>
      </c>
      <c r="R214" s="91" t="s">
        <v>102</v>
      </c>
      <c r="S214" s="19">
        <f>ROUND((U214/31)*11,0)</f>
        <v>25</v>
      </c>
      <c r="T214" s="97">
        <v>13</v>
      </c>
      <c r="U214" s="118">
        <v>70</v>
      </c>
      <c r="V214" s="22">
        <f>T214+Q214</f>
        <v>63</v>
      </c>
      <c r="W214" s="96">
        <v>37</v>
      </c>
      <c r="X214" s="96">
        <v>38</v>
      </c>
      <c r="Y214" s="96">
        <v>47</v>
      </c>
      <c r="Z214" s="96">
        <f t="shared" ref="Z214:Z226" si="83">Z182+Z376</f>
        <v>55</v>
      </c>
      <c r="AA214" s="96">
        <v>52</v>
      </c>
      <c r="AB214" s="36">
        <v>46</v>
      </c>
      <c r="AC214" s="119">
        <v>47</v>
      </c>
      <c r="AD214" s="112">
        <v>56</v>
      </c>
      <c r="AE214" s="112">
        <v>63</v>
      </c>
      <c r="AF214" s="112">
        <f t="shared" ref="AF214:AF226" si="84">SUM(AF182+AF376)</f>
        <v>56</v>
      </c>
      <c r="AG214" s="112">
        <v>52</v>
      </c>
      <c r="AH214" s="91" t="s">
        <v>102</v>
      </c>
      <c r="AI214" s="118">
        <v>70</v>
      </c>
      <c r="AJ214" s="112">
        <v>16</v>
      </c>
      <c r="AK214" s="112">
        <v>33</v>
      </c>
      <c r="AL214" s="112">
        <v>45</v>
      </c>
      <c r="AM214" s="112">
        <v>34</v>
      </c>
      <c r="AN214" s="40">
        <v>46</v>
      </c>
      <c r="AO214" s="112">
        <v>48</v>
      </c>
      <c r="AP214" s="112">
        <v>56</v>
      </c>
      <c r="AQ214" s="112"/>
      <c r="AR214" s="112"/>
      <c r="AS214" s="112"/>
      <c r="AT214" s="112"/>
      <c r="AU214" s="112"/>
      <c r="AV214" s="39"/>
    </row>
    <row r="215" spans="1:48" s="20" customFormat="1" x14ac:dyDescent="0.2">
      <c r="A215" s="1">
        <f>ROW()</f>
        <v>215</v>
      </c>
      <c r="B215" s="91" t="str">
        <f t="shared" si="70"/>
        <v>Mamografia</v>
      </c>
      <c r="C215" s="96">
        <f t="shared" si="80"/>
        <v>16.258064516129032</v>
      </c>
      <c r="D215" s="96">
        <v>5</v>
      </c>
      <c r="E215" s="96">
        <v>84</v>
      </c>
      <c r="F215" s="96">
        <v>98</v>
      </c>
      <c r="G215" s="96">
        <v>100</v>
      </c>
      <c r="H215" s="19">
        <f t="shared" si="81"/>
        <v>68</v>
      </c>
      <c r="I215" s="96">
        <v>174</v>
      </c>
      <c r="J215" s="19">
        <f t="shared" si="82"/>
        <v>16</v>
      </c>
      <c r="K215" s="96">
        <v>17</v>
      </c>
      <c r="L215" s="96">
        <v>84</v>
      </c>
      <c r="M215" s="22">
        <f t="shared" si="74"/>
        <v>191</v>
      </c>
      <c r="N215" s="96">
        <v>88</v>
      </c>
      <c r="O215" s="96">
        <v>107</v>
      </c>
      <c r="P215" s="38">
        <f t="shared" si="75"/>
        <v>54</v>
      </c>
      <c r="Q215" s="97">
        <v>57</v>
      </c>
      <c r="R215" s="91" t="s">
        <v>103</v>
      </c>
      <c r="S215" s="19">
        <f>ROUND((U215/31)*11,0)</f>
        <v>18</v>
      </c>
      <c r="T215" s="97">
        <v>10</v>
      </c>
      <c r="U215" s="96">
        <v>50</v>
      </c>
      <c r="V215" s="22">
        <f>T215+Q215</f>
        <v>67</v>
      </c>
      <c r="W215" s="96">
        <v>43</v>
      </c>
      <c r="X215" s="96">
        <v>8</v>
      </c>
      <c r="Y215" s="96">
        <v>4</v>
      </c>
      <c r="Z215" s="96">
        <f t="shared" si="83"/>
        <v>0</v>
      </c>
      <c r="AA215" s="96">
        <v>0</v>
      </c>
      <c r="AB215" s="36">
        <v>0</v>
      </c>
      <c r="AC215" s="112">
        <v>1</v>
      </c>
      <c r="AD215" s="112">
        <v>47</v>
      </c>
      <c r="AE215" s="112">
        <v>190</v>
      </c>
      <c r="AF215" s="112">
        <f t="shared" si="84"/>
        <v>83</v>
      </c>
      <c r="AG215" s="112">
        <v>65</v>
      </c>
      <c r="AH215" s="91" t="s">
        <v>103</v>
      </c>
      <c r="AI215" s="96">
        <v>50</v>
      </c>
      <c r="AJ215" s="112">
        <v>36</v>
      </c>
      <c r="AK215" s="112">
        <v>58</v>
      </c>
      <c r="AL215" s="112">
        <v>62</v>
      </c>
      <c r="AM215" s="112">
        <v>50</v>
      </c>
      <c r="AN215" s="40">
        <v>58</v>
      </c>
      <c r="AO215" s="112">
        <v>37</v>
      </c>
      <c r="AP215" s="112">
        <v>52</v>
      </c>
      <c r="AQ215" s="112"/>
      <c r="AR215" s="112"/>
      <c r="AS215" s="112"/>
      <c r="AT215" s="112"/>
      <c r="AU215" s="112"/>
      <c r="AV215" s="39"/>
    </row>
    <row r="216" spans="1:48" s="20" customFormat="1" x14ac:dyDescent="0.2">
      <c r="A216" s="1">
        <f>ROW()</f>
        <v>216</v>
      </c>
      <c r="B216" s="91" t="str">
        <f t="shared" si="70"/>
        <v>Mapa</v>
      </c>
      <c r="C216" s="96">
        <f t="shared" si="80"/>
        <v>17.032258064516128</v>
      </c>
      <c r="D216" s="96">
        <v>9</v>
      </c>
      <c r="E216" s="96">
        <v>88</v>
      </c>
      <c r="F216" s="96">
        <v>67</v>
      </c>
      <c r="G216" s="96">
        <v>83</v>
      </c>
      <c r="H216" s="19">
        <f t="shared" si="81"/>
        <v>71</v>
      </c>
      <c r="I216" s="96">
        <v>76</v>
      </c>
      <c r="J216" s="19">
        <f t="shared" si="82"/>
        <v>17</v>
      </c>
      <c r="K216" s="96">
        <v>17</v>
      </c>
      <c r="L216" s="96">
        <v>88</v>
      </c>
      <c r="M216" s="22">
        <f t="shared" si="74"/>
        <v>93</v>
      </c>
      <c r="N216" s="96">
        <v>69</v>
      </c>
      <c r="O216" s="96">
        <v>84</v>
      </c>
      <c r="P216" s="38">
        <f t="shared" si="75"/>
        <v>57</v>
      </c>
      <c r="Q216" s="97">
        <v>50</v>
      </c>
      <c r="R216" s="91" t="s">
        <v>104</v>
      </c>
      <c r="S216" s="19">
        <f>ROUND((U216/31)*11,0)</f>
        <v>18</v>
      </c>
      <c r="T216" s="97">
        <v>0</v>
      </c>
      <c r="U216" s="96">
        <v>50</v>
      </c>
      <c r="V216" s="22">
        <f>T216+Q216</f>
        <v>50</v>
      </c>
      <c r="W216" s="96">
        <v>51</v>
      </c>
      <c r="X216" s="96">
        <v>57</v>
      </c>
      <c r="Y216" s="96">
        <v>64</v>
      </c>
      <c r="Z216" s="96">
        <f t="shared" si="83"/>
        <v>55</v>
      </c>
      <c r="AA216" s="96">
        <v>49</v>
      </c>
      <c r="AB216" s="36">
        <v>60</v>
      </c>
      <c r="AC216" s="112">
        <v>53</v>
      </c>
      <c r="AD216" s="112">
        <v>62</v>
      </c>
      <c r="AE216" s="112">
        <v>56</v>
      </c>
      <c r="AF216" s="112">
        <f t="shared" si="84"/>
        <v>58</v>
      </c>
      <c r="AG216" s="112">
        <v>65</v>
      </c>
      <c r="AH216" s="91" t="s">
        <v>104</v>
      </c>
      <c r="AI216" s="96">
        <v>50</v>
      </c>
      <c r="AJ216" s="112">
        <v>26</v>
      </c>
      <c r="AK216" s="112">
        <v>36</v>
      </c>
      <c r="AL216" s="112">
        <v>38</v>
      </c>
      <c r="AM216" s="112">
        <v>50</v>
      </c>
      <c r="AN216" s="40">
        <v>69</v>
      </c>
      <c r="AO216" s="112">
        <v>80</v>
      </c>
      <c r="AP216" s="112">
        <v>79</v>
      </c>
      <c r="AQ216" s="112"/>
      <c r="AR216" s="112"/>
      <c r="AS216" s="112"/>
      <c r="AT216" s="112"/>
      <c r="AU216" s="112"/>
      <c r="AV216" s="39"/>
    </row>
    <row r="217" spans="1:48" s="20" customFormat="1" x14ac:dyDescent="0.2">
      <c r="A217" s="1">
        <f>ROW()</f>
        <v>217</v>
      </c>
      <c r="B217" s="91" t="str">
        <f t="shared" si="70"/>
        <v>Punção Aspirativa por Agulha Fina (PAAF): Mama</v>
      </c>
      <c r="C217" s="96">
        <f t="shared" si="80"/>
        <v>1.935483870967742</v>
      </c>
      <c r="D217" s="96">
        <v>0</v>
      </c>
      <c r="E217" s="96">
        <v>10</v>
      </c>
      <c r="F217" s="96">
        <v>0</v>
      </c>
      <c r="G217" s="96">
        <v>9</v>
      </c>
      <c r="H217" s="19">
        <f t="shared" si="81"/>
        <v>8</v>
      </c>
      <c r="I217" s="96">
        <v>7</v>
      </c>
      <c r="J217" s="19">
        <f t="shared" si="82"/>
        <v>2</v>
      </c>
      <c r="K217" s="96">
        <v>0</v>
      </c>
      <c r="L217" s="96">
        <v>10</v>
      </c>
      <c r="M217" s="22">
        <f t="shared" si="74"/>
        <v>7</v>
      </c>
      <c r="N217" s="96">
        <v>0</v>
      </c>
      <c r="O217" s="96">
        <v>0</v>
      </c>
      <c r="P217" s="38">
        <f t="shared" si="75"/>
        <v>6</v>
      </c>
      <c r="Q217" s="97">
        <v>0</v>
      </c>
      <c r="R217" s="91" t="s">
        <v>105</v>
      </c>
      <c r="S217" s="19">
        <f t="shared" ref="S217:S226" si="85">ROUND((U217/31)*11,0)</f>
        <v>2</v>
      </c>
      <c r="T217" s="97">
        <v>0</v>
      </c>
      <c r="U217" s="96">
        <v>5</v>
      </c>
      <c r="V217" s="22">
        <f t="shared" ref="V217:V226" si="86">T217+Q217</f>
        <v>0</v>
      </c>
      <c r="W217" s="96">
        <v>0</v>
      </c>
      <c r="X217" s="96">
        <v>0</v>
      </c>
      <c r="Y217" s="96">
        <v>0</v>
      </c>
      <c r="Z217" s="96">
        <f t="shared" si="83"/>
        <v>0</v>
      </c>
      <c r="AA217" s="96">
        <v>0</v>
      </c>
      <c r="AB217" s="75">
        <v>0</v>
      </c>
      <c r="AC217" s="112">
        <v>0</v>
      </c>
      <c r="AD217" s="112">
        <v>0</v>
      </c>
      <c r="AE217" s="112">
        <v>0</v>
      </c>
      <c r="AF217" s="112">
        <f t="shared" si="84"/>
        <v>0</v>
      </c>
      <c r="AG217" s="112">
        <v>0</v>
      </c>
      <c r="AH217" s="91" t="s">
        <v>105</v>
      </c>
      <c r="AI217" s="96">
        <v>5</v>
      </c>
      <c r="AJ217" s="112">
        <v>0</v>
      </c>
      <c r="AK217" s="112">
        <v>0</v>
      </c>
      <c r="AL217" s="112">
        <v>0</v>
      </c>
      <c r="AM217" s="112">
        <v>0</v>
      </c>
      <c r="AN217" s="40">
        <v>0</v>
      </c>
      <c r="AO217" s="112">
        <v>0</v>
      </c>
      <c r="AP217" s="112">
        <v>0</v>
      </c>
      <c r="AQ217" s="112"/>
      <c r="AR217" s="112"/>
      <c r="AS217" s="112"/>
      <c r="AT217" s="112"/>
      <c r="AU217" s="112"/>
      <c r="AV217" s="39"/>
    </row>
    <row r="218" spans="1:48" s="20" customFormat="1" x14ac:dyDescent="0.25">
      <c r="A218" s="1">
        <f>ROW()</f>
        <v>218</v>
      </c>
      <c r="B218" s="27" t="str">
        <f t="shared" si="70"/>
        <v>Punção Aspirativa por Agulha Fina (PAAF): Tireóide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30"/>
      <c r="R218" s="91" t="s">
        <v>106</v>
      </c>
      <c r="S218" s="19">
        <f t="shared" si="85"/>
        <v>2</v>
      </c>
      <c r="T218" s="97">
        <v>0</v>
      </c>
      <c r="U218" s="96">
        <v>5</v>
      </c>
      <c r="V218" s="22">
        <f t="shared" si="86"/>
        <v>0</v>
      </c>
      <c r="W218" s="96">
        <v>0</v>
      </c>
      <c r="X218" s="96">
        <v>0</v>
      </c>
      <c r="Y218" s="96">
        <v>0</v>
      </c>
      <c r="Z218" s="96">
        <f t="shared" si="83"/>
        <v>0</v>
      </c>
      <c r="AA218" s="96">
        <v>0</v>
      </c>
      <c r="AB218" s="36">
        <v>0</v>
      </c>
      <c r="AC218" s="112">
        <v>0</v>
      </c>
      <c r="AD218" s="112">
        <v>4</v>
      </c>
      <c r="AE218" s="112">
        <v>2</v>
      </c>
      <c r="AF218" s="112">
        <f t="shared" si="84"/>
        <v>2</v>
      </c>
      <c r="AG218" s="112">
        <v>3</v>
      </c>
      <c r="AH218" s="91" t="s">
        <v>106</v>
      </c>
      <c r="AI218" s="96">
        <v>5</v>
      </c>
      <c r="AJ218" s="112">
        <v>0</v>
      </c>
      <c r="AK218" s="112">
        <v>2</v>
      </c>
      <c r="AL218" s="112">
        <v>1</v>
      </c>
      <c r="AM218" s="112">
        <v>4</v>
      </c>
      <c r="AN218" s="40">
        <v>0</v>
      </c>
      <c r="AO218" s="112">
        <v>2</v>
      </c>
      <c r="AP218" s="112">
        <v>3</v>
      </c>
      <c r="AQ218" s="112"/>
      <c r="AR218" s="112"/>
      <c r="AS218" s="112"/>
      <c r="AT218" s="112"/>
      <c r="AU218" s="112"/>
      <c r="AV218" s="39"/>
    </row>
    <row r="219" spans="1:48" s="20" customFormat="1" x14ac:dyDescent="0.2">
      <c r="A219" s="1">
        <f>ROW()</f>
        <v>219</v>
      </c>
      <c r="B219" s="91" t="str">
        <f t="shared" si="70"/>
        <v>Punção Aspirativa por Agulha Grossa</v>
      </c>
      <c r="C219" s="96">
        <f t="shared" si="80"/>
        <v>1.935483870967742</v>
      </c>
      <c r="D219" s="96">
        <v>0</v>
      </c>
      <c r="E219" s="96">
        <v>10</v>
      </c>
      <c r="F219" s="96">
        <v>0</v>
      </c>
      <c r="G219" s="96">
        <v>8</v>
      </c>
      <c r="H219" s="19">
        <f t="shared" si="81"/>
        <v>8</v>
      </c>
      <c r="I219" s="96">
        <v>9</v>
      </c>
      <c r="J219" s="19">
        <f t="shared" si="82"/>
        <v>2</v>
      </c>
      <c r="K219" s="96">
        <v>0</v>
      </c>
      <c r="L219" s="96">
        <v>10</v>
      </c>
      <c r="M219" s="22">
        <f t="shared" si="74"/>
        <v>9</v>
      </c>
      <c r="N219" s="96">
        <v>0</v>
      </c>
      <c r="O219" s="96">
        <v>0</v>
      </c>
      <c r="P219" s="38">
        <f t="shared" ref="P219:P226" si="87">ROUND((L219/31)*20,0)</f>
        <v>6</v>
      </c>
      <c r="Q219" s="97">
        <v>0</v>
      </c>
      <c r="R219" s="91" t="s">
        <v>107</v>
      </c>
      <c r="S219" s="19">
        <f t="shared" si="85"/>
        <v>2</v>
      </c>
      <c r="T219" s="97">
        <v>0</v>
      </c>
      <c r="U219" s="96">
        <v>5</v>
      </c>
      <c r="V219" s="22">
        <f t="shared" si="86"/>
        <v>0</v>
      </c>
      <c r="W219" s="96">
        <v>0</v>
      </c>
      <c r="X219" s="96">
        <v>0</v>
      </c>
      <c r="Y219" s="96">
        <v>0</v>
      </c>
      <c r="Z219" s="96">
        <f t="shared" si="83"/>
        <v>1</v>
      </c>
      <c r="AA219" s="96">
        <v>0</v>
      </c>
      <c r="AB219" s="36">
        <v>2</v>
      </c>
      <c r="AC219" s="112">
        <v>0</v>
      </c>
      <c r="AD219" s="112">
        <v>2</v>
      </c>
      <c r="AE219" s="112">
        <v>2</v>
      </c>
      <c r="AF219" s="112">
        <f t="shared" si="84"/>
        <v>0</v>
      </c>
      <c r="AG219" s="112">
        <v>1</v>
      </c>
      <c r="AH219" s="91" t="s">
        <v>107</v>
      </c>
      <c r="AI219" s="96">
        <v>5</v>
      </c>
      <c r="AJ219" s="112">
        <v>0</v>
      </c>
      <c r="AK219" s="112">
        <v>4</v>
      </c>
      <c r="AL219" s="112">
        <v>0</v>
      </c>
      <c r="AM219" s="112">
        <v>1</v>
      </c>
      <c r="AN219" s="40">
        <v>3</v>
      </c>
      <c r="AO219" s="112">
        <v>4</v>
      </c>
      <c r="AP219" s="112">
        <v>5</v>
      </c>
      <c r="AQ219" s="112"/>
      <c r="AR219" s="112"/>
      <c r="AS219" s="112"/>
      <c r="AT219" s="112"/>
      <c r="AU219" s="112"/>
      <c r="AV219" s="39"/>
    </row>
    <row r="220" spans="1:48" s="20" customFormat="1" x14ac:dyDescent="0.2">
      <c r="A220" s="1">
        <f>ROW()</f>
        <v>220</v>
      </c>
      <c r="B220" s="91" t="str">
        <f t="shared" si="70"/>
        <v>Radiologia</v>
      </c>
      <c r="C220" s="96">
        <f t="shared" si="80"/>
        <v>98.903225806451616</v>
      </c>
      <c r="D220" s="96">
        <v>39</v>
      </c>
      <c r="E220" s="96">
        <v>511</v>
      </c>
      <c r="F220" s="96">
        <v>658</v>
      </c>
      <c r="G220" s="96">
        <v>748</v>
      </c>
      <c r="H220" s="19">
        <f t="shared" si="81"/>
        <v>412</v>
      </c>
      <c r="I220" s="96">
        <v>583</v>
      </c>
      <c r="J220" s="19">
        <f t="shared" si="82"/>
        <v>99</v>
      </c>
      <c r="K220" s="96">
        <v>64</v>
      </c>
      <c r="L220" s="96">
        <v>511</v>
      </c>
      <c r="M220" s="22">
        <f t="shared" si="74"/>
        <v>647</v>
      </c>
      <c r="N220" s="96">
        <v>714</v>
      </c>
      <c r="O220" s="96">
        <v>584</v>
      </c>
      <c r="P220" s="38">
        <f t="shared" si="87"/>
        <v>330</v>
      </c>
      <c r="Q220" s="97">
        <v>322</v>
      </c>
      <c r="R220" s="91" t="s">
        <v>108</v>
      </c>
      <c r="S220" s="19">
        <f t="shared" si="85"/>
        <v>53</v>
      </c>
      <c r="T220" s="97">
        <v>5</v>
      </c>
      <c r="U220" s="96">
        <v>150</v>
      </c>
      <c r="V220" s="22">
        <f t="shared" si="86"/>
        <v>327</v>
      </c>
      <c r="W220" s="96">
        <v>333</v>
      </c>
      <c r="X220" s="96">
        <v>360</v>
      </c>
      <c r="Y220" s="96">
        <v>323</v>
      </c>
      <c r="Z220" s="96">
        <f t="shared" si="83"/>
        <v>339</v>
      </c>
      <c r="AA220" s="96">
        <v>83</v>
      </c>
      <c r="AB220" s="36">
        <v>286</v>
      </c>
      <c r="AC220" s="112">
        <v>402</v>
      </c>
      <c r="AD220" s="112">
        <v>405</v>
      </c>
      <c r="AE220" s="112">
        <v>431</v>
      </c>
      <c r="AF220" s="112">
        <f t="shared" si="84"/>
        <v>452</v>
      </c>
      <c r="AG220" s="112">
        <v>527</v>
      </c>
      <c r="AH220" s="91" t="s">
        <v>108</v>
      </c>
      <c r="AI220" s="96">
        <v>150</v>
      </c>
      <c r="AJ220" s="112">
        <v>732</v>
      </c>
      <c r="AK220" s="112">
        <v>723</v>
      </c>
      <c r="AL220" s="112">
        <v>795</v>
      </c>
      <c r="AM220" s="112">
        <v>485</v>
      </c>
      <c r="AN220" s="40">
        <v>538</v>
      </c>
      <c r="AO220" s="112">
        <v>433</v>
      </c>
      <c r="AP220" s="112">
        <v>545</v>
      </c>
      <c r="AQ220" s="112"/>
      <c r="AR220" s="112"/>
      <c r="AS220" s="112"/>
      <c r="AT220" s="112"/>
      <c r="AU220" s="112"/>
      <c r="AV220" s="39"/>
    </row>
    <row r="221" spans="1:48" s="20" customFormat="1" x14ac:dyDescent="0.2">
      <c r="A221" s="1">
        <f>ROW()</f>
        <v>221</v>
      </c>
      <c r="B221" s="91" t="str">
        <f t="shared" si="70"/>
        <v>Ressonância Nuclear Magnética</v>
      </c>
      <c r="C221" s="96">
        <f t="shared" si="80"/>
        <v>47.806451612903224</v>
      </c>
      <c r="D221" s="96">
        <v>15</v>
      </c>
      <c r="E221" s="96">
        <v>247</v>
      </c>
      <c r="F221" s="96">
        <v>267</v>
      </c>
      <c r="G221" s="96">
        <v>327</v>
      </c>
      <c r="H221" s="19">
        <f t="shared" si="81"/>
        <v>199</v>
      </c>
      <c r="I221" s="96">
        <v>247</v>
      </c>
      <c r="J221" s="19">
        <f t="shared" si="82"/>
        <v>48</v>
      </c>
      <c r="K221" s="96">
        <v>47</v>
      </c>
      <c r="L221" s="96">
        <v>247</v>
      </c>
      <c r="M221" s="22">
        <f t="shared" si="74"/>
        <v>294</v>
      </c>
      <c r="N221" s="96">
        <v>306</v>
      </c>
      <c r="O221" s="96">
        <v>279</v>
      </c>
      <c r="P221" s="38">
        <f t="shared" si="87"/>
        <v>159</v>
      </c>
      <c r="Q221" s="97">
        <v>160</v>
      </c>
      <c r="R221" s="91" t="s">
        <v>109</v>
      </c>
      <c r="S221" s="19">
        <f t="shared" si="85"/>
        <v>53</v>
      </c>
      <c r="T221" s="97">
        <v>19</v>
      </c>
      <c r="U221" s="96">
        <v>150</v>
      </c>
      <c r="V221" s="22">
        <f t="shared" si="86"/>
        <v>179</v>
      </c>
      <c r="W221" s="96">
        <v>115</v>
      </c>
      <c r="X221" s="96">
        <v>0</v>
      </c>
      <c r="Y221" s="96">
        <v>201</v>
      </c>
      <c r="Z221" s="96">
        <f t="shared" si="83"/>
        <v>224</v>
      </c>
      <c r="AA221" s="96">
        <v>172</v>
      </c>
      <c r="AB221" s="36">
        <v>173</v>
      </c>
      <c r="AC221" s="112">
        <v>188</v>
      </c>
      <c r="AD221" s="112">
        <v>175</v>
      </c>
      <c r="AE221" s="112">
        <v>171</v>
      </c>
      <c r="AF221" s="112">
        <f t="shared" si="84"/>
        <v>201</v>
      </c>
      <c r="AG221" s="112">
        <v>202</v>
      </c>
      <c r="AH221" s="91" t="s">
        <v>109</v>
      </c>
      <c r="AI221" s="96">
        <v>150</v>
      </c>
      <c r="AJ221" s="112">
        <v>108</v>
      </c>
      <c r="AK221" s="112">
        <v>141</v>
      </c>
      <c r="AL221" s="112">
        <v>154</v>
      </c>
      <c r="AM221" s="112">
        <v>132</v>
      </c>
      <c r="AN221" s="40">
        <v>181</v>
      </c>
      <c r="AO221" s="112">
        <v>187</v>
      </c>
      <c r="AP221" s="112">
        <v>185</v>
      </c>
      <c r="AQ221" s="112"/>
      <c r="AR221" s="112"/>
      <c r="AS221" s="112"/>
      <c r="AT221" s="112"/>
      <c r="AU221" s="112"/>
      <c r="AV221" s="39"/>
    </row>
    <row r="222" spans="1:48" s="20" customFormat="1" x14ac:dyDescent="0.2">
      <c r="A222" s="1">
        <f>ROW()</f>
        <v>222</v>
      </c>
      <c r="B222" s="91" t="str">
        <f t="shared" si="70"/>
        <v>Teste Ergométrico</v>
      </c>
      <c r="C222" s="96">
        <f t="shared" si="80"/>
        <v>12</v>
      </c>
      <c r="D222" s="96">
        <v>0</v>
      </c>
      <c r="E222" s="96">
        <v>62</v>
      </c>
      <c r="F222" s="96">
        <v>50</v>
      </c>
      <c r="G222" s="96">
        <v>54</v>
      </c>
      <c r="H222" s="19">
        <f t="shared" si="81"/>
        <v>50</v>
      </c>
      <c r="I222" s="96">
        <v>43</v>
      </c>
      <c r="J222" s="19">
        <f t="shared" si="82"/>
        <v>12</v>
      </c>
      <c r="K222" s="96">
        <v>2</v>
      </c>
      <c r="L222" s="96">
        <v>62</v>
      </c>
      <c r="M222" s="22">
        <f t="shared" si="74"/>
        <v>45</v>
      </c>
      <c r="N222" s="96">
        <v>58</v>
      </c>
      <c r="O222" s="96">
        <v>58</v>
      </c>
      <c r="P222" s="38">
        <f t="shared" si="87"/>
        <v>40</v>
      </c>
      <c r="Q222" s="97">
        <v>45</v>
      </c>
      <c r="R222" s="91" t="s">
        <v>110</v>
      </c>
      <c r="S222" s="19">
        <f t="shared" si="85"/>
        <v>14</v>
      </c>
      <c r="T222" s="97">
        <v>3</v>
      </c>
      <c r="U222" s="96">
        <v>40</v>
      </c>
      <c r="V222" s="22">
        <f t="shared" si="86"/>
        <v>48</v>
      </c>
      <c r="W222" s="96">
        <v>36</v>
      </c>
      <c r="X222" s="96">
        <v>30</v>
      </c>
      <c r="Y222" s="96">
        <v>30</v>
      </c>
      <c r="Z222" s="96">
        <f t="shared" si="83"/>
        <v>40</v>
      </c>
      <c r="AA222" s="96">
        <v>43</v>
      </c>
      <c r="AB222" s="36">
        <v>33</v>
      </c>
      <c r="AC222" s="112">
        <v>35</v>
      </c>
      <c r="AD222" s="112">
        <v>42</v>
      </c>
      <c r="AE222" s="112">
        <v>37</v>
      </c>
      <c r="AF222" s="112">
        <f t="shared" si="84"/>
        <v>42</v>
      </c>
      <c r="AG222" s="112">
        <v>47</v>
      </c>
      <c r="AH222" s="91" t="s">
        <v>110</v>
      </c>
      <c r="AI222" s="96">
        <v>40</v>
      </c>
      <c r="AJ222" s="112">
        <v>17</v>
      </c>
      <c r="AK222" s="112">
        <v>24</v>
      </c>
      <c r="AL222" s="112">
        <v>21</v>
      </c>
      <c r="AM222" s="112">
        <v>43</v>
      </c>
      <c r="AN222" s="40">
        <v>36</v>
      </c>
      <c r="AO222" s="112">
        <v>37</v>
      </c>
      <c r="AP222" s="112">
        <v>34</v>
      </c>
      <c r="AQ222" s="112"/>
      <c r="AR222" s="112"/>
      <c r="AS222" s="112"/>
      <c r="AT222" s="112"/>
      <c r="AU222" s="112"/>
      <c r="AV222" s="39"/>
    </row>
    <row r="223" spans="1:48" s="20" customFormat="1" x14ac:dyDescent="0.2">
      <c r="A223" s="1">
        <f>ROW()</f>
        <v>223</v>
      </c>
      <c r="B223" s="91" t="str">
        <f t="shared" si="70"/>
        <v>Tomografia Computadorizada</v>
      </c>
      <c r="C223" s="96">
        <f t="shared" si="80"/>
        <v>54</v>
      </c>
      <c r="D223" s="96">
        <v>33</v>
      </c>
      <c r="E223" s="96">
        <v>279</v>
      </c>
      <c r="F223" s="96">
        <v>324</v>
      </c>
      <c r="G223" s="96">
        <v>393</v>
      </c>
      <c r="H223" s="19">
        <f t="shared" si="81"/>
        <v>225</v>
      </c>
      <c r="I223" s="96">
        <v>284</v>
      </c>
      <c r="J223" s="19">
        <f t="shared" si="82"/>
        <v>54</v>
      </c>
      <c r="K223" s="96">
        <v>38</v>
      </c>
      <c r="L223" s="96">
        <v>279</v>
      </c>
      <c r="M223" s="22">
        <f t="shared" si="74"/>
        <v>322</v>
      </c>
      <c r="N223" s="96">
        <v>337</v>
      </c>
      <c r="O223" s="96">
        <v>412</v>
      </c>
      <c r="P223" s="38">
        <f t="shared" si="87"/>
        <v>180</v>
      </c>
      <c r="Q223" s="97">
        <v>217</v>
      </c>
      <c r="R223" s="91" t="s">
        <v>111</v>
      </c>
      <c r="S223" s="19">
        <f t="shared" si="85"/>
        <v>106</v>
      </c>
      <c r="T223" s="97">
        <v>39</v>
      </c>
      <c r="U223" s="96">
        <v>300</v>
      </c>
      <c r="V223" s="22">
        <f t="shared" si="86"/>
        <v>256</v>
      </c>
      <c r="W223" s="96">
        <v>133</v>
      </c>
      <c r="X223" s="96">
        <v>81</v>
      </c>
      <c r="Y223" s="96">
        <v>149</v>
      </c>
      <c r="Z223" s="96">
        <f t="shared" si="83"/>
        <v>225</v>
      </c>
      <c r="AA223" s="96">
        <v>162</v>
      </c>
      <c r="AB223" s="36">
        <v>232</v>
      </c>
      <c r="AC223" s="112">
        <v>250</v>
      </c>
      <c r="AD223" s="112">
        <v>172</v>
      </c>
      <c r="AE223" s="112">
        <v>258</v>
      </c>
      <c r="AF223" s="112">
        <f t="shared" si="84"/>
        <v>257</v>
      </c>
      <c r="AG223" s="112">
        <v>243</v>
      </c>
      <c r="AH223" s="91" t="s">
        <v>111</v>
      </c>
      <c r="AI223" s="96">
        <v>300</v>
      </c>
      <c r="AJ223" s="112">
        <v>37</v>
      </c>
      <c r="AK223" s="112">
        <v>102</v>
      </c>
      <c r="AL223" s="112">
        <v>157</v>
      </c>
      <c r="AM223" s="112">
        <v>140</v>
      </c>
      <c r="AN223" s="40">
        <v>171</v>
      </c>
      <c r="AO223" s="112">
        <v>161</v>
      </c>
      <c r="AP223" s="112">
        <v>206</v>
      </c>
      <c r="AQ223" s="112"/>
      <c r="AR223" s="112"/>
      <c r="AS223" s="112"/>
      <c r="AT223" s="112"/>
      <c r="AU223" s="112"/>
      <c r="AV223" s="39"/>
    </row>
    <row r="224" spans="1:48" s="20" customFormat="1" x14ac:dyDescent="0.2">
      <c r="A224" s="1">
        <f>ROW()</f>
        <v>224</v>
      </c>
      <c r="B224" s="91" t="str">
        <f t="shared" si="70"/>
        <v>Ultrassonografia</v>
      </c>
      <c r="C224" s="96">
        <f t="shared" si="80"/>
        <v>71.032258064516128</v>
      </c>
      <c r="D224" s="96">
        <v>28</v>
      </c>
      <c r="E224" s="96">
        <v>367</v>
      </c>
      <c r="F224" s="96">
        <v>386</v>
      </c>
      <c r="G224" s="96">
        <v>356</v>
      </c>
      <c r="H224" s="19">
        <f t="shared" si="81"/>
        <v>296</v>
      </c>
      <c r="I224" s="96">
        <v>366</v>
      </c>
      <c r="J224" s="19">
        <f t="shared" si="82"/>
        <v>71</v>
      </c>
      <c r="K224" s="96">
        <v>64</v>
      </c>
      <c r="L224" s="96">
        <v>367</v>
      </c>
      <c r="M224" s="22">
        <f t="shared" si="74"/>
        <v>430</v>
      </c>
      <c r="N224" s="96">
        <v>357</v>
      </c>
      <c r="O224" s="96">
        <v>449</v>
      </c>
      <c r="P224" s="38">
        <f t="shared" si="87"/>
        <v>237</v>
      </c>
      <c r="Q224" s="97">
        <v>403</v>
      </c>
      <c r="R224" s="91" t="s">
        <v>112</v>
      </c>
      <c r="S224" s="19">
        <f t="shared" si="85"/>
        <v>53</v>
      </c>
      <c r="T224" s="97">
        <v>0</v>
      </c>
      <c r="U224" s="96">
        <v>150</v>
      </c>
      <c r="V224" s="22">
        <f t="shared" si="86"/>
        <v>403</v>
      </c>
      <c r="W224" s="96">
        <v>308</v>
      </c>
      <c r="X224" s="96">
        <v>326</v>
      </c>
      <c r="Y224" s="96">
        <v>350</v>
      </c>
      <c r="Z224" s="96">
        <f t="shared" si="83"/>
        <v>334</v>
      </c>
      <c r="AA224" s="96">
        <v>327</v>
      </c>
      <c r="AB224" s="36">
        <v>343</v>
      </c>
      <c r="AC224" s="112">
        <v>358</v>
      </c>
      <c r="AD224" s="112">
        <v>371</v>
      </c>
      <c r="AE224" s="112">
        <v>354</v>
      </c>
      <c r="AF224" s="112">
        <f t="shared" si="84"/>
        <v>364</v>
      </c>
      <c r="AG224" s="112">
        <v>358</v>
      </c>
      <c r="AH224" s="91" t="s">
        <v>112</v>
      </c>
      <c r="AI224" s="96">
        <v>150</v>
      </c>
      <c r="AJ224" s="112">
        <v>240</v>
      </c>
      <c r="AK224" s="112">
        <v>325</v>
      </c>
      <c r="AL224" s="112">
        <v>336</v>
      </c>
      <c r="AM224" s="112">
        <v>414</v>
      </c>
      <c r="AN224" s="40">
        <v>326</v>
      </c>
      <c r="AO224" s="112">
        <v>324</v>
      </c>
      <c r="AP224" s="112">
        <v>346</v>
      </c>
      <c r="AQ224" s="112"/>
      <c r="AR224" s="112"/>
      <c r="AS224" s="112"/>
      <c r="AT224" s="112"/>
      <c r="AU224" s="112"/>
      <c r="AV224" s="39"/>
    </row>
    <row r="225" spans="1:48" s="20" customFormat="1" x14ac:dyDescent="0.2">
      <c r="A225" s="1">
        <f>ROW()</f>
        <v>225</v>
      </c>
      <c r="B225" s="91" t="str">
        <f t="shared" si="70"/>
        <v>Urodinâmica</v>
      </c>
      <c r="C225" s="96">
        <f t="shared" si="80"/>
        <v>1.935483870967742</v>
      </c>
      <c r="D225" s="96">
        <v>0</v>
      </c>
      <c r="E225" s="96">
        <v>10</v>
      </c>
      <c r="F225" s="96">
        <v>1</v>
      </c>
      <c r="G225" s="96">
        <v>1</v>
      </c>
      <c r="H225" s="19">
        <f t="shared" si="81"/>
        <v>8</v>
      </c>
      <c r="I225" s="96">
        <v>4</v>
      </c>
      <c r="J225" s="19">
        <f t="shared" si="82"/>
        <v>2</v>
      </c>
      <c r="K225" s="96">
        <v>0</v>
      </c>
      <c r="L225" s="96">
        <v>10</v>
      </c>
      <c r="M225" s="22">
        <f t="shared" si="74"/>
        <v>4</v>
      </c>
      <c r="N225" s="96">
        <v>3</v>
      </c>
      <c r="O225" s="96">
        <v>5</v>
      </c>
      <c r="P225" s="38">
        <f t="shared" si="87"/>
        <v>6</v>
      </c>
      <c r="Q225" s="97">
        <v>4</v>
      </c>
      <c r="R225" s="91" t="s">
        <v>113</v>
      </c>
      <c r="S225" s="19">
        <f t="shared" si="85"/>
        <v>4</v>
      </c>
      <c r="T225" s="97">
        <v>0</v>
      </c>
      <c r="U225" s="96">
        <v>10</v>
      </c>
      <c r="V225" s="22">
        <f t="shared" si="86"/>
        <v>4</v>
      </c>
      <c r="W225" s="96">
        <v>0</v>
      </c>
      <c r="X225" s="96">
        <v>0</v>
      </c>
      <c r="Y225" s="96">
        <v>5</v>
      </c>
      <c r="Z225" s="96">
        <f t="shared" si="83"/>
        <v>1</v>
      </c>
      <c r="AA225" s="96">
        <v>3</v>
      </c>
      <c r="AB225" s="36">
        <v>0</v>
      </c>
      <c r="AC225" s="98">
        <v>0</v>
      </c>
      <c r="AD225" s="112">
        <v>0</v>
      </c>
      <c r="AE225" s="112">
        <v>2</v>
      </c>
      <c r="AF225" s="112">
        <f t="shared" si="84"/>
        <v>1</v>
      </c>
      <c r="AG225" s="112">
        <v>1</v>
      </c>
      <c r="AH225" s="91" t="s">
        <v>113</v>
      </c>
      <c r="AI225" s="96">
        <v>10</v>
      </c>
      <c r="AJ225" s="112">
        <v>0</v>
      </c>
      <c r="AK225" s="112">
        <v>0</v>
      </c>
      <c r="AL225" s="112">
        <v>0</v>
      </c>
      <c r="AM225" s="112">
        <v>3</v>
      </c>
      <c r="AN225" s="40">
        <v>2</v>
      </c>
      <c r="AO225" s="112">
        <v>3</v>
      </c>
      <c r="AP225" s="112">
        <v>5</v>
      </c>
      <c r="AQ225" s="112"/>
      <c r="AR225" s="112"/>
      <c r="AS225" s="112"/>
      <c r="AT225" s="112"/>
      <c r="AU225" s="112"/>
      <c r="AV225" s="39"/>
    </row>
    <row r="226" spans="1:48" s="20" customFormat="1" x14ac:dyDescent="0.2">
      <c r="A226" s="1">
        <f>ROW()</f>
        <v>226</v>
      </c>
      <c r="B226" s="91" t="str">
        <f t="shared" si="70"/>
        <v>Videolaringoscopia</v>
      </c>
      <c r="C226" s="96">
        <f t="shared" si="80"/>
        <v>1.935483870967742</v>
      </c>
      <c r="D226" s="96">
        <v>0</v>
      </c>
      <c r="E226" s="96">
        <v>10</v>
      </c>
      <c r="F226" s="96">
        <v>0</v>
      </c>
      <c r="G226" s="96">
        <v>0</v>
      </c>
      <c r="H226" s="19">
        <f t="shared" si="81"/>
        <v>8</v>
      </c>
      <c r="I226" s="96">
        <v>0</v>
      </c>
      <c r="J226" s="19">
        <f t="shared" si="82"/>
        <v>2</v>
      </c>
      <c r="K226" s="96">
        <v>0</v>
      </c>
      <c r="L226" s="96">
        <v>10</v>
      </c>
      <c r="M226" s="22">
        <f t="shared" si="74"/>
        <v>0</v>
      </c>
      <c r="N226" s="96">
        <v>0</v>
      </c>
      <c r="O226" s="96">
        <v>0</v>
      </c>
      <c r="P226" s="38">
        <f t="shared" si="87"/>
        <v>6</v>
      </c>
      <c r="Q226" s="97">
        <v>0</v>
      </c>
      <c r="R226" s="91" t="s">
        <v>114</v>
      </c>
      <c r="S226" s="19">
        <f t="shared" si="85"/>
        <v>4</v>
      </c>
      <c r="T226" s="97">
        <v>0</v>
      </c>
      <c r="U226" s="96">
        <v>10</v>
      </c>
      <c r="V226" s="22">
        <f t="shared" si="86"/>
        <v>0</v>
      </c>
      <c r="W226" s="96">
        <v>0</v>
      </c>
      <c r="X226" s="96">
        <v>0</v>
      </c>
      <c r="Y226" s="96">
        <v>0</v>
      </c>
      <c r="Z226" s="96">
        <f t="shared" si="83"/>
        <v>0</v>
      </c>
      <c r="AA226" s="96">
        <v>0</v>
      </c>
      <c r="AB226" s="36">
        <v>0</v>
      </c>
      <c r="AC226" s="98">
        <v>0</v>
      </c>
      <c r="AD226" s="112">
        <v>0</v>
      </c>
      <c r="AE226" s="112">
        <v>0</v>
      </c>
      <c r="AF226" s="112">
        <f t="shared" si="84"/>
        <v>0</v>
      </c>
      <c r="AG226" s="112">
        <v>0</v>
      </c>
      <c r="AH226" s="91" t="s">
        <v>114</v>
      </c>
      <c r="AI226" s="96">
        <v>10</v>
      </c>
      <c r="AJ226" s="112">
        <v>0</v>
      </c>
      <c r="AK226" s="112">
        <v>2</v>
      </c>
      <c r="AL226" s="112">
        <v>2</v>
      </c>
      <c r="AM226" s="112">
        <v>8</v>
      </c>
      <c r="AN226" s="40">
        <v>2</v>
      </c>
      <c r="AO226" s="112">
        <v>2</v>
      </c>
      <c r="AP226" s="112">
        <v>4</v>
      </c>
      <c r="AQ226" s="112"/>
      <c r="AR226" s="112"/>
      <c r="AS226" s="112"/>
      <c r="AT226" s="112"/>
      <c r="AU226" s="112"/>
      <c r="AV226" s="39"/>
    </row>
    <row r="227" spans="1:48" s="20" customFormat="1" ht="15" hidden="1" customHeight="1" x14ac:dyDescent="0.2">
      <c r="A227" s="1">
        <f>ROW()</f>
        <v>227</v>
      </c>
      <c r="B227" s="91">
        <f t="shared" si="70"/>
        <v>0</v>
      </c>
      <c r="C227" s="96"/>
      <c r="D227" s="96"/>
      <c r="E227" s="96"/>
      <c r="F227" s="96"/>
      <c r="G227" s="96"/>
      <c r="H227" s="19"/>
      <c r="I227" s="96"/>
      <c r="J227" s="19"/>
      <c r="K227" s="96"/>
      <c r="L227" s="96"/>
      <c r="M227" s="22"/>
      <c r="N227" s="96"/>
      <c r="O227" s="96"/>
      <c r="P227" s="38"/>
      <c r="Q227" s="97"/>
      <c r="R227" s="91"/>
      <c r="S227" s="19"/>
      <c r="T227" s="97"/>
      <c r="U227" s="96"/>
      <c r="V227" s="22"/>
      <c r="W227" s="96"/>
      <c r="X227" s="96"/>
      <c r="Y227" s="96"/>
      <c r="Z227" s="96"/>
      <c r="AA227" s="96"/>
      <c r="AB227" s="36"/>
      <c r="AC227" s="98"/>
      <c r="AD227" s="112"/>
      <c r="AE227" s="112"/>
      <c r="AF227" s="112"/>
      <c r="AG227" s="112"/>
      <c r="AH227" s="91"/>
      <c r="AI227" s="96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39"/>
    </row>
    <row r="228" spans="1:48" s="20" customFormat="1" ht="15" hidden="1" customHeight="1" x14ac:dyDescent="0.2">
      <c r="A228" s="1">
        <f>ROW()</f>
        <v>228</v>
      </c>
      <c r="B228" s="91">
        <f t="shared" si="70"/>
        <v>0</v>
      </c>
      <c r="C228" s="96"/>
      <c r="D228" s="96"/>
      <c r="E228" s="96"/>
      <c r="F228" s="96"/>
      <c r="G228" s="96"/>
      <c r="H228" s="19"/>
      <c r="I228" s="96"/>
      <c r="J228" s="19"/>
      <c r="K228" s="96"/>
      <c r="L228" s="96"/>
      <c r="M228" s="22"/>
      <c r="N228" s="96"/>
      <c r="O228" s="96"/>
      <c r="P228" s="38"/>
      <c r="Q228" s="97"/>
      <c r="R228" s="91"/>
      <c r="S228" s="19"/>
      <c r="T228" s="97"/>
      <c r="U228" s="96"/>
      <c r="V228" s="22"/>
      <c r="W228" s="96"/>
      <c r="X228" s="96"/>
      <c r="Y228" s="96"/>
      <c r="Z228" s="96"/>
      <c r="AA228" s="96"/>
      <c r="AB228" s="36"/>
      <c r="AC228" s="98"/>
      <c r="AD228" s="112"/>
      <c r="AE228" s="112"/>
      <c r="AF228" s="112"/>
      <c r="AG228" s="112"/>
      <c r="AH228" s="91"/>
      <c r="AI228" s="96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39"/>
    </row>
    <row r="229" spans="1:48" s="26" customFormat="1" x14ac:dyDescent="0.25">
      <c r="A229" s="1">
        <f>ROW()</f>
        <v>229</v>
      </c>
      <c r="B229" s="99" t="str">
        <f t="shared" si="70"/>
        <v>TOTAL</v>
      </c>
      <c r="C229" s="100">
        <f t="shared" ref="C229:Q229" si="88">SUM(C201:C226)</f>
        <v>448.06451612903231</v>
      </c>
      <c r="D229" s="100">
        <f t="shared" si="88"/>
        <v>155</v>
      </c>
      <c r="E229" s="100">
        <f t="shared" si="88"/>
        <v>2315</v>
      </c>
      <c r="F229" s="100">
        <f t="shared" si="88"/>
        <v>2458</v>
      </c>
      <c r="G229" s="100">
        <f t="shared" si="88"/>
        <v>2830</v>
      </c>
      <c r="H229" s="100">
        <f t="shared" si="88"/>
        <v>1917</v>
      </c>
      <c r="I229" s="100">
        <f t="shared" si="88"/>
        <v>2366</v>
      </c>
      <c r="J229" s="100">
        <f t="shared" si="88"/>
        <v>463</v>
      </c>
      <c r="K229" s="100">
        <f t="shared" si="88"/>
        <v>322</v>
      </c>
      <c r="L229" s="100">
        <f t="shared" si="88"/>
        <v>2380</v>
      </c>
      <c r="M229" s="100">
        <f t="shared" si="88"/>
        <v>2688</v>
      </c>
      <c r="N229" s="100">
        <f t="shared" si="88"/>
        <v>2497</v>
      </c>
      <c r="O229" s="100">
        <f t="shared" si="88"/>
        <v>2595</v>
      </c>
      <c r="P229" s="100">
        <f t="shared" si="88"/>
        <v>1532</v>
      </c>
      <c r="Q229" s="100">
        <f t="shared" si="88"/>
        <v>1707</v>
      </c>
      <c r="R229" s="99" t="s">
        <v>13</v>
      </c>
      <c r="S229" s="100">
        <f t="shared" ref="S229:AG229" si="89">SUM(S201:S226)</f>
        <v>490</v>
      </c>
      <c r="T229" s="100">
        <f t="shared" si="89"/>
        <v>103</v>
      </c>
      <c r="U229" s="100">
        <f t="shared" si="89"/>
        <v>1375</v>
      </c>
      <c r="V229" s="100">
        <f t="shared" si="89"/>
        <v>1810</v>
      </c>
      <c r="W229" s="100">
        <f t="shared" si="89"/>
        <v>1413</v>
      </c>
      <c r="X229" s="100">
        <f t="shared" si="89"/>
        <v>2078</v>
      </c>
      <c r="Y229" s="100">
        <f t="shared" si="89"/>
        <v>2035</v>
      </c>
      <c r="Z229" s="100">
        <f t="shared" si="89"/>
        <v>3303</v>
      </c>
      <c r="AA229" s="100">
        <f t="shared" si="89"/>
        <v>2987</v>
      </c>
      <c r="AB229" s="100">
        <f t="shared" si="89"/>
        <v>3014</v>
      </c>
      <c r="AC229" s="120">
        <f t="shared" si="89"/>
        <v>3385</v>
      </c>
      <c r="AD229" s="100">
        <f t="shared" si="89"/>
        <v>3476</v>
      </c>
      <c r="AE229" s="100">
        <f t="shared" si="89"/>
        <v>3512</v>
      </c>
      <c r="AF229" s="100">
        <f t="shared" si="89"/>
        <v>3440</v>
      </c>
      <c r="AG229" s="100">
        <f t="shared" si="89"/>
        <v>3666</v>
      </c>
      <c r="AH229" s="99" t="s">
        <v>13</v>
      </c>
      <c r="AI229" s="100">
        <f>SUM(AI200:AI226)</f>
        <v>2775</v>
      </c>
      <c r="AJ229" s="100">
        <f t="shared" ref="AJ229:AU229" si="90">SUM(AJ200:AJ226)</f>
        <v>12352</v>
      </c>
      <c r="AK229" s="100">
        <f t="shared" si="90"/>
        <v>12684</v>
      </c>
      <c r="AL229" s="100">
        <f t="shared" si="90"/>
        <v>15463</v>
      </c>
      <c r="AM229" s="100">
        <f t="shared" si="90"/>
        <v>11259</v>
      </c>
      <c r="AN229" s="100">
        <f t="shared" si="90"/>
        <v>12100</v>
      </c>
      <c r="AO229" s="100">
        <f t="shared" si="90"/>
        <v>13232</v>
      </c>
      <c r="AP229" s="100">
        <f t="shared" si="90"/>
        <v>12406</v>
      </c>
      <c r="AQ229" s="100">
        <f t="shared" si="90"/>
        <v>0</v>
      </c>
      <c r="AR229" s="100">
        <f t="shared" si="90"/>
        <v>0</v>
      </c>
      <c r="AS229" s="100">
        <f t="shared" si="90"/>
        <v>0</v>
      </c>
      <c r="AT229" s="100">
        <f t="shared" si="90"/>
        <v>0</v>
      </c>
      <c r="AU229" s="100">
        <f t="shared" si="90"/>
        <v>0</v>
      </c>
      <c r="AV229" s="39"/>
    </row>
    <row r="230" spans="1:48" x14ac:dyDescent="0.25">
      <c r="A230" s="1">
        <f>ROW()</f>
        <v>230</v>
      </c>
      <c r="B230" s="105">
        <f t="shared" si="70"/>
        <v>0</v>
      </c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5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5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39"/>
    </row>
    <row r="231" spans="1:48" s="95" customFormat="1" x14ac:dyDescent="0.25">
      <c r="A231" s="1">
        <f>ROW()</f>
        <v>231</v>
      </c>
      <c r="B231" s="9" t="str">
        <f t="shared" si="70"/>
        <v>17. EXAMES OFTALMOLOGICOS</v>
      </c>
      <c r="C231" s="121"/>
      <c r="D231" s="10" t="str">
        <f t="shared" ref="D231:AU231" si="91">D$4</f>
        <v>26-31-jul-24</v>
      </c>
      <c r="E231" s="121"/>
      <c r="F231" s="10">
        <f t="shared" si="91"/>
        <v>45505</v>
      </c>
      <c r="G231" s="10" t="e">
        <f t="shared" ca="1" si="91"/>
        <v>#NAME?</v>
      </c>
      <c r="H231" s="121"/>
      <c r="I231" s="10" t="str">
        <f t="shared" si="91"/>
        <v>01-25-Out-24</v>
      </c>
      <c r="J231" s="121"/>
      <c r="K231" s="10" t="str">
        <f t="shared" si="91"/>
        <v>26-31-Out-24</v>
      </c>
      <c r="L231" s="121"/>
      <c r="M231" s="10">
        <f t="shared" si="91"/>
        <v>45566</v>
      </c>
      <c r="N231" s="10" t="e">
        <f t="shared" ca="1" si="91"/>
        <v>#NAME?</v>
      </c>
      <c r="O231" s="10" t="e">
        <f t="shared" ca="1" si="91"/>
        <v>#NAME?</v>
      </c>
      <c r="P231" s="121"/>
      <c r="Q231" s="10" t="str">
        <f t="shared" si="91"/>
        <v>01-20/01 de 2025</v>
      </c>
      <c r="R231" s="47" t="s">
        <v>119</v>
      </c>
      <c r="S231" s="122"/>
      <c r="T231" s="63" t="str">
        <f t="shared" si="91"/>
        <v>21-31/01 de 2025</v>
      </c>
      <c r="U231" s="122"/>
      <c r="V231" s="13">
        <f t="shared" si="91"/>
        <v>45658</v>
      </c>
      <c r="W231" s="13" t="e">
        <f t="shared" ca="1" si="91"/>
        <v>#NAME?</v>
      </c>
      <c r="X231" s="13" t="e">
        <f t="shared" ca="1" si="91"/>
        <v>#NAME?</v>
      </c>
      <c r="Y231" s="13" t="e">
        <f t="shared" ca="1" si="91"/>
        <v>#NAME?</v>
      </c>
      <c r="Z231" s="13" t="e">
        <f t="shared" ca="1" si="91"/>
        <v>#NAME?</v>
      </c>
      <c r="AA231" s="13" t="e">
        <f t="shared" ca="1" si="91"/>
        <v>#NAME?</v>
      </c>
      <c r="AB231" s="13" t="e">
        <f t="shared" ca="1" si="91"/>
        <v>#NAME?</v>
      </c>
      <c r="AC231" s="13" t="e">
        <f ca="1">AC$4</f>
        <v>#NAME?</v>
      </c>
      <c r="AD231" s="13" t="e">
        <f t="shared" ca="1" si="91"/>
        <v>#NAME?</v>
      </c>
      <c r="AE231" s="13" t="e">
        <f t="shared" ca="1" si="91"/>
        <v>#NAME?</v>
      </c>
      <c r="AF231" s="13" t="e">
        <f t="shared" ca="1" si="91"/>
        <v>#NAME?</v>
      </c>
      <c r="AG231" s="13" t="e">
        <f t="shared" ca="1" si="91"/>
        <v>#NAME?</v>
      </c>
      <c r="AH231" s="12" t="s">
        <v>119</v>
      </c>
      <c r="AI231" s="123" t="s">
        <v>120</v>
      </c>
      <c r="AJ231" s="13" t="e">
        <f t="shared" ca="1" si="91"/>
        <v>#NAME?</v>
      </c>
      <c r="AK231" s="13" t="e">
        <f t="shared" ca="1" si="91"/>
        <v>#NAME?</v>
      </c>
      <c r="AL231" s="13" t="e">
        <f t="shared" ca="1" si="91"/>
        <v>#NAME?</v>
      </c>
      <c r="AM231" s="13" t="e">
        <f t="shared" ca="1" si="91"/>
        <v>#NAME?</v>
      </c>
      <c r="AN231" s="13" t="e">
        <f t="shared" ca="1" si="91"/>
        <v>#NAME?</v>
      </c>
      <c r="AO231" s="13" t="e">
        <f t="shared" ca="1" si="91"/>
        <v>#NAME?</v>
      </c>
      <c r="AP231" s="13" t="e">
        <f t="shared" ca="1" si="91"/>
        <v>#NAME?</v>
      </c>
      <c r="AQ231" s="13" t="e">
        <f t="shared" ca="1" si="91"/>
        <v>#NAME?</v>
      </c>
      <c r="AR231" s="13" t="e">
        <f t="shared" ca="1" si="91"/>
        <v>#NAME?</v>
      </c>
      <c r="AS231" s="13" t="e">
        <f t="shared" ca="1" si="91"/>
        <v>#NAME?</v>
      </c>
      <c r="AT231" s="13" t="e">
        <f t="shared" ca="1" si="91"/>
        <v>#NAME?</v>
      </c>
      <c r="AU231" s="13" t="e">
        <f t="shared" ca="1" si="91"/>
        <v>#NAME?</v>
      </c>
      <c r="AV231" s="15">
        <f>ROW()-3</f>
        <v>228</v>
      </c>
    </row>
    <row r="232" spans="1:48" s="20" customFormat="1" x14ac:dyDescent="0.2">
      <c r="A232" s="1">
        <f>ROW()</f>
        <v>232</v>
      </c>
      <c r="B232" s="91" t="str">
        <f t="shared" si="70"/>
        <v>Fundoscopia</v>
      </c>
      <c r="C232" s="96"/>
      <c r="D232" s="96">
        <v>0</v>
      </c>
      <c r="E232" s="96"/>
      <c r="F232" s="96">
        <v>532</v>
      </c>
      <c r="G232" s="96">
        <v>427</v>
      </c>
      <c r="H232" s="96"/>
      <c r="I232" s="96">
        <v>534</v>
      </c>
      <c r="J232" s="96"/>
      <c r="K232" s="96">
        <v>0</v>
      </c>
      <c r="L232" s="96"/>
      <c r="M232" s="22">
        <f>I232+K232</f>
        <v>534</v>
      </c>
      <c r="N232" s="96">
        <v>572</v>
      </c>
      <c r="O232" s="96">
        <v>508</v>
      </c>
      <c r="P232" s="96"/>
      <c r="Q232" s="97">
        <v>14</v>
      </c>
      <c r="R232" s="92" t="s">
        <v>121</v>
      </c>
      <c r="S232" s="110"/>
      <c r="T232" s="108">
        <v>50</v>
      </c>
      <c r="U232" s="110"/>
      <c r="V232" s="22">
        <f>T232+Q232</f>
        <v>64</v>
      </c>
      <c r="W232" s="96">
        <v>18</v>
      </c>
      <c r="X232" s="96">
        <v>358</v>
      </c>
      <c r="Y232" s="96">
        <v>175</v>
      </c>
      <c r="Z232" s="96">
        <v>661</v>
      </c>
      <c r="AA232" s="96">
        <v>701</v>
      </c>
      <c r="AB232" s="75">
        <v>564</v>
      </c>
      <c r="AC232" s="98">
        <v>676</v>
      </c>
      <c r="AD232" s="98">
        <v>690</v>
      </c>
      <c r="AE232" s="98">
        <v>630</v>
      </c>
      <c r="AF232" s="98">
        <v>600</v>
      </c>
      <c r="AG232" s="98">
        <v>668</v>
      </c>
      <c r="AH232" s="91" t="s">
        <v>121</v>
      </c>
      <c r="AI232" s="269">
        <f>AI213</f>
        <v>1400</v>
      </c>
      <c r="AJ232" s="98">
        <v>508</v>
      </c>
      <c r="AK232" s="98">
        <v>594</v>
      </c>
      <c r="AL232" s="98">
        <v>566</v>
      </c>
      <c r="AM232" s="98">
        <v>544</v>
      </c>
      <c r="AN232" s="38">
        <v>670</v>
      </c>
      <c r="AO232" s="98">
        <v>721</v>
      </c>
      <c r="AP232" s="98">
        <v>742</v>
      </c>
      <c r="AQ232" s="98"/>
      <c r="AR232" s="98"/>
      <c r="AS232" s="98"/>
      <c r="AT232" s="98"/>
      <c r="AU232" s="98"/>
      <c r="AV232" s="39"/>
    </row>
    <row r="233" spans="1:48" s="20" customFormat="1" x14ac:dyDescent="0.2">
      <c r="A233" s="1">
        <f>ROW()</f>
        <v>233</v>
      </c>
      <c r="B233" s="91" t="str">
        <f t="shared" si="70"/>
        <v>Potencial de acuidade visual</v>
      </c>
      <c r="C233" s="96"/>
      <c r="D233" s="96">
        <v>0</v>
      </c>
      <c r="E233" s="96"/>
      <c r="F233" s="96">
        <v>0</v>
      </c>
      <c r="G233" s="96">
        <v>0</v>
      </c>
      <c r="H233" s="96"/>
      <c r="I233" s="96">
        <v>0</v>
      </c>
      <c r="J233" s="96"/>
      <c r="K233" s="96">
        <v>0</v>
      </c>
      <c r="L233" s="96"/>
      <c r="M233" s="22">
        <f>I233+K233</f>
        <v>0</v>
      </c>
      <c r="N233" s="96">
        <v>0</v>
      </c>
      <c r="O233" s="96">
        <v>0</v>
      </c>
      <c r="P233" s="96"/>
      <c r="Q233" s="97">
        <v>0</v>
      </c>
      <c r="R233" s="92" t="s">
        <v>122</v>
      </c>
      <c r="S233" s="110"/>
      <c r="T233" s="108">
        <v>0</v>
      </c>
      <c r="U233" s="110"/>
      <c r="V233" s="22">
        <f>T233+Q233</f>
        <v>0</v>
      </c>
      <c r="W233" s="96">
        <v>0</v>
      </c>
      <c r="X233" s="96">
        <v>0</v>
      </c>
      <c r="Y233" s="96">
        <v>199</v>
      </c>
      <c r="Z233" s="96">
        <v>0</v>
      </c>
      <c r="AA233" s="96">
        <v>0</v>
      </c>
      <c r="AB233" s="36">
        <v>0</v>
      </c>
      <c r="AC233" s="98">
        <v>0</v>
      </c>
      <c r="AD233" s="98">
        <v>0</v>
      </c>
      <c r="AE233" s="98">
        <v>0</v>
      </c>
      <c r="AF233" s="98">
        <v>0</v>
      </c>
      <c r="AG233" s="98">
        <v>0</v>
      </c>
      <c r="AH233" s="91" t="s">
        <v>122</v>
      </c>
      <c r="AI233" s="269"/>
      <c r="AJ233" s="98">
        <v>0</v>
      </c>
      <c r="AK233" s="98">
        <v>0</v>
      </c>
      <c r="AL233" s="98">
        <v>0</v>
      </c>
      <c r="AM233" s="98">
        <v>0</v>
      </c>
      <c r="AN233" s="40">
        <v>0</v>
      </c>
      <c r="AO233" s="98">
        <v>0</v>
      </c>
      <c r="AP233" s="98">
        <v>0</v>
      </c>
      <c r="AQ233" s="98"/>
      <c r="AR233" s="98"/>
      <c r="AS233" s="98"/>
      <c r="AT233" s="98"/>
      <c r="AU233" s="98"/>
      <c r="AV233" s="39"/>
    </row>
    <row r="234" spans="1:48" s="20" customFormat="1" x14ac:dyDescent="0.2">
      <c r="A234" s="1">
        <f>ROW()</f>
        <v>234</v>
      </c>
      <c r="B234" s="91" t="str">
        <f t="shared" si="70"/>
        <v>Tonometria</v>
      </c>
      <c r="C234" s="96"/>
      <c r="D234" s="96">
        <v>0</v>
      </c>
      <c r="E234" s="96"/>
      <c r="F234" s="96">
        <v>532</v>
      </c>
      <c r="G234" s="96">
        <v>447</v>
      </c>
      <c r="H234" s="96"/>
      <c r="I234" s="96">
        <v>534</v>
      </c>
      <c r="J234" s="96"/>
      <c r="K234" s="96">
        <v>0</v>
      </c>
      <c r="L234" s="96"/>
      <c r="M234" s="22">
        <f>I234+K234</f>
        <v>534</v>
      </c>
      <c r="N234" s="96">
        <v>594</v>
      </c>
      <c r="O234" s="96">
        <v>508</v>
      </c>
      <c r="P234" s="96"/>
      <c r="Q234" s="97">
        <v>14</v>
      </c>
      <c r="R234" s="92" t="s">
        <v>123</v>
      </c>
      <c r="S234" s="110"/>
      <c r="T234" s="108">
        <v>50</v>
      </c>
      <c r="U234" s="110"/>
      <c r="V234" s="22">
        <f>T234+Q234</f>
        <v>64</v>
      </c>
      <c r="W234" s="96">
        <v>18</v>
      </c>
      <c r="X234" s="96">
        <v>332</v>
      </c>
      <c r="Y234" s="96">
        <v>0</v>
      </c>
      <c r="Z234" s="96">
        <v>665</v>
      </c>
      <c r="AA234" s="96">
        <v>701</v>
      </c>
      <c r="AB234" s="36">
        <v>564</v>
      </c>
      <c r="AC234" s="98">
        <v>676</v>
      </c>
      <c r="AD234" s="98">
        <v>690</v>
      </c>
      <c r="AE234" s="98">
        <v>636</v>
      </c>
      <c r="AF234" s="98">
        <v>608</v>
      </c>
      <c r="AG234" s="98">
        <v>668</v>
      </c>
      <c r="AH234" s="91" t="s">
        <v>123</v>
      </c>
      <c r="AI234" s="269"/>
      <c r="AJ234" s="98">
        <v>492</v>
      </c>
      <c r="AK234" s="98">
        <v>595</v>
      </c>
      <c r="AL234" s="98">
        <v>566</v>
      </c>
      <c r="AM234" s="98">
        <v>851</v>
      </c>
      <c r="AN234" s="40">
        <v>954</v>
      </c>
      <c r="AO234" s="98">
        <v>981</v>
      </c>
      <c r="AP234" s="98">
        <v>722</v>
      </c>
      <c r="AQ234" s="98"/>
      <c r="AR234" s="98"/>
      <c r="AS234" s="98"/>
      <c r="AT234" s="98"/>
      <c r="AU234" s="98"/>
      <c r="AV234" s="39"/>
    </row>
    <row r="235" spans="1:48" s="20" customFormat="1" x14ac:dyDescent="0.2">
      <c r="A235" s="1">
        <f>ROW()</f>
        <v>235</v>
      </c>
      <c r="B235" s="91" t="str">
        <f t="shared" si="70"/>
        <v>Triagem oftalmológica</v>
      </c>
      <c r="C235" s="96"/>
      <c r="D235" s="96">
        <v>0</v>
      </c>
      <c r="E235" s="96"/>
      <c r="F235" s="96">
        <v>127</v>
      </c>
      <c r="G235" s="96">
        <v>92</v>
      </c>
      <c r="H235" s="96"/>
      <c r="I235" s="96">
        <v>1</v>
      </c>
      <c r="J235" s="96"/>
      <c r="K235" s="96">
        <v>0</v>
      </c>
      <c r="L235" s="96"/>
      <c r="M235" s="22">
        <f>I235+K235</f>
        <v>1</v>
      </c>
      <c r="N235" s="96">
        <v>0</v>
      </c>
      <c r="O235" s="96">
        <v>0</v>
      </c>
      <c r="P235" s="96"/>
      <c r="Q235" s="97">
        <v>0</v>
      </c>
      <c r="R235" s="92" t="s">
        <v>124</v>
      </c>
      <c r="S235" s="110"/>
      <c r="T235" s="108">
        <v>0</v>
      </c>
      <c r="U235" s="110"/>
      <c r="V235" s="22">
        <f>T235+Q235</f>
        <v>0</v>
      </c>
      <c r="W235" s="96">
        <v>8</v>
      </c>
      <c r="X235" s="96">
        <v>135</v>
      </c>
      <c r="Y235" s="96">
        <v>119</v>
      </c>
      <c r="Z235" s="96">
        <v>330</v>
      </c>
      <c r="AA235" s="96">
        <v>349</v>
      </c>
      <c r="AB235" s="36">
        <v>278</v>
      </c>
      <c r="AC235" s="98">
        <v>334</v>
      </c>
      <c r="AD235" s="98">
        <v>338</v>
      </c>
      <c r="AE235" s="98">
        <v>317</v>
      </c>
      <c r="AF235" s="98">
        <v>303</v>
      </c>
      <c r="AG235" s="98">
        <v>333</v>
      </c>
      <c r="AH235" s="91" t="s">
        <v>124</v>
      </c>
      <c r="AI235" s="269"/>
      <c r="AJ235" s="98">
        <v>247</v>
      </c>
      <c r="AK235" s="98">
        <v>296</v>
      </c>
      <c r="AL235" s="98">
        <v>281</v>
      </c>
      <c r="AM235" s="98">
        <v>276</v>
      </c>
      <c r="AN235" s="40">
        <v>332</v>
      </c>
      <c r="AO235" s="98">
        <v>362</v>
      </c>
      <c r="AP235" s="98">
        <v>365</v>
      </c>
      <c r="AQ235" s="98"/>
      <c r="AR235" s="98"/>
      <c r="AS235" s="98"/>
      <c r="AT235" s="98"/>
      <c r="AU235" s="98"/>
      <c r="AV235" s="39"/>
    </row>
    <row r="236" spans="1:48" s="20" customFormat="1" x14ac:dyDescent="0.2">
      <c r="A236" s="1">
        <f>ROW()</f>
        <v>236</v>
      </c>
      <c r="B236" s="91" t="str">
        <f t="shared" si="70"/>
        <v>Teste ortóptico</v>
      </c>
      <c r="C236" s="96"/>
      <c r="D236" s="96">
        <v>0</v>
      </c>
      <c r="E236" s="96"/>
      <c r="F236" s="96">
        <v>0</v>
      </c>
      <c r="G236" s="96">
        <v>0</v>
      </c>
      <c r="H236" s="96"/>
      <c r="I236" s="96">
        <v>0</v>
      </c>
      <c r="J236" s="96"/>
      <c r="K236" s="96">
        <v>0</v>
      </c>
      <c r="L236" s="96"/>
      <c r="M236" s="22">
        <f>I236+K236</f>
        <v>0</v>
      </c>
      <c r="N236" s="96">
        <v>0</v>
      </c>
      <c r="O236" s="96">
        <v>0</v>
      </c>
      <c r="P236" s="96"/>
      <c r="Q236" s="97">
        <v>0</v>
      </c>
      <c r="R236" s="92" t="s">
        <v>125</v>
      </c>
      <c r="S236" s="110"/>
      <c r="T236" s="108">
        <v>0</v>
      </c>
      <c r="U236" s="110"/>
      <c r="V236" s="22">
        <f>T236+Q236</f>
        <v>0</v>
      </c>
      <c r="W236" s="96">
        <v>0</v>
      </c>
      <c r="X236" s="96">
        <v>0</v>
      </c>
      <c r="Y236" s="96">
        <v>0</v>
      </c>
      <c r="Z236" s="96">
        <v>0</v>
      </c>
      <c r="AA236" s="96">
        <v>0</v>
      </c>
      <c r="AB236" s="36">
        <v>0</v>
      </c>
      <c r="AC236" s="98">
        <v>0</v>
      </c>
      <c r="AD236" s="98">
        <v>0</v>
      </c>
      <c r="AE236" s="98">
        <v>0</v>
      </c>
      <c r="AF236" s="98">
        <v>0</v>
      </c>
      <c r="AG236" s="98">
        <v>0</v>
      </c>
      <c r="AH236" s="91" t="s">
        <v>125</v>
      </c>
      <c r="AI236" s="269"/>
      <c r="AJ236" s="98">
        <v>0</v>
      </c>
      <c r="AK236" s="98">
        <v>0</v>
      </c>
      <c r="AL236" s="98">
        <v>0</v>
      </c>
      <c r="AM236" s="98">
        <v>0</v>
      </c>
      <c r="AN236" s="40">
        <v>0</v>
      </c>
      <c r="AO236" s="98">
        <v>0</v>
      </c>
      <c r="AP236" s="98">
        <v>0</v>
      </c>
      <c r="AQ236" s="98"/>
      <c r="AR236" s="98"/>
      <c r="AS236" s="98"/>
      <c r="AT236" s="98"/>
      <c r="AU236" s="98"/>
      <c r="AV236" s="39"/>
    </row>
    <row r="237" spans="1:48" s="20" customFormat="1" x14ac:dyDescent="0.25">
      <c r="A237" s="1">
        <f>ROW()</f>
        <v>237</v>
      </c>
      <c r="B237" s="27" t="str">
        <f t="shared" si="70"/>
        <v>Biomicroscopia de fundo de olho*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30"/>
      <c r="R237" s="92" t="s">
        <v>126</v>
      </c>
      <c r="S237" s="110"/>
      <c r="T237" s="108">
        <v>0</v>
      </c>
      <c r="U237" s="110"/>
      <c r="V237" s="22">
        <v>0</v>
      </c>
      <c r="W237" s="96">
        <v>0</v>
      </c>
      <c r="X237" s="96">
        <v>0</v>
      </c>
      <c r="Y237" s="96">
        <v>0</v>
      </c>
      <c r="Z237" s="96">
        <v>0</v>
      </c>
      <c r="AA237" s="96">
        <v>0</v>
      </c>
      <c r="AB237" s="36">
        <v>0</v>
      </c>
      <c r="AC237" s="98">
        <v>0</v>
      </c>
      <c r="AD237" s="98">
        <v>0</v>
      </c>
      <c r="AE237" s="98">
        <v>0</v>
      </c>
      <c r="AF237" s="98">
        <v>0</v>
      </c>
      <c r="AG237" s="98">
        <v>0</v>
      </c>
      <c r="AH237" s="91" t="s">
        <v>127</v>
      </c>
      <c r="AI237" s="269"/>
      <c r="AJ237" s="98">
        <v>0</v>
      </c>
      <c r="AK237" s="98">
        <v>0</v>
      </c>
      <c r="AL237" s="98">
        <v>0</v>
      </c>
      <c r="AM237" s="98">
        <v>305</v>
      </c>
      <c r="AN237" s="40">
        <v>289</v>
      </c>
      <c r="AO237" s="98">
        <v>272</v>
      </c>
      <c r="AP237" s="98">
        <v>249</v>
      </c>
      <c r="AQ237" s="98"/>
      <c r="AR237" s="98"/>
      <c r="AS237" s="98"/>
      <c r="AT237" s="98"/>
      <c r="AU237" s="98"/>
      <c r="AV237" s="39"/>
    </row>
    <row r="238" spans="1:48" s="20" customFormat="1" ht="15" customHeight="1" x14ac:dyDescent="0.25">
      <c r="A238" s="1">
        <f>ROW()</f>
        <v>238</v>
      </c>
      <c r="B238" s="27" t="str">
        <f t="shared" si="70"/>
        <v>Mapeamento de retina*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30"/>
      <c r="R238" s="92"/>
      <c r="S238" s="110"/>
      <c r="T238" s="108"/>
      <c r="U238" s="110"/>
      <c r="V238" s="22"/>
      <c r="W238" s="96"/>
      <c r="X238" s="96"/>
      <c r="Y238" s="96"/>
      <c r="Z238" s="96"/>
      <c r="AA238" s="96"/>
      <c r="AB238" s="98"/>
      <c r="AC238" s="98"/>
      <c r="AD238" s="98"/>
      <c r="AE238" s="98"/>
      <c r="AF238" s="98"/>
      <c r="AG238" s="98"/>
      <c r="AH238" s="91" t="s">
        <v>128</v>
      </c>
      <c r="AI238" s="269"/>
      <c r="AJ238" s="98"/>
      <c r="AK238" s="98"/>
      <c r="AL238" s="98"/>
      <c r="AM238" s="98"/>
      <c r="AN238" s="40">
        <v>290</v>
      </c>
      <c r="AO238" s="98">
        <v>271</v>
      </c>
      <c r="AP238" s="98">
        <v>249</v>
      </c>
      <c r="AQ238" s="98"/>
      <c r="AR238" s="98"/>
      <c r="AS238" s="98"/>
      <c r="AT238" s="98"/>
      <c r="AU238" s="98"/>
      <c r="AV238" s="39"/>
    </row>
    <row r="239" spans="1:48" s="26" customFormat="1" x14ac:dyDescent="0.25">
      <c r="A239" s="1">
        <f>ROW()</f>
        <v>239</v>
      </c>
      <c r="B239" s="99" t="str">
        <f t="shared" si="70"/>
        <v>TOTAL</v>
      </c>
      <c r="C239" s="100"/>
      <c r="D239" s="100">
        <f>SUM(D232:D236)</f>
        <v>0</v>
      </c>
      <c r="E239" s="100"/>
      <c r="F239" s="100">
        <f>SUM(F232:F236)</f>
        <v>1191</v>
      </c>
      <c r="G239" s="100">
        <f>SUM(G232:G236)</f>
        <v>966</v>
      </c>
      <c r="H239" s="100"/>
      <c r="I239" s="100">
        <f>SUM(I232:I236)</f>
        <v>1069</v>
      </c>
      <c r="J239" s="100"/>
      <c r="K239" s="100">
        <f>SUM(K232:K236)</f>
        <v>0</v>
      </c>
      <c r="L239" s="100"/>
      <c r="M239" s="100">
        <f>SUM(M232:M236)</f>
        <v>1069</v>
      </c>
      <c r="N239" s="100">
        <f>SUM(N232:N236)</f>
        <v>1166</v>
      </c>
      <c r="O239" s="100">
        <f>SUM(O232:O236)</f>
        <v>1016</v>
      </c>
      <c r="P239" s="100"/>
      <c r="Q239" s="100">
        <f>SUM(Q232:Q236)</f>
        <v>28</v>
      </c>
      <c r="R239" s="104" t="s">
        <v>13</v>
      </c>
      <c r="S239" s="124"/>
      <c r="T239" s="125">
        <f>SUM(T232:T237)</f>
        <v>100</v>
      </c>
      <c r="U239" s="124"/>
      <c r="V239" s="100">
        <f>SUM(V232:V237)</f>
        <v>128</v>
      </c>
      <c r="W239" s="100">
        <f t="shared" ref="W239:AG239" si="92">SUM(W232:W238)</f>
        <v>44</v>
      </c>
      <c r="X239" s="100">
        <f t="shared" si="92"/>
        <v>825</v>
      </c>
      <c r="Y239" s="100">
        <f t="shared" si="92"/>
        <v>493</v>
      </c>
      <c r="Z239" s="100">
        <f t="shared" si="92"/>
        <v>1656</v>
      </c>
      <c r="AA239" s="100">
        <f t="shared" si="92"/>
        <v>1751</v>
      </c>
      <c r="AB239" s="100">
        <f t="shared" si="92"/>
        <v>1406</v>
      </c>
      <c r="AC239" s="120">
        <f t="shared" si="92"/>
        <v>1686</v>
      </c>
      <c r="AD239" s="100">
        <f t="shared" si="92"/>
        <v>1718</v>
      </c>
      <c r="AE239" s="100">
        <f t="shared" si="92"/>
        <v>1583</v>
      </c>
      <c r="AF239" s="100">
        <f t="shared" si="92"/>
        <v>1511</v>
      </c>
      <c r="AG239" s="100">
        <f t="shared" si="92"/>
        <v>1669</v>
      </c>
      <c r="AH239" s="99" t="s">
        <v>13</v>
      </c>
      <c r="AI239" s="100">
        <f>AI232</f>
        <v>1400</v>
      </c>
      <c r="AJ239" s="100">
        <f t="shared" ref="AJ239:AU239" si="93">SUM(AJ232:AJ238)</f>
        <v>1247</v>
      </c>
      <c r="AK239" s="100">
        <f t="shared" si="93"/>
        <v>1485</v>
      </c>
      <c r="AL239" s="100">
        <f t="shared" si="93"/>
        <v>1413</v>
      </c>
      <c r="AM239" s="100">
        <f t="shared" si="93"/>
        <v>1976</v>
      </c>
      <c r="AN239" s="100">
        <f t="shared" si="93"/>
        <v>2535</v>
      </c>
      <c r="AO239" s="100">
        <f t="shared" si="93"/>
        <v>2607</v>
      </c>
      <c r="AP239" s="100">
        <f t="shared" si="93"/>
        <v>2327</v>
      </c>
      <c r="AQ239" s="100">
        <f t="shared" si="93"/>
        <v>0</v>
      </c>
      <c r="AR239" s="100">
        <f t="shared" si="93"/>
        <v>0</v>
      </c>
      <c r="AS239" s="100">
        <f t="shared" si="93"/>
        <v>0</v>
      </c>
      <c r="AT239" s="100">
        <f t="shared" si="93"/>
        <v>0</v>
      </c>
      <c r="AU239" s="100">
        <f t="shared" si="93"/>
        <v>0</v>
      </c>
      <c r="AV239" s="70"/>
    </row>
    <row r="240" spans="1:48" x14ac:dyDescent="0.25">
      <c r="A240" s="1">
        <f>ROW()</f>
        <v>240</v>
      </c>
      <c r="B240" s="105">
        <f t="shared" si="70"/>
        <v>0</v>
      </c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5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5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</row>
    <row r="241" spans="1:48" s="95" customFormat="1" x14ac:dyDescent="0.25">
      <c r="A241" s="1">
        <f>ROW()</f>
        <v>241</v>
      </c>
      <c r="B241" s="9" t="str">
        <f t="shared" si="70"/>
        <v>18. OUTROS EXAMES LABORATORIAIS</v>
      </c>
      <c r="C241" s="121"/>
      <c r="D241" s="10" t="str">
        <f t="shared" ref="D241:AU241" si="94">D$4</f>
        <v>26-31-jul-24</v>
      </c>
      <c r="E241" s="10"/>
      <c r="F241" s="10">
        <f t="shared" si="94"/>
        <v>45505</v>
      </c>
      <c r="G241" s="10" t="e">
        <f t="shared" ca="1" si="94"/>
        <v>#NAME?</v>
      </c>
      <c r="H241" s="121"/>
      <c r="I241" s="10" t="str">
        <f t="shared" si="94"/>
        <v>01-25-Out-24</v>
      </c>
      <c r="J241" s="121"/>
      <c r="K241" s="10" t="str">
        <f t="shared" si="94"/>
        <v>26-31-Out-24</v>
      </c>
      <c r="L241" s="121"/>
      <c r="M241" s="10">
        <f t="shared" si="94"/>
        <v>45566</v>
      </c>
      <c r="N241" s="10" t="e">
        <f t="shared" ca="1" si="94"/>
        <v>#NAME?</v>
      </c>
      <c r="O241" s="10" t="e">
        <f t="shared" ca="1" si="94"/>
        <v>#NAME?</v>
      </c>
      <c r="P241" s="121"/>
      <c r="Q241" s="10" t="str">
        <f t="shared" si="94"/>
        <v>01-20/01 de 2025</v>
      </c>
      <c r="R241" s="47" t="s">
        <v>129</v>
      </c>
      <c r="S241" s="122"/>
      <c r="T241" s="63" t="str">
        <f t="shared" si="94"/>
        <v>21-31/01 de 2025</v>
      </c>
      <c r="U241" s="122"/>
      <c r="V241" s="13">
        <f t="shared" si="94"/>
        <v>45658</v>
      </c>
      <c r="W241" s="13" t="e">
        <f t="shared" ca="1" si="94"/>
        <v>#NAME?</v>
      </c>
      <c r="X241" s="13" t="e">
        <f t="shared" ca="1" si="94"/>
        <v>#NAME?</v>
      </c>
      <c r="Y241" s="13" t="e">
        <f t="shared" ca="1" si="94"/>
        <v>#NAME?</v>
      </c>
      <c r="Z241" s="13" t="e">
        <f t="shared" ca="1" si="94"/>
        <v>#NAME?</v>
      </c>
      <c r="AA241" s="13" t="e">
        <f t="shared" ca="1" si="94"/>
        <v>#NAME?</v>
      </c>
      <c r="AB241" s="13" t="e">
        <f t="shared" ca="1" si="94"/>
        <v>#NAME?</v>
      </c>
      <c r="AC241" s="13" t="e">
        <f t="shared" ca="1" si="94"/>
        <v>#NAME?</v>
      </c>
      <c r="AD241" s="13" t="e">
        <f t="shared" ca="1" si="94"/>
        <v>#NAME?</v>
      </c>
      <c r="AE241" s="13" t="e">
        <f t="shared" ca="1" si="94"/>
        <v>#NAME?</v>
      </c>
      <c r="AF241" s="13" t="e">
        <f t="shared" ca="1" si="94"/>
        <v>#NAME?</v>
      </c>
      <c r="AG241" s="13" t="e">
        <f t="shared" ca="1" si="94"/>
        <v>#NAME?</v>
      </c>
      <c r="AH241" s="47" t="s">
        <v>129</v>
      </c>
      <c r="AI241" s="122"/>
      <c r="AJ241" s="13" t="e">
        <f t="shared" ca="1" si="94"/>
        <v>#NAME?</v>
      </c>
      <c r="AK241" s="13" t="e">
        <f t="shared" ca="1" si="94"/>
        <v>#NAME?</v>
      </c>
      <c r="AL241" s="13" t="e">
        <f t="shared" ca="1" si="94"/>
        <v>#NAME?</v>
      </c>
      <c r="AM241" s="13" t="e">
        <f t="shared" ca="1" si="94"/>
        <v>#NAME?</v>
      </c>
      <c r="AN241" s="13" t="e">
        <f t="shared" ca="1" si="94"/>
        <v>#NAME?</v>
      </c>
      <c r="AO241" s="13" t="e">
        <f t="shared" ca="1" si="94"/>
        <v>#NAME?</v>
      </c>
      <c r="AP241" s="13" t="e">
        <f t="shared" ca="1" si="94"/>
        <v>#NAME?</v>
      </c>
      <c r="AQ241" s="13" t="e">
        <f t="shared" ca="1" si="94"/>
        <v>#NAME?</v>
      </c>
      <c r="AR241" s="13" t="e">
        <f t="shared" ca="1" si="94"/>
        <v>#NAME?</v>
      </c>
      <c r="AS241" s="13" t="e">
        <f t="shared" ca="1" si="94"/>
        <v>#NAME?</v>
      </c>
      <c r="AT241" s="13" t="e">
        <f t="shared" ca="1" si="94"/>
        <v>#NAME?</v>
      </c>
      <c r="AU241" s="13" t="e">
        <f t="shared" ca="1" si="94"/>
        <v>#NAME?</v>
      </c>
      <c r="AV241" s="15">
        <f>ROW()-3</f>
        <v>238</v>
      </c>
    </row>
    <row r="242" spans="1:48" s="20" customFormat="1" x14ac:dyDescent="0.2">
      <c r="A242" s="1">
        <f>ROW()</f>
        <v>242</v>
      </c>
      <c r="B242" s="91" t="str">
        <f t="shared" si="70"/>
        <v>Anatomia patológica</v>
      </c>
      <c r="C242" s="96"/>
      <c r="D242" s="96">
        <v>0</v>
      </c>
      <c r="E242" s="96"/>
      <c r="F242" s="96">
        <v>26</v>
      </c>
      <c r="G242" s="96">
        <v>30</v>
      </c>
      <c r="H242" s="96"/>
      <c r="I242" s="96">
        <v>0</v>
      </c>
      <c r="J242" s="96"/>
      <c r="K242" s="96">
        <v>0</v>
      </c>
      <c r="L242" s="96"/>
      <c r="M242" s="22">
        <f>I242+K242</f>
        <v>0</v>
      </c>
      <c r="N242" s="96">
        <v>72</v>
      </c>
      <c r="O242" s="96">
        <v>0</v>
      </c>
      <c r="P242" s="96"/>
      <c r="Q242" s="97">
        <v>7</v>
      </c>
      <c r="R242" s="92" t="s">
        <v>130</v>
      </c>
      <c r="S242" s="110"/>
      <c r="T242" s="108">
        <v>1</v>
      </c>
      <c r="U242" s="110"/>
      <c r="V242" s="22">
        <f>T242+Q242</f>
        <v>8</v>
      </c>
      <c r="W242" s="96">
        <v>3</v>
      </c>
      <c r="X242" s="96">
        <v>4458</v>
      </c>
      <c r="Y242" s="96">
        <v>33</v>
      </c>
      <c r="Z242" s="96">
        <v>42</v>
      </c>
      <c r="AA242" s="96">
        <v>33</v>
      </c>
      <c r="AB242" s="75">
        <v>44</v>
      </c>
      <c r="AC242" s="98">
        <v>44</v>
      </c>
      <c r="AD242" s="98">
        <v>58</v>
      </c>
      <c r="AE242" s="98">
        <v>94</v>
      </c>
      <c r="AF242" s="98">
        <v>58</v>
      </c>
      <c r="AG242" s="98">
        <v>111</v>
      </c>
      <c r="AH242" s="92" t="s">
        <v>130</v>
      </c>
      <c r="AI242" s="110"/>
      <c r="AJ242" s="98">
        <v>17</v>
      </c>
      <c r="AK242" s="98">
        <v>72</v>
      </c>
      <c r="AL242" s="98">
        <v>142</v>
      </c>
      <c r="AM242" s="98">
        <v>89</v>
      </c>
      <c r="AN242" s="98">
        <v>93</v>
      </c>
      <c r="AO242" s="98">
        <v>106</v>
      </c>
      <c r="AP242" s="98">
        <v>129</v>
      </c>
      <c r="AQ242" s="98"/>
      <c r="AR242" s="98"/>
      <c r="AS242" s="98"/>
      <c r="AT242" s="98"/>
      <c r="AU242" s="98"/>
      <c r="AV242" s="39"/>
    </row>
    <row r="243" spans="1:48" s="20" customFormat="1" x14ac:dyDescent="0.2">
      <c r="A243" s="1">
        <f>ROW()</f>
        <v>243</v>
      </c>
      <c r="B243" s="91" t="str">
        <f t="shared" si="70"/>
        <v>Biópsias gerais</v>
      </c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22"/>
      <c r="N243" s="96"/>
      <c r="O243" s="96"/>
      <c r="P243" s="96"/>
      <c r="Q243" s="97"/>
      <c r="R243" s="92" t="s">
        <v>131</v>
      </c>
      <c r="S243" s="110"/>
      <c r="T243" s="108"/>
      <c r="U243" s="110"/>
      <c r="V243" s="22"/>
      <c r="W243" s="96">
        <v>0</v>
      </c>
      <c r="X243" s="96">
        <v>38</v>
      </c>
      <c r="Y243" s="96">
        <v>91</v>
      </c>
      <c r="Z243" s="96">
        <v>74</v>
      </c>
      <c r="AA243" s="96">
        <v>89</v>
      </c>
      <c r="AB243" s="36">
        <v>78</v>
      </c>
      <c r="AC243" s="98">
        <v>101</v>
      </c>
      <c r="AD243" s="98">
        <v>154</v>
      </c>
      <c r="AE243" s="98">
        <v>141</v>
      </c>
      <c r="AF243" s="98">
        <v>149</v>
      </c>
      <c r="AG243" s="98">
        <v>79</v>
      </c>
      <c r="AH243" s="92" t="s">
        <v>131</v>
      </c>
      <c r="AI243" s="110"/>
      <c r="AJ243" s="98">
        <v>128</v>
      </c>
      <c r="AK243" s="98">
        <v>36</v>
      </c>
      <c r="AL243" s="98">
        <v>46</v>
      </c>
      <c r="AM243" s="98">
        <v>40</v>
      </c>
      <c r="AN243" s="98">
        <v>34</v>
      </c>
      <c r="AO243" s="98">
        <v>43</v>
      </c>
      <c r="AP243" s="98">
        <v>40</v>
      </c>
      <c r="AQ243" s="98"/>
      <c r="AR243" s="98"/>
      <c r="AS243" s="98"/>
      <c r="AT243" s="98"/>
      <c r="AU243" s="98"/>
      <c r="AV243" s="39"/>
    </row>
    <row r="244" spans="1:48" s="26" customFormat="1" x14ac:dyDescent="0.25">
      <c r="A244" s="1">
        <f>ROW()</f>
        <v>244</v>
      </c>
      <c r="B244" s="99" t="str">
        <f t="shared" si="70"/>
        <v>TOTAL</v>
      </c>
      <c r="C244" s="100"/>
      <c r="D244" s="100">
        <f>SUM(D200:D242)</f>
        <v>418</v>
      </c>
      <c r="E244" s="100"/>
      <c r="F244" s="100">
        <f>SUM(F242:F243)</f>
        <v>26</v>
      </c>
      <c r="G244" s="100">
        <f>SUM(G242:G243)</f>
        <v>30</v>
      </c>
      <c r="H244" s="100"/>
      <c r="I244" s="100">
        <f>SUM(I242:I243)</f>
        <v>0</v>
      </c>
      <c r="J244" s="100"/>
      <c r="K244" s="100">
        <f>SUM(K242:K243)</f>
        <v>0</v>
      </c>
      <c r="L244" s="96"/>
      <c r="M244" s="96"/>
      <c r="N244" s="100">
        <f>SUM(N242:N243)</f>
        <v>72</v>
      </c>
      <c r="O244" s="96"/>
      <c r="P244" s="100"/>
      <c r="Q244" s="100">
        <f>SUM(Q242:Q243)</f>
        <v>7</v>
      </c>
      <c r="R244" s="104" t="s">
        <v>13</v>
      </c>
      <c r="S244" s="124"/>
      <c r="T244" s="100">
        <f>SUM(T242:T243)</f>
        <v>1</v>
      </c>
      <c r="U244" s="124"/>
      <c r="V244" s="100">
        <f>SUM(V200:V242)</f>
        <v>100821</v>
      </c>
      <c r="W244" s="100">
        <f>SUM(W242:W243)</f>
        <v>3</v>
      </c>
      <c r="X244" s="100">
        <f t="shared" ref="X244:AU244" si="95">SUM(X242:X243)</f>
        <v>4496</v>
      </c>
      <c r="Y244" s="100">
        <f t="shared" si="95"/>
        <v>124</v>
      </c>
      <c r="Z244" s="100">
        <f t="shared" si="95"/>
        <v>116</v>
      </c>
      <c r="AA244" s="100">
        <f t="shared" si="95"/>
        <v>122</v>
      </c>
      <c r="AB244" s="100">
        <f t="shared" si="95"/>
        <v>122</v>
      </c>
      <c r="AC244" s="100">
        <f t="shared" si="95"/>
        <v>145</v>
      </c>
      <c r="AD244" s="100">
        <f t="shared" si="95"/>
        <v>212</v>
      </c>
      <c r="AE244" s="100">
        <f t="shared" si="95"/>
        <v>235</v>
      </c>
      <c r="AF244" s="100">
        <f t="shared" si="95"/>
        <v>207</v>
      </c>
      <c r="AG244" s="100">
        <f t="shared" si="95"/>
        <v>190</v>
      </c>
      <c r="AH244" s="104" t="s">
        <v>13</v>
      </c>
      <c r="AI244" s="124"/>
      <c r="AJ244" s="100">
        <f t="shared" si="95"/>
        <v>145</v>
      </c>
      <c r="AK244" s="100">
        <f t="shared" si="95"/>
        <v>108</v>
      </c>
      <c r="AL244" s="100">
        <f t="shared" si="95"/>
        <v>188</v>
      </c>
      <c r="AM244" s="100">
        <f t="shared" si="95"/>
        <v>129</v>
      </c>
      <c r="AN244" s="100">
        <f t="shared" si="95"/>
        <v>127</v>
      </c>
      <c r="AO244" s="100">
        <f t="shared" si="95"/>
        <v>149</v>
      </c>
      <c r="AP244" s="100">
        <f t="shared" si="95"/>
        <v>169</v>
      </c>
      <c r="AQ244" s="100">
        <f t="shared" si="95"/>
        <v>0</v>
      </c>
      <c r="AR244" s="100">
        <f t="shared" si="95"/>
        <v>0</v>
      </c>
      <c r="AS244" s="100">
        <f t="shared" si="95"/>
        <v>0</v>
      </c>
      <c r="AT244" s="100">
        <f t="shared" si="95"/>
        <v>0</v>
      </c>
      <c r="AU244" s="100">
        <f t="shared" si="95"/>
        <v>0</v>
      </c>
      <c r="AV244" s="70"/>
    </row>
    <row r="245" spans="1:48" x14ac:dyDescent="0.25">
      <c r="A245" s="1">
        <f>ROW()</f>
        <v>245</v>
      </c>
      <c r="B245" s="126">
        <f t="shared" si="70"/>
        <v>0</v>
      </c>
    </row>
    <row r="246" spans="1:48" x14ac:dyDescent="0.25">
      <c r="A246" s="1">
        <f>ROW()</f>
        <v>246</v>
      </c>
      <c r="B246" t="str">
        <f t="shared" si="70"/>
        <v>Centro Especializado em Odontologia (CEO II)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30"/>
      <c r="R246" s="127" t="s">
        <v>132</v>
      </c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7" t="s">
        <v>132</v>
      </c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9"/>
    </row>
    <row r="247" spans="1:48" s="16" customFormat="1" x14ac:dyDescent="0.25">
      <c r="A247" s="1">
        <f>ROW()</f>
        <v>247</v>
      </c>
      <c r="B247" s="9" t="str">
        <f t="shared" si="70"/>
        <v>19. CONSULTAS</v>
      </c>
      <c r="C247" s="10" t="str">
        <f>C$4</f>
        <v>Meta Parcial</v>
      </c>
      <c r="D247" s="10" t="str">
        <f t="shared" ref="D247:AU247" si="96">D$4</f>
        <v>26-31-jul-24</v>
      </c>
      <c r="E247" s="10" t="str">
        <f t="shared" si="96"/>
        <v>Meta Mensal</v>
      </c>
      <c r="F247" s="10">
        <f t="shared" si="96"/>
        <v>45505</v>
      </c>
      <c r="G247" s="10" t="e">
        <f t="shared" ca="1" si="96"/>
        <v>#NAME?</v>
      </c>
      <c r="H247" s="10" t="str">
        <f t="shared" si="96"/>
        <v>Meta Parcial</v>
      </c>
      <c r="I247" s="10" t="str">
        <f t="shared" si="96"/>
        <v>01-25-Out-24</v>
      </c>
      <c r="J247" s="10" t="str">
        <f t="shared" si="96"/>
        <v>Meta Parcial</v>
      </c>
      <c r="K247" s="10" t="str">
        <f t="shared" si="96"/>
        <v>26-31-Out-24</v>
      </c>
      <c r="L247" s="10" t="str">
        <f t="shared" si="96"/>
        <v>Meta Mensal</v>
      </c>
      <c r="M247" s="10">
        <f t="shared" si="96"/>
        <v>45566</v>
      </c>
      <c r="N247" s="10" t="e">
        <f t="shared" ca="1" si="96"/>
        <v>#NAME?</v>
      </c>
      <c r="O247" s="10" t="e">
        <f t="shared" ca="1" si="96"/>
        <v>#NAME?</v>
      </c>
      <c r="P247" s="10" t="str">
        <f t="shared" si="96"/>
        <v>Meta Parcial</v>
      </c>
      <c r="Q247" s="10" t="str">
        <f t="shared" si="96"/>
        <v>01-20/01 de 2025</v>
      </c>
      <c r="R247" s="12" t="s">
        <v>133</v>
      </c>
      <c r="S247" s="13" t="str">
        <f t="shared" si="96"/>
        <v>Meta Parcial</v>
      </c>
      <c r="T247" s="13" t="str">
        <f t="shared" si="96"/>
        <v>21-31/01 de 2025</v>
      </c>
      <c r="U247" s="13" t="str">
        <f t="shared" si="96"/>
        <v>Meta Mensal</v>
      </c>
      <c r="V247" s="13">
        <f t="shared" si="96"/>
        <v>45658</v>
      </c>
      <c r="W247" s="13" t="e">
        <f t="shared" ca="1" si="96"/>
        <v>#NAME?</v>
      </c>
      <c r="X247" s="13" t="e">
        <f t="shared" ca="1" si="96"/>
        <v>#NAME?</v>
      </c>
      <c r="Y247" s="13" t="e">
        <f t="shared" ca="1" si="96"/>
        <v>#NAME?</v>
      </c>
      <c r="Z247" s="13" t="e">
        <f t="shared" ca="1" si="96"/>
        <v>#NAME?</v>
      </c>
      <c r="AA247" s="13" t="e">
        <f t="shared" ca="1" si="96"/>
        <v>#NAME?</v>
      </c>
      <c r="AB247" s="13" t="e">
        <f t="shared" ca="1" si="96"/>
        <v>#NAME?</v>
      </c>
      <c r="AC247" s="13" t="e">
        <f t="shared" ca="1" si="96"/>
        <v>#NAME?</v>
      </c>
      <c r="AD247" s="13" t="e">
        <f t="shared" ca="1" si="96"/>
        <v>#NAME?</v>
      </c>
      <c r="AE247" s="13" t="e">
        <f t="shared" ca="1" si="96"/>
        <v>#NAME?</v>
      </c>
      <c r="AF247" s="13" t="e">
        <f t="shared" ca="1" si="96"/>
        <v>#NAME?</v>
      </c>
      <c r="AG247" s="13" t="e">
        <f t="shared" ca="1" si="96"/>
        <v>#NAME?</v>
      </c>
      <c r="AH247" s="12" t="s">
        <v>133</v>
      </c>
      <c r="AI247" s="13" t="str">
        <f>AI$4</f>
        <v>Meta Mensal</v>
      </c>
      <c r="AJ247" s="13" t="e">
        <f t="shared" ca="1" si="96"/>
        <v>#NAME?</v>
      </c>
      <c r="AK247" s="13" t="e">
        <f t="shared" ca="1" si="96"/>
        <v>#NAME?</v>
      </c>
      <c r="AL247" s="13" t="e">
        <f t="shared" ca="1" si="96"/>
        <v>#NAME?</v>
      </c>
      <c r="AM247" s="13" t="e">
        <f t="shared" ca="1" si="96"/>
        <v>#NAME?</v>
      </c>
      <c r="AN247" s="13" t="e">
        <f t="shared" ca="1" si="96"/>
        <v>#NAME?</v>
      </c>
      <c r="AO247" s="13" t="e">
        <f t="shared" ca="1" si="96"/>
        <v>#NAME?</v>
      </c>
      <c r="AP247" s="13" t="e">
        <f t="shared" ca="1" si="96"/>
        <v>#NAME?</v>
      </c>
      <c r="AQ247" s="13" t="e">
        <f t="shared" ca="1" si="96"/>
        <v>#NAME?</v>
      </c>
      <c r="AR247" s="13" t="e">
        <f t="shared" ca="1" si="96"/>
        <v>#NAME?</v>
      </c>
      <c r="AS247" s="13" t="e">
        <f t="shared" ca="1" si="96"/>
        <v>#NAME?</v>
      </c>
      <c r="AT247" s="13" t="e">
        <f t="shared" ca="1" si="96"/>
        <v>#NAME?</v>
      </c>
      <c r="AU247" s="13" t="e">
        <f t="shared" ca="1" si="96"/>
        <v>#NAME?</v>
      </c>
      <c r="AV247" s="15">
        <f>ROW()-3</f>
        <v>244</v>
      </c>
    </row>
    <row r="248" spans="1:48" s="20" customFormat="1" x14ac:dyDescent="0.25">
      <c r="A248" s="1">
        <f>ROW()</f>
        <v>248</v>
      </c>
      <c r="B248" s="21" t="str">
        <f t="shared" si="70"/>
        <v>Primeira Consulta</v>
      </c>
      <c r="C248" s="37">
        <f>(E248/31)*6</f>
        <v>46.451612903225808</v>
      </c>
      <c r="D248" s="96">
        <v>6</v>
      </c>
      <c r="E248" s="37">
        <v>240</v>
      </c>
      <c r="F248" s="96">
        <v>253</v>
      </c>
      <c r="G248" s="96">
        <v>257</v>
      </c>
      <c r="H248" s="19">
        <f>ROUND(((L248/31)*25),0)</f>
        <v>194</v>
      </c>
      <c r="I248" s="96">
        <v>241</v>
      </c>
      <c r="J248" s="19">
        <f>ROUND(((L248/31)*6),0)</f>
        <v>46</v>
      </c>
      <c r="K248" s="96">
        <v>4</v>
      </c>
      <c r="L248" s="96">
        <f>E248</f>
        <v>240</v>
      </c>
      <c r="M248" s="22">
        <f>I248+K248</f>
        <v>245</v>
      </c>
      <c r="N248" s="96">
        <v>240</v>
      </c>
      <c r="O248" s="96">
        <v>249</v>
      </c>
      <c r="P248" s="38">
        <f>ROUND((L248/31)*20,0)</f>
        <v>155</v>
      </c>
      <c r="Q248" s="97">
        <v>146</v>
      </c>
      <c r="R248" s="21" t="s">
        <v>134</v>
      </c>
      <c r="S248" s="19">
        <f>ROUND((U248/31)*11,0)</f>
        <v>85</v>
      </c>
      <c r="T248" s="97">
        <v>108</v>
      </c>
      <c r="U248" s="96">
        <v>240</v>
      </c>
      <c r="V248" s="22">
        <f>T248+Q248</f>
        <v>254</v>
      </c>
      <c r="W248" s="96">
        <v>242</v>
      </c>
      <c r="X248" s="96">
        <v>241</v>
      </c>
      <c r="Y248" s="96">
        <v>25</v>
      </c>
      <c r="Z248" s="96">
        <v>21</v>
      </c>
      <c r="AA248" s="96">
        <v>35</v>
      </c>
      <c r="AB248" s="98">
        <v>142</v>
      </c>
      <c r="AC248" s="98">
        <v>153</v>
      </c>
      <c r="AD248" s="98">
        <v>155</v>
      </c>
      <c r="AE248" s="98">
        <v>149</v>
      </c>
      <c r="AF248" s="98">
        <v>163</v>
      </c>
      <c r="AG248" s="98">
        <v>114</v>
      </c>
      <c r="AH248" s="21" t="s">
        <v>134</v>
      </c>
      <c r="AI248" s="96">
        <v>240</v>
      </c>
      <c r="AJ248" s="98">
        <v>110</v>
      </c>
      <c r="AK248" s="98">
        <v>136</v>
      </c>
      <c r="AL248" s="98">
        <v>167</v>
      </c>
      <c r="AM248" s="98">
        <v>160</v>
      </c>
      <c r="AN248" s="98">
        <v>113</v>
      </c>
      <c r="AO248" s="98">
        <v>85</v>
      </c>
      <c r="AP248" s="98">
        <v>83</v>
      </c>
      <c r="AQ248" s="98"/>
      <c r="AR248" s="98"/>
      <c r="AS248" s="98"/>
      <c r="AT248" s="98"/>
      <c r="AU248" s="98"/>
      <c r="AV248" s="39"/>
    </row>
    <row r="249" spans="1:48" s="20" customFormat="1" x14ac:dyDescent="0.25">
      <c r="A249" s="1">
        <f>ROW()</f>
        <v>249</v>
      </c>
      <c r="B249" s="21" t="str">
        <f t="shared" si="70"/>
        <v>Consulta Subsequente</v>
      </c>
      <c r="C249" s="37">
        <f>(E249/31)*6</f>
        <v>69.677419354838719</v>
      </c>
      <c r="D249" s="96">
        <v>45</v>
      </c>
      <c r="E249" s="37">
        <v>360</v>
      </c>
      <c r="F249" s="96">
        <v>411</v>
      </c>
      <c r="G249" s="96">
        <v>396</v>
      </c>
      <c r="H249" s="19">
        <f>ROUND(((L249/31)*25),0)</f>
        <v>290</v>
      </c>
      <c r="I249" s="96">
        <v>253</v>
      </c>
      <c r="J249" s="19">
        <f>ROUND(((L249/31)*6),0)</f>
        <v>70</v>
      </c>
      <c r="K249" s="96">
        <v>110</v>
      </c>
      <c r="L249" s="96">
        <f>E249</f>
        <v>360</v>
      </c>
      <c r="M249" s="22">
        <f>I249+K249</f>
        <v>363</v>
      </c>
      <c r="N249" s="96">
        <v>402</v>
      </c>
      <c r="O249" s="96">
        <v>397</v>
      </c>
      <c r="P249" s="38">
        <f>ROUND((L249/31)*20,0)</f>
        <v>232</v>
      </c>
      <c r="Q249" s="97">
        <v>215</v>
      </c>
      <c r="R249" s="21" t="s">
        <v>135</v>
      </c>
      <c r="S249" s="19">
        <f>ROUND((U249/31)*11,0)</f>
        <v>128</v>
      </c>
      <c r="T249" s="97">
        <v>150</v>
      </c>
      <c r="U249" s="96">
        <v>360</v>
      </c>
      <c r="V249" s="22">
        <f>T249+Q249</f>
        <v>365</v>
      </c>
      <c r="W249" s="96">
        <v>367</v>
      </c>
      <c r="X249" s="96">
        <v>362</v>
      </c>
      <c r="Y249" s="96">
        <v>499</v>
      </c>
      <c r="Z249" s="96">
        <v>366</v>
      </c>
      <c r="AA249" s="96">
        <v>376</v>
      </c>
      <c r="AB249" s="98">
        <v>361</v>
      </c>
      <c r="AC249" s="98">
        <v>391</v>
      </c>
      <c r="AD249" s="98">
        <v>397</v>
      </c>
      <c r="AE249" s="98">
        <v>392</v>
      </c>
      <c r="AF249" s="98">
        <v>394</v>
      </c>
      <c r="AG249" s="98">
        <v>432</v>
      </c>
      <c r="AH249" s="21" t="s">
        <v>135</v>
      </c>
      <c r="AI249" s="96">
        <v>360</v>
      </c>
      <c r="AJ249" s="98">
        <v>439</v>
      </c>
      <c r="AK249" s="98">
        <v>466</v>
      </c>
      <c r="AL249" s="98">
        <v>437</v>
      </c>
      <c r="AM249" s="98">
        <v>457</v>
      </c>
      <c r="AN249" s="98">
        <v>509</v>
      </c>
      <c r="AO249" s="98">
        <v>515</v>
      </c>
      <c r="AP249" s="98">
        <v>532</v>
      </c>
      <c r="AQ249" s="98"/>
      <c r="AR249" s="98"/>
      <c r="AS249" s="98"/>
      <c r="AT249" s="98"/>
      <c r="AU249" s="98"/>
      <c r="AV249" s="39"/>
    </row>
    <row r="250" spans="1:48" s="26" customFormat="1" x14ac:dyDescent="0.25">
      <c r="A250" s="1">
        <f>ROW()</f>
        <v>250</v>
      </c>
      <c r="B250" s="23" t="str">
        <f t="shared" si="70"/>
        <v>TOTAL</v>
      </c>
      <c r="C250" s="25">
        <f>SUM(C248:C249)</f>
        <v>116.12903225806453</v>
      </c>
      <c r="D250" s="25">
        <f>SUM(D248:D249)</f>
        <v>51</v>
      </c>
      <c r="E250" s="25">
        <f>SUM(E248:E249)</f>
        <v>600</v>
      </c>
      <c r="F250" s="25">
        <f t="shared" ref="F250:AU250" si="97">SUM(F248:F249)</f>
        <v>664</v>
      </c>
      <c r="G250" s="25">
        <f t="shared" si="97"/>
        <v>653</v>
      </c>
      <c r="H250" s="25">
        <f t="shared" si="97"/>
        <v>484</v>
      </c>
      <c r="I250" s="25">
        <f t="shared" si="97"/>
        <v>494</v>
      </c>
      <c r="J250" s="25">
        <f t="shared" si="97"/>
        <v>116</v>
      </c>
      <c r="K250" s="25">
        <f t="shared" si="97"/>
        <v>114</v>
      </c>
      <c r="L250" s="25">
        <f t="shared" si="97"/>
        <v>600</v>
      </c>
      <c r="M250" s="25">
        <f t="shared" si="97"/>
        <v>608</v>
      </c>
      <c r="N250" s="25">
        <f t="shared" si="97"/>
        <v>642</v>
      </c>
      <c r="O250" s="25">
        <f t="shared" si="97"/>
        <v>646</v>
      </c>
      <c r="P250" s="25">
        <f t="shared" si="97"/>
        <v>387</v>
      </c>
      <c r="Q250" s="25">
        <f t="shared" si="97"/>
        <v>361</v>
      </c>
      <c r="R250" s="23" t="s">
        <v>13</v>
      </c>
      <c r="S250" s="25">
        <f t="shared" si="97"/>
        <v>213</v>
      </c>
      <c r="T250" s="25">
        <f t="shared" si="97"/>
        <v>258</v>
      </c>
      <c r="U250" s="25">
        <f t="shared" si="97"/>
        <v>600</v>
      </c>
      <c r="V250" s="25">
        <f t="shared" si="97"/>
        <v>619</v>
      </c>
      <c r="W250" s="25">
        <f t="shared" si="97"/>
        <v>609</v>
      </c>
      <c r="X250" s="25">
        <f t="shared" si="97"/>
        <v>603</v>
      </c>
      <c r="Y250" s="25">
        <f t="shared" si="97"/>
        <v>524</v>
      </c>
      <c r="Z250" s="25">
        <f t="shared" si="97"/>
        <v>387</v>
      </c>
      <c r="AA250" s="25">
        <f t="shared" si="97"/>
        <v>411</v>
      </c>
      <c r="AB250" s="25">
        <f t="shared" si="97"/>
        <v>503</v>
      </c>
      <c r="AC250" s="25">
        <f t="shared" si="97"/>
        <v>544</v>
      </c>
      <c r="AD250" s="25">
        <f t="shared" si="97"/>
        <v>552</v>
      </c>
      <c r="AE250" s="25">
        <f t="shared" si="97"/>
        <v>541</v>
      </c>
      <c r="AF250" s="25">
        <f t="shared" si="97"/>
        <v>557</v>
      </c>
      <c r="AG250" s="25">
        <f t="shared" si="97"/>
        <v>546</v>
      </c>
      <c r="AH250" s="23" t="s">
        <v>13</v>
      </c>
      <c r="AI250" s="25">
        <f>SUM(AI248:AI249)</f>
        <v>600</v>
      </c>
      <c r="AJ250" s="25">
        <f t="shared" si="97"/>
        <v>549</v>
      </c>
      <c r="AK250" s="25">
        <f t="shared" si="97"/>
        <v>602</v>
      </c>
      <c r="AL250" s="25">
        <f t="shared" si="97"/>
        <v>604</v>
      </c>
      <c r="AM250" s="25">
        <f t="shared" si="97"/>
        <v>617</v>
      </c>
      <c r="AN250" s="25">
        <f t="shared" si="97"/>
        <v>622</v>
      </c>
      <c r="AO250" s="25">
        <f t="shared" si="97"/>
        <v>600</v>
      </c>
      <c r="AP250" s="25">
        <f t="shared" si="97"/>
        <v>615</v>
      </c>
      <c r="AQ250" s="25">
        <f t="shared" si="97"/>
        <v>0</v>
      </c>
      <c r="AR250" s="25">
        <f t="shared" si="97"/>
        <v>0</v>
      </c>
      <c r="AS250" s="25">
        <f t="shared" si="97"/>
        <v>0</v>
      </c>
      <c r="AT250" s="25">
        <f t="shared" si="97"/>
        <v>0</v>
      </c>
      <c r="AU250" s="25">
        <f t="shared" si="97"/>
        <v>0</v>
      </c>
      <c r="AV250" s="70"/>
    </row>
    <row r="251" spans="1:48" x14ac:dyDescent="0.25">
      <c r="A251" s="1">
        <f>ROW()</f>
        <v>251</v>
      </c>
      <c r="B251" s="105">
        <f t="shared" si="70"/>
        <v>0</v>
      </c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5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5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</row>
    <row r="252" spans="1:48" s="16" customFormat="1" x14ac:dyDescent="0.25">
      <c r="A252" s="1">
        <f>ROW()</f>
        <v>252</v>
      </c>
      <c r="B252" s="9" t="str">
        <f t="shared" si="70"/>
        <v>20. ESPECIALIDADES MÍNIMAS</v>
      </c>
      <c r="C252" s="10" t="str">
        <f>C$4</f>
        <v>Meta Parcial</v>
      </c>
      <c r="D252" s="10" t="str">
        <f t="shared" ref="D252:AU252" si="98">D$4</f>
        <v>26-31-jul-24</v>
      </c>
      <c r="E252" s="10" t="str">
        <f t="shared" si="98"/>
        <v>Meta Mensal</v>
      </c>
      <c r="F252" s="10">
        <f t="shared" si="98"/>
        <v>45505</v>
      </c>
      <c r="G252" s="10" t="e">
        <f t="shared" ca="1" si="98"/>
        <v>#NAME?</v>
      </c>
      <c r="H252" s="10" t="str">
        <f t="shared" si="98"/>
        <v>Meta Parcial</v>
      </c>
      <c r="I252" s="10" t="str">
        <f t="shared" si="98"/>
        <v>01-25-Out-24</v>
      </c>
      <c r="J252" s="10" t="str">
        <f t="shared" si="98"/>
        <v>Meta Parcial</v>
      </c>
      <c r="K252" s="10" t="str">
        <f t="shared" si="98"/>
        <v>26-31-Out-24</v>
      </c>
      <c r="L252" s="10" t="str">
        <f t="shared" si="98"/>
        <v>Meta Mensal</v>
      </c>
      <c r="M252" s="10">
        <f t="shared" si="98"/>
        <v>45566</v>
      </c>
      <c r="N252" s="10" t="e">
        <f t="shared" ca="1" si="98"/>
        <v>#NAME?</v>
      </c>
      <c r="O252" s="10" t="e">
        <f t="shared" ca="1" si="98"/>
        <v>#NAME?</v>
      </c>
      <c r="P252" s="10" t="str">
        <f t="shared" si="98"/>
        <v>Meta Parcial</v>
      </c>
      <c r="Q252" s="10" t="str">
        <f t="shared" si="98"/>
        <v>01-20/01 de 2025</v>
      </c>
      <c r="R252" s="12" t="s">
        <v>136</v>
      </c>
      <c r="S252" s="13" t="str">
        <f t="shared" si="98"/>
        <v>Meta Parcial</v>
      </c>
      <c r="T252" s="13" t="str">
        <f t="shared" si="98"/>
        <v>21-31/01 de 2025</v>
      </c>
      <c r="U252" s="13" t="str">
        <f t="shared" si="98"/>
        <v>Meta Mensal</v>
      </c>
      <c r="V252" s="13">
        <f t="shared" si="98"/>
        <v>45658</v>
      </c>
      <c r="W252" s="13" t="e">
        <f t="shared" ca="1" si="98"/>
        <v>#NAME?</v>
      </c>
      <c r="X252" s="13" t="e">
        <f t="shared" ca="1" si="98"/>
        <v>#NAME?</v>
      </c>
      <c r="Y252" s="13" t="e">
        <f t="shared" ca="1" si="98"/>
        <v>#NAME?</v>
      </c>
      <c r="Z252" s="13" t="e">
        <f t="shared" ca="1" si="98"/>
        <v>#NAME?</v>
      </c>
      <c r="AA252" s="13" t="e">
        <f t="shared" ca="1" si="98"/>
        <v>#NAME?</v>
      </c>
      <c r="AB252" s="13" t="e">
        <f t="shared" ca="1" si="98"/>
        <v>#NAME?</v>
      </c>
      <c r="AC252" s="13" t="e">
        <f t="shared" ca="1" si="98"/>
        <v>#NAME?</v>
      </c>
      <c r="AD252" s="13" t="e">
        <f t="shared" ca="1" si="98"/>
        <v>#NAME?</v>
      </c>
      <c r="AE252" s="13" t="e">
        <f t="shared" ca="1" si="98"/>
        <v>#NAME?</v>
      </c>
      <c r="AF252" s="13" t="e">
        <f t="shared" ca="1" si="98"/>
        <v>#NAME?</v>
      </c>
      <c r="AG252" s="13" t="e">
        <f t="shared" ca="1" si="98"/>
        <v>#NAME?</v>
      </c>
      <c r="AH252" s="12" t="s">
        <v>136</v>
      </c>
      <c r="AI252" s="13" t="str">
        <f>AI$4</f>
        <v>Meta Mensal</v>
      </c>
      <c r="AJ252" s="13" t="e">
        <f t="shared" ca="1" si="98"/>
        <v>#NAME?</v>
      </c>
      <c r="AK252" s="13" t="e">
        <f t="shared" ca="1" si="98"/>
        <v>#NAME?</v>
      </c>
      <c r="AL252" s="13" t="e">
        <f t="shared" ca="1" si="98"/>
        <v>#NAME?</v>
      </c>
      <c r="AM252" s="13" t="e">
        <f t="shared" ca="1" si="98"/>
        <v>#NAME?</v>
      </c>
      <c r="AN252" s="13" t="e">
        <f t="shared" ca="1" si="98"/>
        <v>#NAME?</v>
      </c>
      <c r="AO252" s="13" t="e">
        <f t="shared" ca="1" si="98"/>
        <v>#NAME?</v>
      </c>
      <c r="AP252" s="13" t="e">
        <f t="shared" ca="1" si="98"/>
        <v>#NAME?</v>
      </c>
      <c r="AQ252" s="13" t="e">
        <f t="shared" ca="1" si="98"/>
        <v>#NAME?</v>
      </c>
      <c r="AR252" s="13" t="e">
        <f t="shared" ca="1" si="98"/>
        <v>#NAME?</v>
      </c>
      <c r="AS252" s="13" t="e">
        <f t="shared" ca="1" si="98"/>
        <v>#NAME?</v>
      </c>
      <c r="AT252" s="13" t="e">
        <f t="shared" ca="1" si="98"/>
        <v>#NAME?</v>
      </c>
      <c r="AU252" s="13" t="e">
        <f t="shared" ca="1" si="98"/>
        <v>#NAME?</v>
      </c>
      <c r="AV252" s="15">
        <f>ROW()-3</f>
        <v>249</v>
      </c>
    </row>
    <row r="253" spans="1:48" s="20" customFormat="1" x14ac:dyDescent="0.2">
      <c r="A253" s="1">
        <f>ROW()</f>
        <v>253</v>
      </c>
      <c r="B253" s="21" t="str">
        <f t="shared" si="70"/>
        <v>Procedimentos Básicos</v>
      </c>
      <c r="C253" s="37">
        <f>(E253/31)*6</f>
        <v>21.29032258064516</v>
      </c>
      <c r="D253" s="19">
        <v>145</v>
      </c>
      <c r="E253" s="37">
        <v>110</v>
      </c>
      <c r="F253" s="19">
        <v>986</v>
      </c>
      <c r="G253" s="19">
        <v>788</v>
      </c>
      <c r="H253" s="19">
        <f>ROUND(((L253/31)*25),0)</f>
        <v>89</v>
      </c>
      <c r="I253" s="19">
        <v>547</v>
      </c>
      <c r="J253" s="19">
        <f>ROUND(((L253/31)*6),0)</f>
        <v>21</v>
      </c>
      <c r="K253" s="19">
        <v>158</v>
      </c>
      <c r="L253" s="96">
        <f>E253</f>
        <v>110</v>
      </c>
      <c r="M253" s="22">
        <f>I253+K253</f>
        <v>705</v>
      </c>
      <c r="N253" s="19">
        <v>683</v>
      </c>
      <c r="O253" s="19">
        <v>592</v>
      </c>
      <c r="P253" s="38">
        <f>ROUND((L253/31)*20,0)</f>
        <v>71</v>
      </c>
      <c r="Q253" s="74">
        <v>357</v>
      </c>
      <c r="R253" s="21" t="s">
        <v>137</v>
      </c>
      <c r="S253" s="19">
        <f>ROUND((U253/31)*11,0)</f>
        <v>39</v>
      </c>
      <c r="T253" s="74">
        <v>265</v>
      </c>
      <c r="U253" s="96">
        <v>110</v>
      </c>
      <c r="V253" s="22">
        <f>T253+Q253</f>
        <v>622</v>
      </c>
      <c r="W253" s="19">
        <v>477</v>
      </c>
      <c r="X253" s="19">
        <v>551</v>
      </c>
      <c r="Y253" s="19">
        <v>522</v>
      </c>
      <c r="Z253" s="19">
        <v>430</v>
      </c>
      <c r="AA253" s="19">
        <v>277</v>
      </c>
      <c r="AB253" s="75">
        <v>411</v>
      </c>
      <c r="AC253" s="19">
        <v>412</v>
      </c>
      <c r="AD253" s="19">
        <v>498</v>
      </c>
      <c r="AE253" s="19">
        <v>474</v>
      </c>
      <c r="AF253" s="19">
        <v>444</v>
      </c>
      <c r="AG253" s="19">
        <v>423</v>
      </c>
      <c r="AH253" s="21" t="s">
        <v>137</v>
      </c>
      <c r="AI253" s="96">
        <v>110</v>
      </c>
      <c r="AJ253" s="19">
        <v>409</v>
      </c>
      <c r="AK253" s="19">
        <v>462</v>
      </c>
      <c r="AL253" s="19">
        <v>445</v>
      </c>
      <c r="AM253" s="19">
        <v>399</v>
      </c>
      <c r="AN253" s="38">
        <v>453</v>
      </c>
      <c r="AO253" s="19">
        <v>360</v>
      </c>
      <c r="AP253" s="19">
        <v>215</v>
      </c>
      <c r="AQ253" s="19"/>
      <c r="AR253" s="19"/>
      <c r="AS253" s="19"/>
      <c r="AT253" s="19"/>
      <c r="AU253" s="19"/>
      <c r="AV253" s="39"/>
    </row>
    <row r="254" spans="1:48" s="20" customFormat="1" x14ac:dyDescent="0.2">
      <c r="A254" s="1">
        <f>ROW()</f>
        <v>254</v>
      </c>
      <c r="B254" s="21" t="str">
        <f t="shared" si="70"/>
        <v>Periodontia</v>
      </c>
      <c r="C254" s="37">
        <f>(E254/31)*6</f>
        <v>17.41935483870968</v>
      </c>
      <c r="D254" s="19">
        <v>0</v>
      </c>
      <c r="E254" s="37">
        <v>90</v>
      </c>
      <c r="F254" s="19">
        <v>330</v>
      </c>
      <c r="G254" s="19">
        <v>299</v>
      </c>
      <c r="H254" s="19">
        <f>ROUND(((L254/31)*25),0)</f>
        <v>73</v>
      </c>
      <c r="I254" s="19">
        <v>255</v>
      </c>
      <c r="J254" s="19">
        <f>ROUND(((L254/31)*6),0)</f>
        <v>17</v>
      </c>
      <c r="K254" s="19">
        <v>21</v>
      </c>
      <c r="L254" s="96">
        <f>E254</f>
        <v>90</v>
      </c>
      <c r="M254" s="22">
        <f>I254+K254</f>
        <v>276</v>
      </c>
      <c r="N254" s="19">
        <v>162</v>
      </c>
      <c r="O254" s="19">
        <v>245</v>
      </c>
      <c r="P254" s="38">
        <f>ROUND((L254/31)*20,0)</f>
        <v>58</v>
      </c>
      <c r="Q254" s="74">
        <v>132</v>
      </c>
      <c r="R254" s="21" t="s">
        <v>138</v>
      </c>
      <c r="S254" s="19">
        <f>ROUND((U254/31)*11,0)</f>
        <v>32</v>
      </c>
      <c r="T254" s="74">
        <v>81</v>
      </c>
      <c r="U254" s="96">
        <v>90</v>
      </c>
      <c r="V254" s="22">
        <f>T254+Q254</f>
        <v>213</v>
      </c>
      <c r="W254" s="19">
        <v>126</v>
      </c>
      <c r="X254" s="19">
        <v>198</v>
      </c>
      <c r="Y254" s="19">
        <v>152</v>
      </c>
      <c r="Z254" s="19">
        <v>128</v>
      </c>
      <c r="AA254" s="19">
        <v>135</v>
      </c>
      <c r="AB254" s="36">
        <v>141</v>
      </c>
      <c r="AC254" s="19">
        <v>212</v>
      </c>
      <c r="AD254" s="19">
        <v>226</v>
      </c>
      <c r="AE254" s="19">
        <v>117</v>
      </c>
      <c r="AF254" s="19">
        <v>224</v>
      </c>
      <c r="AG254" s="19">
        <v>170</v>
      </c>
      <c r="AH254" s="21" t="s">
        <v>138</v>
      </c>
      <c r="AI254" s="96">
        <v>90</v>
      </c>
      <c r="AJ254" s="19">
        <v>455</v>
      </c>
      <c r="AK254" s="19">
        <v>617</v>
      </c>
      <c r="AL254" s="19">
        <v>248</v>
      </c>
      <c r="AM254" s="19">
        <v>221</v>
      </c>
      <c r="AN254" s="40">
        <v>239</v>
      </c>
      <c r="AO254" s="19">
        <v>238</v>
      </c>
      <c r="AP254" s="19">
        <v>163</v>
      </c>
      <c r="AQ254" s="19"/>
      <c r="AR254" s="19"/>
      <c r="AS254" s="19"/>
      <c r="AT254" s="19"/>
      <c r="AU254" s="19"/>
      <c r="AV254" s="39"/>
    </row>
    <row r="255" spans="1:48" s="20" customFormat="1" x14ac:dyDescent="0.2">
      <c r="A255" s="1">
        <f>ROW()</f>
        <v>255</v>
      </c>
      <c r="B255" s="21" t="str">
        <f t="shared" si="70"/>
        <v>Endodontia</v>
      </c>
      <c r="C255" s="37">
        <f>(E255/31)*6</f>
        <v>11.612903225806452</v>
      </c>
      <c r="D255" s="19">
        <v>24</v>
      </c>
      <c r="E255" s="37">
        <v>60</v>
      </c>
      <c r="F255" s="19">
        <v>84</v>
      </c>
      <c r="G255" s="19">
        <v>98</v>
      </c>
      <c r="H255" s="19">
        <f>ROUND(((L255/31)*25),0)</f>
        <v>48</v>
      </c>
      <c r="I255" s="19">
        <v>88</v>
      </c>
      <c r="J255" s="19">
        <f>ROUND(((L255/31)*6),0)</f>
        <v>12</v>
      </c>
      <c r="K255" s="19">
        <v>4</v>
      </c>
      <c r="L255" s="96">
        <f>E255</f>
        <v>60</v>
      </c>
      <c r="M255" s="22">
        <f>I255+K255</f>
        <v>92</v>
      </c>
      <c r="N255" s="19">
        <v>78</v>
      </c>
      <c r="O255" s="19">
        <v>73</v>
      </c>
      <c r="P255" s="38">
        <f>ROUND((L255/31)*20,0)</f>
        <v>39</v>
      </c>
      <c r="Q255" s="74">
        <v>43</v>
      </c>
      <c r="R255" s="21" t="s">
        <v>139</v>
      </c>
      <c r="S255" s="19">
        <f>ROUND((U255/31)*11,0)</f>
        <v>21</v>
      </c>
      <c r="T255" s="74">
        <v>31</v>
      </c>
      <c r="U255" s="96">
        <v>60</v>
      </c>
      <c r="V255" s="22">
        <f>T255+Q255</f>
        <v>74</v>
      </c>
      <c r="W255" s="19">
        <v>71</v>
      </c>
      <c r="X255" s="19">
        <v>83</v>
      </c>
      <c r="Y255" s="19">
        <v>68</v>
      </c>
      <c r="Z255" s="19">
        <v>76</v>
      </c>
      <c r="AA255" s="19">
        <v>70</v>
      </c>
      <c r="AB255" s="36">
        <v>101</v>
      </c>
      <c r="AC255" s="19">
        <v>68</v>
      </c>
      <c r="AD255" s="19">
        <v>83</v>
      </c>
      <c r="AE255" s="19">
        <v>86</v>
      </c>
      <c r="AF255" s="19">
        <v>75</v>
      </c>
      <c r="AG255" s="19">
        <v>93</v>
      </c>
      <c r="AH255" s="21" t="s">
        <v>139</v>
      </c>
      <c r="AI255" s="96">
        <v>60</v>
      </c>
      <c r="AJ255" s="19">
        <v>124</v>
      </c>
      <c r="AK255" s="19">
        <v>118</v>
      </c>
      <c r="AL255" s="19">
        <v>101</v>
      </c>
      <c r="AM255" s="19">
        <v>105</v>
      </c>
      <c r="AN255" s="40">
        <v>111</v>
      </c>
      <c r="AO255" s="19">
        <v>93</v>
      </c>
      <c r="AP255" s="19">
        <v>97</v>
      </c>
      <c r="AQ255" s="19"/>
      <c r="AR255" s="19"/>
      <c r="AS255" s="19"/>
      <c r="AT255" s="19"/>
      <c r="AU255" s="19"/>
      <c r="AV255" s="39"/>
    </row>
    <row r="256" spans="1:48" s="20" customFormat="1" x14ac:dyDescent="0.2">
      <c r="A256" s="1">
        <f>ROW()</f>
        <v>256</v>
      </c>
      <c r="B256" s="21" t="str">
        <f t="shared" si="70"/>
        <v>Cirurgia Oral</v>
      </c>
      <c r="C256" s="37">
        <f>(E256/31)*6</f>
        <v>17.41935483870968</v>
      </c>
      <c r="D256" s="19">
        <v>7</v>
      </c>
      <c r="E256" s="37">
        <v>90</v>
      </c>
      <c r="F256" s="19">
        <v>146</v>
      </c>
      <c r="G256" s="19">
        <v>135</v>
      </c>
      <c r="H256" s="19">
        <f>ROUND(((L256/31)*25),0)</f>
        <v>73</v>
      </c>
      <c r="I256" s="19">
        <v>75</v>
      </c>
      <c r="J256" s="19">
        <f>ROUND(((L256/31)*6),0)</f>
        <v>17</v>
      </c>
      <c r="K256" s="19">
        <v>33</v>
      </c>
      <c r="L256" s="96">
        <f>E256</f>
        <v>90</v>
      </c>
      <c r="M256" s="22">
        <f>I256+K256</f>
        <v>108</v>
      </c>
      <c r="N256" s="19">
        <v>126</v>
      </c>
      <c r="O256" s="19">
        <v>96</v>
      </c>
      <c r="P256" s="38">
        <f>ROUND((L256/31)*20,0)</f>
        <v>58</v>
      </c>
      <c r="Q256" s="74">
        <v>106</v>
      </c>
      <c r="R256" s="21" t="s">
        <v>140</v>
      </c>
      <c r="S256" s="19">
        <f>ROUND((U256/31)*11,0)</f>
        <v>32</v>
      </c>
      <c r="T256" s="74">
        <v>15</v>
      </c>
      <c r="U256" s="96">
        <v>90</v>
      </c>
      <c r="V256" s="22">
        <f>T256+Q256</f>
        <v>121</v>
      </c>
      <c r="W256" s="19">
        <v>110</v>
      </c>
      <c r="X256" s="19">
        <v>102</v>
      </c>
      <c r="Y256" s="19">
        <v>113</v>
      </c>
      <c r="Z256" s="19">
        <v>113</v>
      </c>
      <c r="AA256" s="19">
        <v>99</v>
      </c>
      <c r="AB256" s="36">
        <v>95</v>
      </c>
      <c r="AC256" s="19">
        <v>125</v>
      </c>
      <c r="AD256" s="19">
        <v>147</v>
      </c>
      <c r="AE256" s="19">
        <v>107</v>
      </c>
      <c r="AF256" s="19">
        <v>110</v>
      </c>
      <c r="AG256" s="19">
        <v>155</v>
      </c>
      <c r="AH256" s="21" t="s">
        <v>140</v>
      </c>
      <c r="AI256" s="96">
        <v>90</v>
      </c>
      <c r="AJ256" s="19">
        <v>181</v>
      </c>
      <c r="AK256" s="19">
        <v>144</v>
      </c>
      <c r="AL256" s="19">
        <v>174</v>
      </c>
      <c r="AM256" s="19">
        <v>153</v>
      </c>
      <c r="AN256" s="40">
        <v>125</v>
      </c>
      <c r="AO256" s="19">
        <v>141</v>
      </c>
      <c r="AP256" s="19">
        <v>94</v>
      </c>
      <c r="AQ256" s="19"/>
      <c r="AR256" s="19"/>
      <c r="AS256" s="19"/>
      <c r="AT256" s="19"/>
      <c r="AU256" s="19"/>
      <c r="AV256" s="39"/>
    </row>
    <row r="257" spans="1:48" s="26" customFormat="1" x14ac:dyDescent="0.25">
      <c r="A257" s="1">
        <f>ROW()</f>
        <v>257</v>
      </c>
      <c r="B257" s="23" t="str">
        <f t="shared" si="70"/>
        <v>TOTAL</v>
      </c>
      <c r="C257" s="25">
        <f>SUM(C253:C256)</f>
        <v>67.741935483870975</v>
      </c>
      <c r="D257" s="25">
        <f>SUM(D253:D256)</f>
        <v>176</v>
      </c>
      <c r="E257" s="25">
        <f>SUM(E253:E256)</f>
        <v>350</v>
      </c>
      <c r="F257" s="25">
        <f t="shared" ref="F257:AU257" si="99">SUM(F253:F256)</f>
        <v>1546</v>
      </c>
      <c r="G257" s="25">
        <f t="shared" si="99"/>
        <v>1320</v>
      </c>
      <c r="H257" s="25">
        <f t="shared" si="99"/>
        <v>283</v>
      </c>
      <c r="I257" s="25">
        <f t="shared" si="99"/>
        <v>965</v>
      </c>
      <c r="J257" s="25">
        <f t="shared" si="99"/>
        <v>67</v>
      </c>
      <c r="K257" s="25">
        <f t="shared" si="99"/>
        <v>216</v>
      </c>
      <c r="L257" s="25">
        <f t="shared" si="99"/>
        <v>350</v>
      </c>
      <c r="M257" s="25">
        <f t="shared" si="99"/>
        <v>1181</v>
      </c>
      <c r="N257" s="25">
        <f t="shared" si="99"/>
        <v>1049</v>
      </c>
      <c r="O257" s="25">
        <f t="shared" si="99"/>
        <v>1006</v>
      </c>
      <c r="P257" s="25">
        <f t="shared" si="99"/>
        <v>226</v>
      </c>
      <c r="Q257" s="25">
        <f t="shared" si="99"/>
        <v>638</v>
      </c>
      <c r="R257" s="23" t="s">
        <v>13</v>
      </c>
      <c r="S257" s="25">
        <f t="shared" si="99"/>
        <v>124</v>
      </c>
      <c r="T257" s="25">
        <f t="shared" si="99"/>
        <v>392</v>
      </c>
      <c r="U257" s="25">
        <f t="shared" si="99"/>
        <v>350</v>
      </c>
      <c r="V257" s="25">
        <f t="shared" si="99"/>
        <v>1030</v>
      </c>
      <c r="W257" s="25">
        <f t="shared" si="99"/>
        <v>784</v>
      </c>
      <c r="X257" s="25">
        <f t="shared" si="99"/>
        <v>934</v>
      </c>
      <c r="Y257" s="25">
        <f t="shared" si="99"/>
        <v>855</v>
      </c>
      <c r="Z257" s="25">
        <f t="shared" si="99"/>
        <v>747</v>
      </c>
      <c r="AA257" s="25">
        <f t="shared" si="99"/>
        <v>581</v>
      </c>
      <c r="AB257" s="25">
        <f t="shared" si="99"/>
        <v>748</v>
      </c>
      <c r="AC257" s="25">
        <f t="shared" si="99"/>
        <v>817</v>
      </c>
      <c r="AD257" s="25">
        <f t="shared" si="99"/>
        <v>954</v>
      </c>
      <c r="AE257" s="25">
        <f t="shared" si="99"/>
        <v>784</v>
      </c>
      <c r="AF257" s="25">
        <f t="shared" si="99"/>
        <v>853</v>
      </c>
      <c r="AG257" s="25">
        <f t="shared" si="99"/>
        <v>841</v>
      </c>
      <c r="AH257" s="23" t="s">
        <v>13</v>
      </c>
      <c r="AI257" s="25">
        <f>SUM(AI253:AI256)</f>
        <v>350</v>
      </c>
      <c r="AJ257" s="25">
        <f t="shared" si="99"/>
        <v>1169</v>
      </c>
      <c r="AK257" s="25">
        <f t="shared" si="99"/>
        <v>1341</v>
      </c>
      <c r="AL257" s="25">
        <f t="shared" si="99"/>
        <v>968</v>
      </c>
      <c r="AM257" s="25">
        <f t="shared" si="99"/>
        <v>878</v>
      </c>
      <c r="AN257" s="25">
        <f t="shared" si="99"/>
        <v>928</v>
      </c>
      <c r="AO257" s="25">
        <f t="shared" si="99"/>
        <v>832</v>
      </c>
      <c r="AP257" s="25">
        <f t="shared" si="99"/>
        <v>569</v>
      </c>
      <c r="AQ257" s="25">
        <f t="shared" si="99"/>
        <v>0</v>
      </c>
      <c r="AR257" s="25">
        <f t="shared" si="99"/>
        <v>0</v>
      </c>
      <c r="AS257" s="25">
        <f t="shared" si="99"/>
        <v>0</v>
      </c>
      <c r="AT257" s="25">
        <f t="shared" si="99"/>
        <v>0</v>
      </c>
      <c r="AU257" s="25">
        <f t="shared" si="99"/>
        <v>0</v>
      </c>
      <c r="AV257" s="70"/>
    </row>
    <row r="258" spans="1:48" x14ac:dyDescent="0.25">
      <c r="A258" s="1">
        <f>ROW()</f>
        <v>258</v>
      </c>
      <c r="B258" s="126">
        <f t="shared" si="70"/>
        <v>0</v>
      </c>
    </row>
    <row r="259" spans="1:48" x14ac:dyDescent="0.25">
      <c r="A259" s="1">
        <f>ROW()</f>
        <v>259</v>
      </c>
      <c r="B259" t="str">
        <f t="shared" si="70"/>
        <v>Clínica de Serviços Dialíticos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30"/>
      <c r="R259" s="127" t="s">
        <v>141</v>
      </c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7" t="s">
        <v>141</v>
      </c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9"/>
    </row>
    <row r="260" spans="1:48" x14ac:dyDescent="0.25">
      <c r="A260" s="1">
        <f>ROW()</f>
        <v>260</v>
      </c>
      <c r="B260" s="9" t="str">
        <f t="shared" si="70"/>
        <v>21. TERAPIA RENAL SUBSTITUTIVA</v>
      </c>
      <c r="C260" s="10" t="str">
        <f>C$4</f>
        <v>Meta Parcial</v>
      </c>
      <c r="D260" s="10" t="str">
        <f t="shared" ref="D260:AU260" si="100">D$4</f>
        <v>26-31-jul-24</v>
      </c>
      <c r="E260" s="10" t="str">
        <f t="shared" si="100"/>
        <v>Meta Mensal</v>
      </c>
      <c r="F260" s="10">
        <f t="shared" si="100"/>
        <v>45505</v>
      </c>
      <c r="G260" s="10" t="e">
        <f t="shared" ca="1" si="100"/>
        <v>#NAME?</v>
      </c>
      <c r="H260" s="10" t="str">
        <f t="shared" si="100"/>
        <v>Meta Parcial</v>
      </c>
      <c r="I260" s="10" t="str">
        <f t="shared" si="100"/>
        <v>01-25-Out-24</v>
      </c>
      <c r="J260" s="10" t="str">
        <f t="shared" si="100"/>
        <v>Meta Parcial</v>
      </c>
      <c r="K260" s="10" t="str">
        <f t="shared" si="100"/>
        <v>26-31-Out-24</v>
      </c>
      <c r="L260" s="10" t="str">
        <f t="shared" si="100"/>
        <v>Meta Mensal</v>
      </c>
      <c r="M260" s="10">
        <f t="shared" si="100"/>
        <v>45566</v>
      </c>
      <c r="N260" s="10" t="e">
        <f t="shared" ca="1" si="100"/>
        <v>#NAME?</v>
      </c>
      <c r="O260" s="10" t="e">
        <f t="shared" ca="1" si="100"/>
        <v>#NAME?</v>
      </c>
      <c r="P260" s="10" t="str">
        <f t="shared" si="100"/>
        <v>Meta Parcial</v>
      </c>
      <c r="Q260" s="10" t="str">
        <f t="shared" si="100"/>
        <v>01-20/01 de 2025</v>
      </c>
      <c r="R260" s="12" t="s">
        <v>142</v>
      </c>
      <c r="S260" s="13" t="str">
        <f t="shared" si="100"/>
        <v>Meta Parcial</v>
      </c>
      <c r="T260" s="13" t="str">
        <f t="shared" si="100"/>
        <v>21-31/01 de 2025</v>
      </c>
      <c r="U260" s="13" t="str">
        <f t="shared" si="100"/>
        <v>Meta Mensal</v>
      </c>
      <c r="V260" s="13">
        <f t="shared" si="100"/>
        <v>45658</v>
      </c>
      <c r="W260" s="13" t="e">
        <f t="shared" ca="1" si="100"/>
        <v>#NAME?</v>
      </c>
      <c r="X260" s="13" t="e">
        <f t="shared" ca="1" si="100"/>
        <v>#NAME?</v>
      </c>
      <c r="Y260" s="13" t="e">
        <f t="shared" ca="1" si="100"/>
        <v>#NAME?</v>
      </c>
      <c r="Z260" s="13" t="e">
        <f t="shared" ca="1" si="100"/>
        <v>#NAME?</v>
      </c>
      <c r="AA260" s="13" t="e">
        <f t="shared" ca="1" si="100"/>
        <v>#NAME?</v>
      </c>
      <c r="AB260" s="13" t="e">
        <f t="shared" ca="1" si="100"/>
        <v>#NAME?</v>
      </c>
      <c r="AC260" s="13" t="e">
        <f t="shared" ca="1" si="100"/>
        <v>#NAME?</v>
      </c>
      <c r="AD260" s="13" t="e">
        <f t="shared" ca="1" si="100"/>
        <v>#NAME?</v>
      </c>
      <c r="AE260" s="13" t="e">
        <f t="shared" ca="1" si="100"/>
        <v>#NAME?</v>
      </c>
      <c r="AF260" s="13" t="e">
        <f t="shared" ca="1" si="100"/>
        <v>#NAME?</v>
      </c>
      <c r="AG260" s="13" t="e">
        <f t="shared" ca="1" si="100"/>
        <v>#NAME?</v>
      </c>
      <c r="AH260" s="12" t="s">
        <v>142</v>
      </c>
      <c r="AI260" s="13" t="str">
        <f>AI$4</f>
        <v>Meta Mensal</v>
      </c>
      <c r="AJ260" s="13" t="e">
        <f t="shared" ca="1" si="100"/>
        <v>#NAME?</v>
      </c>
      <c r="AK260" s="13" t="e">
        <f t="shared" ca="1" si="100"/>
        <v>#NAME?</v>
      </c>
      <c r="AL260" s="13" t="e">
        <f t="shared" ca="1" si="100"/>
        <v>#NAME?</v>
      </c>
      <c r="AM260" s="13" t="e">
        <f t="shared" ca="1" si="100"/>
        <v>#NAME?</v>
      </c>
      <c r="AN260" s="13" t="e">
        <f t="shared" ca="1" si="100"/>
        <v>#NAME?</v>
      </c>
      <c r="AO260" s="13" t="e">
        <f t="shared" ca="1" si="100"/>
        <v>#NAME?</v>
      </c>
      <c r="AP260" s="13" t="e">
        <f t="shared" ca="1" si="100"/>
        <v>#NAME?</v>
      </c>
      <c r="AQ260" s="13" t="e">
        <f t="shared" ca="1" si="100"/>
        <v>#NAME?</v>
      </c>
      <c r="AR260" s="13" t="e">
        <f t="shared" ca="1" si="100"/>
        <v>#NAME?</v>
      </c>
      <c r="AS260" s="13" t="e">
        <f t="shared" ca="1" si="100"/>
        <v>#NAME?</v>
      </c>
      <c r="AT260" s="13" t="e">
        <f t="shared" ca="1" si="100"/>
        <v>#NAME?</v>
      </c>
      <c r="AU260" s="13" t="e">
        <f t="shared" ca="1" si="100"/>
        <v>#NAME?</v>
      </c>
      <c r="AV260" s="15">
        <f>ROW()-3</f>
        <v>257</v>
      </c>
    </row>
    <row r="261" spans="1:48" s="20" customFormat="1" x14ac:dyDescent="0.25">
      <c r="A261" s="1">
        <f>ROW()</f>
        <v>261</v>
      </c>
      <c r="B261" s="21" t="str">
        <f t="shared" ref="B261:B276" si="101">AH261</f>
        <v>Sessões de hemodiálise</v>
      </c>
      <c r="C261" s="37">
        <f>(E261/31)*6</f>
        <v>181.16129032258067</v>
      </c>
      <c r="D261" s="19">
        <v>140</v>
      </c>
      <c r="E261" s="37">
        <v>936</v>
      </c>
      <c r="F261" s="19">
        <v>756</v>
      </c>
      <c r="G261" s="19">
        <v>697</v>
      </c>
      <c r="H261" s="19">
        <f>ROUND(((L261/31)*25),0)</f>
        <v>755</v>
      </c>
      <c r="I261" s="19">
        <v>598</v>
      </c>
      <c r="J261" s="19">
        <f>ROUND(((L261/31)*6),0)</f>
        <v>181</v>
      </c>
      <c r="K261" s="19">
        <v>134</v>
      </c>
      <c r="L261" s="96">
        <f>E261</f>
        <v>936</v>
      </c>
      <c r="M261" s="22">
        <f>I261+K261</f>
        <v>732</v>
      </c>
      <c r="N261" s="19">
        <v>719</v>
      </c>
      <c r="O261" s="19">
        <v>757</v>
      </c>
      <c r="P261" s="38">
        <f>ROUND((L261/31)*20,0)</f>
        <v>604</v>
      </c>
      <c r="Q261" s="74">
        <v>490</v>
      </c>
      <c r="R261" s="21" t="s">
        <v>143</v>
      </c>
      <c r="S261" s="19">
        <f>ROUND((U261/31)*11,0)</f>
        <v>314</v>
      </c>
      <c r="T261" s="74">
        <v>311</v>
      </c>
      <c r="U261" s="96">
        <v>884</v>
      </c>
      <c r="V261" s="22">
        <f>T261+Q261</f>
        <v>801</v>
      </c>
      <c r="W261" s="19">
        <v>770</v>
      </c>
      <c r="X261" s="19">
        <v>864</v>
      </c>
      <c r="Y261" s="19">
        <v>828</v>
      </c>
      <c r="Z261" s="19">
        <v>887</v>
      </c>
      <c r="AA261" s="19">
        <v>739</v>
      </c>
      <c r="AB261" s="19">
        <v>809</v>
      </c>
      <c r="AC261" s="19">
        <v>790</v>
      </c>
      <c r="AD261" s="19">
        <v>819</v>
      </c>
      <c r="AE261" s="19">
        <v>875</v>
      </c>
      <c r="AF261" s="19">
        <v>833</v>
      </c>
      <c r="AG261" s="19">
        <v>827</v>
      </c>
      <c r="AH261" s="21" t="s">
        <v>143</v>
      </c>
      <c r="AI261" s="96">
        <v>884</v>
      </c>
      <c r="AJ261" s="19">
        <v>849</v>
      </c>
      <c r="AK261" s="19">
        <v>760</v>
      </c>
      <c r="AL261" s="19">
        <v>843</v>
      </c>
      <c r="AM261" s="19">
        <v>818</v>
      </c>
      <c r="AN261" s="19">
        <v>838</v>
      </c>
      <c r="AO261" s="19">
        <v>810</v>
      </c>
      <c r="AP261" s="19">
        <v>863</v>
      </c>
      <c r="AQ261" s="19"/>
      <c r="AR261" s="19"/>
      <c r="AS261" s="19"/>
      <c r="AT261" s="19"/>
      <c r="AU261" s="19"/>
      <c r="AV261" s="39"/>
    </row>
    <row r="262" spans="1:48" s="20" customFormat="1" x14ac:dyDescent="0.25">
      <c r="A262" s="1">
        <f>ROW()</f>
        <v>262</v>
      </c>
      <c r="B262" s="21" t="str">
        <f t="shared" si="101"/>
        <v>Pacotes de treinamento de diálise peritoneal</v>
      </c>
      <c r="C262" s="62">
        <f>(E262/31)*6</f>
        <v>6.9677419354838719</v>
      </c>
      <c r="D262" s="19">
        <v>0</v>
      </c>
      <c r="E262" s="62">
        <v>36</v>
      </c>
      <c r="F262" s="19">
        <v>0</v>
      </c>
      <c r="G262" s="19">
        <v>0</v>
      </c>
      <c r="H262" s="19">
        <f>ROUND(((L262/31)*25),0)</f>
        <v>29</v>
      </c>
      <c r="I262" s="19">
        <v>0</v>
      </c>
      <c r="J262" s="19">
        <f>ROUND(((L262/31)*6),0)</f>
        <v>7</v>
      </c>
      <c r="K262" s="19">
        <v>0</v>
      </c>
      <c r="L262" s="96">
        <f>E262</f>
        <v>36</v>
      </c>
      <c r="M262" s="22">
        <f>I262+K262</f>
        <v>0</v>
      </c>
      <c r="N262" s="19">
        <v>0</v>
      </c>
      <c r="O262" s="19">
        <v>0</v>
      </c>
      <c r="P262" s="38">
        <f>ROUND((L262/31)*20,0)</f>
        <v>23</v>
      </c>
      <c r="Q262" s="74">
        <v>0</v>
      </c>
      <c r="R262" s="21" t="s">
        <v>144</v>
      </c>
      <c r="S262" s="19">
        <f>ROUND((U262/31)*11,0)</f>
        <v>2</v>
      </c>
      <c r="T262" s="74">
        <v>0</v>
      </c>
      <c r="U262" s="96">
        <v>6</v>
      </c>
      <c r="V262" s="22">
        <f>T262+Q262</f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6</v>
      </c>
      <c r="AB262" s="19">
        <v>5</v>
      </c>
      <c r="AC262" s="19">
        <v>6</v>
      </c>
      <c r="AD262" s="19">
        <v>6</v>
      </c>
      <c r="AE262" s="19">
        <v>6</v>
      </c>
      <c r="AF262" s="19">
        <v>6</v>
      </c>
      <c r="AG262" s="19">
        <v>6</v>
      </c>
      <c r="AH262" s="21" t="s">
        <v>144</v>
      </c>
      <c r="AI262" s="96">
        <v>6</v>
      </c>
      <c r="AJ262" s="19">
        <v>6</v>
      </c>
      <c r="AK262" s="19">
        <v>6</v>
      </c>
      <c r="AL262" s="19">
        <v>6</v>
      </c>
      <c r="AM262" s="19">
        <v>6</v>
      </c>
      <c r="AN262" s="19">
        <v>6</v>
      </c>
      <c r="AO262" s="19">
        <v>6</v>
      </c>
      <c r="AP262" s="19">
        <v>6</v>
      </c>
      <c r="AQ262" s="19"/>
      <c r="AR262" s="19"/>
      <c r="AS262" s="19"/>
      <c r="AT262" s="19"/>
      <c r="AU262" s="19"/>
      <c r="AV262" s="39"/>
    </row>
    <row r="263" spans="1:48" s="26" customFormat="1" x14ac:dyDescent="0.25">
      <c r="A263" s="1">
        <f>ROW()</f>
        <v>263</v>
      </c>
      <c r="B263" s="23" t="str">
        <f t="shared" si="101"/>
        <v>TOTAL</v>
      </c>
      <c r="C263" s="130">
        <f t="shared" ref="C263:Q263" si="102">SUM(C261:C262)</f>
        <v>188.12903225806454</v>
      </c>
      <c r="D263" s="130">
        <f t="shared" si="102"/>
        <v>140</v>
      </c>
      <c r="E263" s="130">
        <f t="shared" si="102"/>
        <v>972</v>
      </c>
      <c r="F263" s="130">
        <f t="shared" si="102"/>
        <v>756</v>
      </c>
      <c r="G263" s="130">
        <f t="shared" si="102"/>
        <v>697</v>
      </c>
      <c r="H263" s="130">
        <f t="shared" si="102"/>
        <v>784</v>
      </c>
      <c r="I263" s="130">
        <f t="shared" si="102"/>
        <v>598</v>
      </c>
      <c r="J263" s="130">
        <f t="shared" si="102"/>
        <v>188</v>
      </c>
      <c r="K263" s="130">
        <f t="shared" si="102"/>
        <v>134</v>
      </c>
      <c r="L263" s="130">
        <f t="shared" si="102"/>
        <v>972</v>
      </c>
      <c r="M263" s="130">
        <f t="shared" si="102"/>
        <v>732</v>
      </c>
      <c r="N263" s="130">
        <f t="shared" si="102"/>
        <v>719</v>
      </c>
      <c r="O263" s="130">
        <f t="shared" si="102"/>
        <v>757</v>
      </c>
      <c r="P263" s="130">
        <f t="shared" si="102"/>
        <v>627</v>
      </c>
      <c r="Q263" s="130">
        <f t="shared" si="102"/>
        <v>490</v>
      </c>
      <c r="R263" s="23" t="s">
        <v>13</v>
      </c>
      <c r="S263" s="130">
        <f t="shared" ref="S263:AU263" si="103">SUM(S261:S262)</f>
        <v>316</v>
      </c>
      <c r="T263" s="130">
        <f t="shared" si="103"/>
        <v>311</v>
      </c>
      <c r="U263" s="130">
        <f t="shared" si="103"/>
        <v>890</v>
      </c>
      <c r="V263" s="130">
        <f t="shared" si="103"/>
        <v>801</v>
      </c>
      <c r="W263" s="130">
        <f t="shared" si="103"/>
        <v>770</v>
      </c>
      <c r="X263" s="130">
        <f t="shared" si="103"/>
        <v>864</v>
      </c>
      <c r="Y263" s="130">
        <f t="shared" si="103"/>
        <v>828</v>
      </c>
      <c r="Z263" s="130">
        <f t="shared" si="103"/>
        <v>887</v>
      </c>
      <c r="AA263" s="130">
        <f t="shared" si="103"/>
        <v>745</v>
      </c>
      <c r="AB263" s="130">
        <f t="shared" si="103"/>
        <v>814</v>
      </c>
      <c r="AC263" s="130">
        <f t="shared" si="103"/>
        <v>796</v>
      </c>
      <c r="AD263" s="130">
        <f t="shared" si="103"/>
        <v>825</v>
      </c>
      <c r="AE263" s="130">
        <f t="shared" si="103"/>
        <v>881</v>
      </c>
      <c r="AF263" s="130">
        <f t="shared" si="103"/>
        <v>839</v>
      </c>
      <c r="AG263" s="130">
        <f t="shared" si="103"/>
        <v>833</v>
      </c>
      <c r="AH263" s="23" t="s">
        <v>13</v>
      </c>
      <c r="AI263" s="130">
        <f>SUM(AI261:AI262)</f>
        <v>890</v>
      </c>
      <c r="AJ263" s="130">
        <f t="shared" si="103"/>
        <v>855</v>
      </c>
      <c r="AK263" s="130">
        <f t="shared" si="103"/>
        <v>766</v>
      </c>
      <c r="AL263" s="130">
        <f t="shared" si="103"/>
        <v>849</v>
      </c>
      <c r="AM263" s="130">
        <f t="shared" si="103"/>
        <v>824</v>
      </c>
      <c r="AN263" s="130">
        <f t="shared" si="103"/>
        <v>844</v>
      </c>
      <c r="AO263" s="130">
        <f t="shared" si="103"/>
        <v>816</v>
      </c>
      <c r="AP263" s="130">
        <f t="shared" si="103"/>
        <v>869</v>
      </c>
      <c r="AQ263" s="130">
        <f t="shared" si="103"/>
        <v>0</v>
      </c>
      <c r="AR263" s="130">
        <f t="shared" si="103"/>
        <v>0</v>
      </c>
      <c r="AS263" s="130">
        <f t="shared" si="103"/>
        <v>0</v>
      </c>
      <c r="AT263" s="130">
        <f t="shared" si="103"/>
        <v>0</v>
      </c>
      <c r="AU263" s="130">
        <f t="shared" si="103"/>
        <v>0</v>
      </c>
      <c r="AV263" s="70"/>
    </row>
    <row r="264" spans="1:48" x14ac:dyDescent="0.25">
      <c r="A264" s="1">
        <f>ROW()</f>
        <v>264</v>
      </c>
      <c r="B264" s="105">
        <f t="shared" si="101"/>
        <v>0</v>
      </c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5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5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</row>
    <row r="265" spans="1:48" s="16" customFormat="1" x14ac:dyDescent="0.25">
      <c r="A265" s="1">
        <f>ROW()</f>
        <v>265</v>
      </c>
      <c r="B265" s="27" t="str">
        <f t="shared" si="101"/>
        <v>22. CONSULTA MULTIPROFISSIONAL</v>
      </c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30"/>
      <c r="R265" s="12" t="s">
        <v>145</v>
      </c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47" t="s">
        <v>145</v>
      </c>
      <c r="AI265" s="49"/>
      <c r="AJ265" s="13" t="e">
        <f ca="1">AJ260</f>
        <v>#NAME?</v>
      </c>
      <c r="AK265" s="13" t="e">
        <f t="shared" ref="AK265:AU265" ca="1" si="104">AK260</f>
        <v>#NAME?</v>
      </c>
      <c r="AL265" s="13" t="e">
        <f t="shared" ca="1" si="104"/>
        <v>#NAME?</v>
      </c>
      <c r="AM265" s="13" t="e">
        <f t="shared" ca="1" si="104"/>
        <v>#NAME?</v>
      </c>
      <c r="AN265" s="13" t="e">
        <f t="shared" ca="1" si="104"/>
        <v>#NAME?</v>
      </c>
      <c r="AO265" s="13" t="e">
        <f t="shared" ca="1" si="104"/>
        <v>#NAME?</v>
      </c>
      <c r="AP265" s="13" t="e">
        <f t="shared" ca="1" si="104"/>
        <v>#NAME?</v>
      </c>
      <c r="AQ265" s="13" t="e">
        <f t="shared" ca="1" si="104"/>
        <v>#NAME?</v>
      </c>
      <c r="AR265" s="13" t="e">
        <f t="shared" ca="1" si="104"/>
        <v>#NAME?</v>
      </c>
      <c r="AS265" s="13" t="e">
        <f t="shared" ca="1" si="104"/>
        <v>#NAME?</v>
      </c>
      <c r="AT265" s="13" t="e">
        <f t="shared" ca="1" si="104"/>
        <v>#NAME?</v>
      </c>
      <c r="AU265" s="13" t="e">
        <f t="shared" ca="1" si="104"/>
        <v>#NAME?</v>
      </c>
      <c r="AV265" s="6"/>
    </row>
    <row r="266" spans="1:48" s="20" customFormat="1" x14ac:dyDescent="0.25">
      <c r="A266" s="1">
        <f>ROW()</f>
        <v>266</v>
      </c>
      <c r="B266" s="27" t="str">
        <f t="shared" si="101"/>
        <v>Nefrologia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30"/>
      <c r="R266" s="21" t="s">
        <v>31</v>
      </c>
      <c r="S266" s="260"/>
      <c r="T266" s="35"/>
      <c r="U266" s="263"/>
      <c r="V266" s="22"/>
      <c r="W266" s="22"/>
      <c r="X266" s="22"/>
      <c r="Y266" s="22"/>
      <c r="Z266" s="22"/>
      <c r="AA266" s="22"/>
      <c r="AB266" s="75"/>
      <c r="AC266" s="37"/>
      <c r="AD266" s="37"/>
      <c r="AE266" s="37"/>
      <c r="AF266" s="37"/>
      <c r="AG266" s="37"/>
      <c r="AH266" s="50" t="s">
        <v>31</v>
      </c>
      <c r="AI266" s="88"/>
      <c r="AJ266" s="37">
        <v>855</v>
      </c>
      <c r="AK266" s="37">
        <v>762</v>
      </c>
      <c r="AL266" s="37">
        <v>850</v>
      </c>
      <c r="AM266" s="37">
        <v>830</v>
      </c>
      <c r="AN266" s="38">
        <v>844</v>
      </c>
      <c r="AO266" s="37">
        <v>814</v>
      </c>
      <c r="AP266" s="37">
        <v>869</v>
      </c>
      <c r="AQ266" s="37"/>
      <c r="AR266" s="37"/>
      <c r="AS266" s="37"/>
      <c r="AT266" s="37"/>
      <c r="AU266" s="37"/>
      <c r="AV266" s="6"/>
    </row>
    <row r="267" spans="1:48" s="20" customFormat="1" x14ac:dyDescent="0.25">
      <c r="A267" s="1">
        <f>ROW()</f>
        <v>267</v>
      </c>
      <c r="B267" s="27" t="str">
        <f t="shared" si="101"/>
        <v>Enfermagem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30"/>
      <c r="R267" s="21" t="s">
        <v>146</v>
      </c>
      <c r="S267" s="260"/>
      <c r="T267" s="35"/>
      <c r="U267" s="261"/>
      <c r="V267" s="22"/>
      <c r="W267" s="22"/>
      <c r="X267" s="22"/>
      <c r="Y267" s="22"/>
      <c r="Z267" s="22"/>
      <c r="AA267" s="22"/>
      <c r="AB267" s="36"/>
      <c r="AC267" s="37"/>
      <c r="AD267" s="37"/>
      <c r="AE267" s="37"/>
      <c r="AF267" s="37"/>
      <c r="AG267" s="37"/>
      <c r="AH267" s="50" t="s">
        <v>146</v>
      </c>
      <c r="AI267" s="88"/>
      <c r="AJ267" s="37">
        <v>0</v>
      </c>
      <c r="AK267" s="37">
        <v>77</v>
      </c>
      <c r="AL267" s="37">
        <v>1164</v>
      </c>
      <c r="AM267" s="37">
        <v>1193</v>
      </c>
      <c r="AN267" s="61">
        <v>1385</v>
      </c>
      <c r="AO267" s="37">
        <v>1202</v>
      </c>
      <c r="AP267" s="37">
        <v>1213</v>
      </c>
      <c r="AQ267" s="37"/>
      <c r="AR267" s="37"/>
      <c r="AS267" s="37"/>
      <c r="AT267" s="37"/>
      <c r="AU267" s="37"/>
      <c r="AV267" s="6"/>
    </row>
    <row r="268" spans="1:48" s="20" customFormat="1" x14ac:dyDescent="0.25">
      <c r="A268" s="1">
        <f>ROW()</f>
        <v>268</v>
      </c>
      <c r="B268" s="27" t="str">
        <f t="shared" si="101"/>
        <v>Nutrição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30"/>
      <c r="R268" s="21" t="s">
        <v>147</v>
      </c>
      <c r="S268" s="260"/>
      <c r="T268" s="35"/>
      <c r="U268" s="261"/>
      <c r="V268" s="22"/>
      <c r="W268" s="22"/>
      <c r="X268" s="22"/>
      <c r="Y268" s="22"/>
      <c r="Z268" s="22"/>
      <c r="AA268" s="22"/>
      <c r="AB268" s="36"/>
      <c r="AC268" s="37"/>
      <c r="AD268" s="37"/>
      <c r="AE268" s="37"/>
      <c r="AF268" s="37"/>
      <c r="AG268" s="37"/>
      <c r="AH268" s="50" t="s">
        <v>147</v>
      </c>
      <c r="AI268" s="88"/>
      <c r="AJ268" s="37">
        <v>0</v>
      </c>
      <c r="AK268" s="37">
        <v>17</v>
      </c>
      <c r="AL268" s="37">
        <v>349</v>
      </c>
      <c r="AM268" s="37">
        <v>276</v>
      </c>
      <c r="AN268" s="40">
        <v>832</v>
      </c>
      <c r="AO268" s="37">
        <v>273</v>
      </c>
      <c r="AP268" s="37">
        <v>94</v>
      </c>
      <c r="AQ268" s="37"/>
      <c r="AR268" s="37"/>
      <c r="AS268" s="37"/>
      <c r="AT268" s="37"/>
      <c r="AU268" s="37"/>
      <c r="AV268" s="6"/>
    </row>
    <row r="269" spans="1:48" s="20" customFormat="1" x14ac:dyDescent="0.25">
      <c r="A269" s="1">
        <f>ROW()</f>
        <v>269</v>
      </c>
      <c r="B269" s="27" t="str">
        <f t="shared" si="101"/>
        <v>Psicologia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30"/>
      <c r="R269" s="21" t="s">
        <v>148</v>
      </c>
      <c r="S269" s="260"/>
      <c r="T269" s="35"/>
      <c r="U269" s="261"/>
      <c r="V269" s="22"/>
      <c r="W269" s="22"/>
      <c r="X269" s="22"/>
      <c r="Y269" s="22"/>
      <c r="Z269" s="22"/>
      <c r="AA269" s="22"/>
      <c r="AB269" s="36"/>
      <c r="AC269" s="37"/>
      <c r="AD269" s="37"/>
      <c r="AE269" s="37"/>
      <c r="AF269" s="37"/>
      <c r="AG269" s="37"/>
      <c r="AH269" s="50" t="s">
        <v>148</v>
      </c>
      <c r="AI269" s="88"/>
      <c r="AJ269" s="37">
        <v>0</v>
      </c>
      <c r="AK269" s="37">
        <v>18</v>
      </c>
      <c r="AL269" s="37">
        <v>351</v>
      </c>
      <c r="AM269" s="37">
        <v>252</v>
      </c>
      <c r="AN269" s="40">
        <v>784</v>
      </c>
      <c r="AO269" s="37">
        <v>283</v>
      </c>
      <c r="AP269" s="37">
        <v>72</v>
      </c>
      <c r="AQ269" s="37"/>
      <c r="AR269" s="37"/>
      <c r="AS269" s="37"/>
      <c r="AT269" s="37"/>
      <c r="AU269" s="37"/>
      <c r="AV269" s="6"/>
    </row>
    <row r="270" spans="1:48" s="20" customFormat="1" x14ac:dyDescent="0.25">
      <c r="A270" s="1">
        <f>ROW()</f>
        <v>270</v>
      </c>
      <c r="B270" s="27" t="str">
        <f t="shared" si="101"/>
        <v>Serviço Social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30"/>
      <c r="R270" s="21" t="s">
        <v>56</v>
      </c>
      <c r="S270" s="260"/>
      <c r="T270" s="35"/>
      <c r="U270" s="261"/>
      <c r="V270" s="22"/>
      <c r="W270" s="22"/>
      <c r="X270" s="22"/>
      <c r="Y270" s="22"/>
      <c r="Z270" s="22"/>
      <c r="AA270" s="22"/>
      <c r="AB270" s="36"/>
      <c r="AC270" s="37"/>
      <c r="AD270" s="37"/>
      <c r="AE270" s="37"/>
      <c r="AF270" s="37"/>
      <c r="AG270" s="37"/>
      <c r="AH270" s="50" t="s">
        <v>56</v>
      </c>
      <c r="AI270" s="88"/>
      <c r="AJ270" s="37">
        <v>0</v>
      </c>
      <c r="AK270" s="37">
        <v>17</v>
      </c>
      <c r="AL270" s="37">
        <v>373</v>
      </c>
      <c r="AM270" s="37">
        <v>613</v>
      </c>
      <c r="AN270" s="40">
        <v>608</v>
      </c>
      <c r="AO270" s="37">
        <v>620</v>
      </c>
      <c r="AP270" s="37">
        <v>389</v>
      </c>
      <c r="AQ270" s="37"/>
      <c r="AR270" s="37"/>
      <c r="AS270" s="37"/>
      <c r="AT270" s="37"/>
      <c r="AU270" s="37"/>
      <c r="AV270" s="6"/>
    </row>
    <row r="271" spans="1:48" s="26" customFormat="1" x14ac:dyDescent="0.25">
      <c r="A271" s="1">
        <f>ROW()</f>
        <v>271</v>
      </c>
      <c r="B271" s="27" t="str">
        <f t="shared" si="101"/>
        <v>TOTAL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30"/>
      <c r="R271" s="23" t="s">
        <v>13</v>
      </c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67" t="s">
        <v>13</v>
      </c>
      <c r="AI271" s="68"/>
      <c r="AJ271" s="24">
        <f t="shared" ref="AJ271:AU271" si="105">SUM(AJ266:AJ270)</f>
        <v>855</v>
      </c>
      <c r="AK271" s="24">
        <f t="shared" si="105"/>
        <v>891</v>
      </c>
      <c r="AL271" s="24">
        <f t="shared" si="105"/>
        <v>3087</v>
      </c>
      <c r="AM271" s="24">
        <f t="shared" si="105"/>
        <v>3164</v>
      </c>
      <c r="AN271" s="24">
        <f t="shared" si="105"/>
        <v>4453</v>
      </c>
      <c r="AO271" s="24">
        <f t="shared" si="105"/>
        <v>3192</v>
      </c>
      <c r="AP271" s="24">
        <f t="shared" si="105"/>
        <v>2637</v>
      </c>
      <c r="AQ271" s="24">
        <f t="shared" si="105"/>
        <v>0</v>
      </c>
      <c r="AR271" s="24">
        <f t="shared" si="105"/>
        <v>0</v>
      </c>
      <c r="AS271" s="24">
        <f t="shared" si="105"/>
        <v>0</v>
      </c>
      <c r="AT271" s="24">
        <f t="shared" si="105"/>
        <v>0</v>
      </c>
      <c r="AU271" s="24">
        <f t="shared" si="105"/>
        <v>0</v>
      </c>
      <c r="AV271" s="6"/>
    </row>
    <row r="272" spans="1:48" x14ac:dyDescent="0.25">
      <c r="A272" s="1">
        <f>ROW()</f>
        <v>272</v>
      </c>
      <c r="B272" s="27">
        <f t="shared" si="101"/>
        <v>0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 s="28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28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</row>
    <row r="273" spans="1:48" x14ac:dyDescent="0.25">
      <c r="A273" s="1">
        <f>ROW()</f>
        <v>273</v>
      </c>
      <c r="B273" s="9" t="str">
        <f t="shared" si="101"/>
        <v>23. QUILÔMETROS RODADOS</v>
      </c>
      <c r="C273" s="10" t="str">
        <f>C$4</f>
        <v>Meta Parcial</v>
      </c>
      <c r="D273" s="10" t="str">
        <f t="shared" ref="D273:AU273" si="106">D$4</f>
        <v>26-31-jul-24</v>
      </c>
      <c r="E273" s="10" t="str">
        <f t="shared" si="106"/>
        <v>Meta Mensal</v>
      </c>
      <c r="F273" s="10">
        <f t="shared" si="106"/>
        <v>45505</v>
      </c>
      <c r="G273" s="10" t="e">
        <f t="shared" ca="1" si="106"/>
        <v>#NAME?</v>
      </c>
      <c r="H273" s="10" t="str">
        <f t="shared" si="106"/>
        <v>Meta Parcial</v>
      </c>
      <c r="I273" s="10" t="str">
        <f t="shared" si="106"/>
        <v>01-25-Out-24</v>
      </c>
      <c r="J273" s="10" t="str">
        <f t="shared" si="106"/>
        <v>Meta Parcial</v>
      </c>
      <c r="K273" s="10" t="str">
        <f t="shared" si="106"/>
        <v>26-31-Out-24</v>
      </c>
      <c r="L273" s="10" t="str">
        <f t="shared" si="106"/>
        <v>Meta Mensal</v>
      </c>
      <c r="M273" s="10">
        <f>M$4</f>
        <v>45566</v>
      </c>
      <c r="N273" s="10" t="e">
        <f t="shared" ca="1" si="106"/>
        <v>#NAME?</v>
      </c>
      <c r="O273" s="10" t="e">
        <f t="shared" ca="1" si="106"/>
        <v>#NAME?</v>
      </c>
      <c r="P273" s="10" t="str">
        <f t="shared" si="106"/>
        <v>Meta Parcial</v>
      </c>
      <c r="Q273" s="10" t="str">
        <f t="shared" si="106"/>
        <v>01-20/01 de 2025</v>
      </c>
      <c r="R273" s="12" t="s">
        <v>149</v>
      </c>
      <c r="S273" s="13" t="str">
        <f t="shared" si="106"/>
        <v>Meta Parcial</v>
      </c>
      <c r="T273" s="13" t="str">
        <f t="shared" si="106"/>
        <v>21-31/01 de 2025</v>
      </c>
      <c r="U273" s="13" t="str">
        <f t="shared" si="106"/>
        <v>Meta Mensal</v>
      </c>
      <c r="V273" s="13">
        <f t="shared" si="106"/>
        <v>45658</v>
      </c>
      <c r="W273" s="13" t="e">
        <f t="shared" ca="1" si="106"/>
        <v>#NAME?</v>
      </c>
      <c r="X273" s="13" t="e">
        <f t="shared" ca="1" si="106"/>
        <v>#NAME?</v>
      </c>
      <c r="Y273" s="13" t="e">
        <f t="shared" ca="1" si="106"/>
        <v>#NAME?</v>
      </c>
      <c r="Z273" s="13" t="e">
        <f t="shared" ca="1" si="106"/>
        <v>#NAME?</v>
      </c>
      <c r="AA273" s="13" t="e">
        <f t="shared" ca="1" si="106"/>
        <v>#NAME?</v>
      </c>
      <c r="AB273" s="13" t="e">
        <f t="shared" ca="1" si="106"/>
        <v>#NAME?</v>
      </c>
      <c r="AC273" s="13" t="e">
        <f t="shared" ca="1" si="106"/>
        <v>#NAME?</v>
      </c>
      <c r="AD273" s="13" t="e">
        <f t="shared" ca="1" si="106"/>
        <v>#NAME?</v>
      </c>
      <c r="AE273" s="13" t="e">
        <f t="shared" ca="1" si="106"/>
        <v>#NAME?</v>
      </c>
      <c r="AF273" s="13" t="e">
        <f t="shared" ca="1" si="106"/>
        <v>#NAME?</v>
      </c>
      <c r="AG273" s="13" t="e">
        <f t="shared" ca="1" si="106"/>
        <v>#NAME?</v>
      </c>
      <c r="AH273" s="12" t="s">
        <v>149</v>
      </c>
      <c r="AI273" s="13" t="str">
        <f>AI$4</f>
        <v>Meta Mensal</v>
      </c>
      <c r="AJ273" s="13" t="e">
        <f t="shared" ca="1" si="106"/>
        <v>#NAME?</v>
      </c>
      <c r="AK273" s="13" t="e">
        <f t="shared" ca="1" si="106"/>
        <v>#NAME?</v>
      </c>
      <c r="AL273" s="13" t="e">
        <f t="shared" ca="1" si="106"/>
        <v>#NAME?</v>
      </c>
      <c r="AM273" s="13" t="e">
        <f t="shared" ca="1" si="106"/>
        <v>#NAME?</v>
      </c>
      <c r="AN273" s="13" t="e">
        <f t="shared" ca="1" si="106"/>
        <v>#NAME?</v>
      </c>
      <c r="AO273" s="13" t="e">
        <f t="shared" ca="1" si="106"/>
        <v>#NAME?</v>
      </c>
      <c r="AP273" s="13" t="e">
        <f t="shared" ca="1" si="106"/>
        <v>#NAME?</v>
      </c>
      <c r="AQ273" s="13" t="e">
        <f t="shared" ca="1" si="106"/>
        <v>#NAME?</v>
      </c>
      <c r="AR273" s="13" t="e">
        <f t="shared" ca="1" si="106"/>
        <v>#NAME?</v>
      </c>
      <c r="AS273" s="13" t="e">
        <f t="shared" ca="1" si="106"/>
        <v>#NAME?</v>
      </c>
      <c r="AT273" s="13" t="e">
        <f t="shared" ca="1" si="106"/>
        <v>#NAME?</v>
      </c>
      <c r="AU273" s="13" t="e">
        <f t="shared" ca="1" si="106"/>
        <v>#NAME?</v>
      </c>
      <c r="AV273" s="15">
        <f>ROW()-3</f>
        <v>270</v>
      </c>
    </row>
    <row r="274" spans="1:48" s="20" customFormat="1" x14ac:dyDescent="0.25">
      <c r="A274" s="1">
        <f>ROW()</f>
        <v>274</v>
      </c>
      <c r="B274" s="27" t="str">
        <f t="shared" si="101"/>
        <v>Veículo I</v>
      </c>
      <c r="C274" s="62">
        <f>(E274/31)*6</f>
        <v>2322.5806451612907</v>
      </c>
      <c r="D274" s="19">
        <v>1831</v>
      </c>
      <c r="E274" s="62">
        <v>12000</v>
      </c>
      <c r="F274" s="19">
        <v>9294</v>
      </c>
      <c r="G274" s="19">
        <v>13253</v>
      </c>
      <c r="H274" s="19">
        <f>ROUND(((L274/31)*25),0)</f>
        <v>9677</v>
      </c>
      <c r="I274" s="19">
        <v>9519</v>
      </c>
      <c r="J274" s="19">
        <f>ROUND(((L274/31)*6),0)</f>
        <v>2323</v>
      </c>
      <c r="K274" s="19">
        <v>1499</v>
      </c>
      <c r="L274" s="96">
        <f>E274</f>
        <v>12000</v>
      </c>
      <c r="M274" s="22">
        <f>I274+K274</f>
        <v>11018</v>
      </c>
      <c r="N274" s="19">
        <v>10785</v>
      </c>
      <c r="O274" s="19">
        <v>7261</v>
      </c>
      <c r="P274" s="19">
        <f>ROUND((L274/31)*20,0)</f>
        <v>7742</v>
      </c>
      <c r="Q274" s="74">
        <v>6825</v>
      </c>
      <c r="R274" s="21" t="s">
        <v>150</v>
      </c>
      <c r="S274" s="19">
        <f>ROUND((U274/31)*11,0)</f>
        <v>3548</v>
      </c>
      <c r="T274" s="74">
        <v>8556</v>
      </c>
      <c r="U274" s="264">
        <v>10000</v>
      </c>
      <c r="V274" s="22">
        <f>T274+Q274</f>
        <v>15381</v>
      </c>
      <c r="W274" s="19">
        <v>13138</v>
      </c>
      <c r="X274" s="19">
        <v>12125</v>
      </c>
      <c r="Y274" s="19">
        <v>6783</v>
      </c>
      <c r="Z274" s="19">
        <v>7679</v>
      </c>
      <c r="AA274" s="19">
        <v>5367</v>
      </c>
      <c r="AB274" s="59">
        <v>5966</v>
      </c>
      <c r="AC274" s="19">
        <v>5582</v>
      </c>
      <c r="AD274" s="19">
        <v>9508</v>
      </c>
      <c r="AE274" s="19">
        <v>15155</v>
      </c>
      <c r="AF274" s="19">
        <v>7163</v>
      </c>
      <c r="AG274" s="19">
        <v>9693</v>
      </c>
      <c r="AH274" s="21" t="s">
        <v>150</v>
      </c>
      <c r="AI274" s="264">
        <v>10000</v>
      </c>
      <c r="AJ274" s="19">
        <v>9885</v>
      </c>
      <c r="AK274" s="19">
        <v>6997</v>
      </c>
      <c r="AL274" s="19">
        <v>8712</v>
      </c>
      <c r="AM274" s="19">
        <v>7899</v>
      </c>
      <c r="AN274" s="19">
        <v>8894</v>
      </c>
      <c r="AO274" s="19">
        <v>10708</v>
      </c>
      <c r="AP274" s="19">
        <v>9906</v>
      </c>
      <c r="AQ274" s="19"/>
      <c r="AR274" s="19"/>
      <c r="AS274" s="19"/>
      <c r="AT274" s="19"/>
      <c r="AU274" s="19"/>
      <c r="AV274" s="39"/>
    </row>
    <row r="275" spans="1:48" s="20" customFormat="1" x14ac:dyDescent="0.25">
      <c r="A275" s="1">
        <f>ROW()</f>
        <v>275</v>
      </c>
      <c r="B275" s="27" t="str">
        <f t="shared" si="101"/>
        <v>Veículo II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30"/>
      <c r="R275" s="21" t="s">
        <v>151</v>
      </c>
      <c r="S275" s="19"/>
      <c r="T275" s="74"/>
      <c r="U275" s="265"/>
      <c r="V275" s="22"/>
      <c r="W275" s="19">
        <v>7258</v>
      </c>
      <c r="X275" s="19">
        <v>9525</v>
      </c>
      <c r="Y275" s="19">
        <v>14107</v>
      </c>
      <c r="Z275" s="19">
        <v>14844</v>
      </c>
      <c r="AA275" s="19">
        <v>12566</v>
      </c>
      <c r="AB275" s="60">
        <v>15756</v>
      </c>
      <c r="AC275" s="19">
        <v>16133</v>
      </c>
      <c r="AD275" s="19">
        <v>12594</v>
      </c>
      <c r="AE275" s="19">
        <v>8377</v>
      </c>
      <c r="AF275" s="19">
        <v>13121</v>
      </c>
      <c r="AG275" s="19">
        <v>11989</v>
      </c>
      <c r="AH275" s="21" t="s">
        <v>151</v>
      </c>
      <c r="AI275" s="265"/>
      <c r="AJ275" s="19">
        <v>12525</v>
      </c>
      <c r="AK275" s="19">
        <v>11721</v>
      </c>
      <c r="AL275" s="19">
        <v>11824</v>
      </c>
      <c r="AM275" s="19">
        <v>11901</v>
      </c>
      <c r="AN275" s="19">
        <v>11463</v>
      </c>
      <c r="AO275" s="19">
        <v>10510</v>
      </c>
      <c r="AP275" s="19">
        <v>12378</v>
      </c>
      <c r="AQ275" s="19"/>
      <c r="AR275" s="19"/>
      <c r="AS275" s="19"/>
      <c r="AT275" s="19"/>
      <c r="AU275" s="19"/>
      <c r="AV275" s="39"/>
    </row>
    <row r="276" spans="1:48" s="26" customFormat="1" x14ac:dyDescent="0.25">
      <c r="A276" s="1">
        <f>ROW()</f>
        <v>276</v>
      </c>
      <c r="B276" s="23" t="str">
        <f t="shared" si="101"/>
        <v>MÉDIA</v>
      </c>
      <c r="C276" s="130">
        <f t="shared" ref="C276:AG276" si="107">AVERAGE(C274:C275)</f>
        <v>2322.5806451612907</v>
      </c>
      <c r="D276" s="130">
        <f t="shared" si="107"/>
        <v>1831</v>
      </c>
      <c r="E276" s="130">
        <f t="shared" si="107"/>
        <v>12000</v>
      </c>
      <c r="F276" s="130">
        <f t="shared" si="107"/>
        <v>9294</v>
      </c>
      <c r="G276" s="130">
        <f t="shared" si="107"/>
        <v>13253</v>
      </c>
      <c r="H276" s="130">
        <f t="shared" si="107"/>
        <v>9677</v>
      </c>
      <c r="I276" s="130">
        <f t="shared" si="107"/>
        <v>9519</v>
      </c>
      <c r="J276" s="130">
        <f t="shared" si="107"/>
        <v>2323</v>
      </c>
      <c r="K276" s="130">
        <f t="shared" si="107"/>
        <v>1499</v>
      </c>
      <c r="L276" s="130">
        <f t="shared" si="107"/>
        <v>12000</v>
      </c>
      <c r="M276" s="130">
        <f t="shared" si="107"/>
        <v>11018</v>
      </c>
      <c r="N276" s="130">
        <f t="shared" si="107"/>
        <v>10785</v>
      </c>
      <c r="O276" s="130">
        <f t="shared" si="107"/>
        <v>7261</v>
      </c>
      <c r="P276" s="130">
        <f t="shared" si="107"/>
        <v>7742</v>
      </c>
      <c r="Q276" s="130">
        <f t="shared" si="107"/>
        <v>6825</v>
      </c>
      <c r="R276" s="23" t="s">
        <v>152</v>
      </c>
      <c r="S276" s="130">
        <f t="shared" si="107"/>
        <v>3548</v>
      </c>
      <c r="T276" s="130">
        <f t="shared" si="107"/>
        <v>8556</v>
      </c>
      <c r="U276" s="130">
        <f t="shared" si="107"/>
        <v>10000</v>
      </c>
      <c r="V276" s="130">
        <f t="shared" si="107"/>
        <v>15381</v>
      </c>
      <c r="W276" s="130">
        <f t="shared" si="107"/>
        <v>10198</v>
      </c>
      <c r="X276" s="130">
        <f t="shared" si="107"/>
        <v>10825</v>
      </c>
      <c r="Y276" s="130">
        <f t="shared" si="107"/>
        <v>10445</v>
      </c>
      <c r="Z276" s="130">
        <f t="shared" si="107"/>
        <v>11261.5</v>
      </c>
      <c r="AA276" s="130">
        <f t="shared" si="107"/>
        <v>8966.5</v>
      </c>
      <c r="AB276" s="130">
        <f t="shared" si="107"/>
        <v>10861</v>
      </c>
      <c r="AC276" s="130">
        <f t="shared" si="107"/>
        <v>10857.5</v>
      </c>
      <c r="AD276" s="130">
        <f t="shared" si="107"/>
        <v>11051</v>
      </c>
      <c r="AE276" s="130">
        <f t="shared" si="107"/>
        <v>11766</v>
      </c>
      <c r="AF276" s="130">
        <f t="shared" si="107"/>
        <v>10142</v>
      </c>
      <c r="AG276" s="130">
        <f t="shared" si="107"/>
        <v>10841</v>
      </c>
      <c r="AH276" s="23" t="s">
        <v>152</v>
      </c>
      <c r="AI276" s="130">
        <f>SUM(AI274:AI275)</f>
        <v>10000</v>
      </c>
      <c r="AJ276" s="130">
        <f t="shared" ref="AJ276:AU276" si="108">AVERAGE(AJ274:AJ275)</f>
        <v>11205</v>
      </c>
      <c r="AK276" s="130">
        <f t="shared" si="108"/>
        <v>9359</v>
      </c>
      <c r="AL276" s="130">
        <f t="shared" si="108"/>
        <v>10268</v>
      </c>
      <c r="AM276" s="130">
        <f t="shared" si="108"/>
        <v>9900</v>
      </c>
      <c r="AN276" s="130">
        <f t="shared" si="108"/>
        <v>10178.5</v>
      </c>
      <c r="AO276" s="130">
        <f t="shared" si="108"/>
        <v>10609</v>
      </c>
      <c r="AP276" s="130">
        <f t="shared" si="108"/>
        <v>11142</v>
      </c>
      <c r="AQ276" s="130" t="e">
        <f t="shared" si="108"/>
        <v>#DIV/0!</v>
      </c>
      <c r="AR276" s="130" t="e">
        <f t="shared" si="108"/>
        <v>#DIV/0!</v>
      </c>
      <c r="AS276" s="130" t="e">
        <f t="shared" si="108"/>
        <v>#DIV/0!</v>
      </c>
      <c r="AT276" s="130" t="e">
        <f t="shared" si="108"/>
        <v>#DIV/0!</v>
      </c>
      <c r="AU276" s="130" t="e">
        <f t="shared" si="108"/>
        <v>#DIV/0!</v>
      </c>
      <c r="AV276" s="39"/>
    </row>
    <row r="277" spans="1:48" hidden="1" x14ac:dyDescent="0.25">
      <c r="A277" s="1">
        <f>ROW()</f>
        <v>277</v>
      </c>
      <c r="B277" s="27">
        <f t="shared" ref="B277:B305" si="109">R277</f>
        <v>0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 s="28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28"/>
      <c r="AI277" s="54"/>
      <c r="AJ277"/>
      <c r="AK277"/>
      <c r="AL277"/>
      <c r="AM277"/>
      <c r="AN277"/>
      <c r="AO277"/>
      <c r="AP277"/>
      <c r="AQ277"/>
      <c r="AR277"/>
      <c r="AS277"/>
      <c r="AT277"/>
      <c r="AU277"/>
      <c r="AV277" s="39"/>
    </row>
    <row r="278" spans="1:48" s="16" customFormat="1" hidden="1" x14ac:dyDescent="0.25">
      <c r="A278" s="1">
        <f>ROW()</f>
        <v>278</v>
      </c>
      <c r="B278" s="27" t="str">
        <f t="shared" si="109"/>
        <v>22. CONSULTA MULTIPROFISSIONAL - [INTERCONSULTA]</v>
      </c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30"/>
      <c r="R278" s="12" t="s">
        <v>153</v>
      </c>
      <c r="S278" s="13" t="str">
        <f t="shared" ref="S278:AI278" si="110">S$4</f>
        <v>Meta Parcial</v>
      </c>
      <c r="T278" s="13" t="str">
        <f t="shared" si="110"/>
        <v>21-31/01 de 2025</v>
      </c>
      <c r="U278" s="13" t="str">
        <f t="shared" si="110"/>
        <v>Meta Mensal</v>
      </c>
      <c r="V278" s="13">
        <f t="shared" si="110"/>
        <v>45658</v>
      </c>
      <c r="W278" s="13" t="e">
        <f t="shared" ca="1" si="110"/>
        <v>#NAME?</v>
      </c>
      <c r="X278" s="13" t="e">
        <f t="shared" ca="1" si="110"/>
        <v>#NAME?</v>
      </c>
      <c r="Y278" s="13" t="e">
        <f t="shared" ca="1" si="110"/>
        <v>#NAME?</v>
      </c>
      <c r="Z278" s="13" t="e">
        <f t="shared" ca="1" si="110"/>
        <v>#NAME?</v>
      </c>
      <c r="AA278" s="13" t="e">
        <f t="shared" ca="1" si="110"/>
        <v>#NAME?</v>
      </c>
      <c r="AB278" s="13" t="e">
        <f t="shared" ca="1" si="110"/>
        <v>#NAME?</v>
      </c>
      <c r="AC278" s="13" t="e">
        <f t="shared" ca="1" si="110"/>
        <v>#NAME?</v>
      </c>
      <c r="AD278" s="13" t="e">
        <f t="shared" ca="1" si="110"/>
        <v>#NAME?</v>
      </c>
      <c r="AE278" s="13" t="e">
        <f t="shared" ca="1" si="110"/>
        <v>#NAME?</v>
      </c>
      <c r="AF278" s="13" t="e">
        <f t="shared" ca="1" si="110"/>
        <v>#NAME?</v>
      </c>
      <c r="AG278" s="13" t="e">
        <f t="shared" ca="1" si="110"/>
        <v>#NAME?</v>
      </c>
      <c r="AH278" s="12" t="s">
        <v>153</v>
      </c>
      <c r="AI278" s="13" t="str">
        <f t="shared" si="110"/>
        <v>Meta Mensal</v>
      </c>
      <c r="AJ278"/>
      <c r="AK278"/>
      <c r="AL278"/>
      <c r="AM278"/>
      <c r="AN278"/>
      <c r="AO278"/>
      <c r="AP278"/>
      <c r="AQ278"/>
      <c r="AR278"/>
      <c r="AS278"/>
      <c r="AT278"/>
      <c r="AU278"/>
      <c r="AV278" s="39"/>
    </row>
    <row r="279" spans="1:48" s="20" customFormat="1" hidden="1" x14ac:dyDescent="0.25">
      <c r="A279" s="1">
        <f>ROW()</f>
        <v>279</v>
      </c>
      <c r="B279" s="27" t="str">
        <f t="shared" si="109"/>
        <v>Enfermeiro</v>
      </c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30"/>
      <c r="R279" s="21" t="s">
        <v>47</v>
      </c>
      <c r="S279" s="260">
        <f>ROUND((U279/31)*11,0)</f>
        <v>458</v>
      </c>
      <c r="T279" s="35">
        <v>317</v>
      </c>
      <c r="U279" s="263">
        <v>1290</v>
      </c>
      <c r="V279" s="22">
        <f t="shared" ref="V279:V284" si="111">T279+Q279</f>
        <v>317</v>
      </c>
      <c r="W279" s="22">
        <v>851</v>
      </c>
      <c r="X279" s="22">
        <v>748</v>
      </c>
      <c r="Y279" s="22">
        <v>854</v>
      </c>
      <c r="Z279" s="22">
        <v>810</v>
      </c>
      <c r="AA279" s="22">
        <v>495</v>
      </c>
      <c r="AB279" s="75">
        <v>949</v>
      </c>
      <c r="AC279" s="37">
        <v>939</v>
      </c>
      <c r="AD279" s="37">
        <v>959</v>
      </c>
      <c r="AE279" s="37">
        <v>1052</v>
      </c>
      <c r="AF279" s="37">
        <v>936</v>
      </c>
      <c r="AG279" s="37">
        <v>939</v>
      </c>
      <c r="AH279" s="21" t="s">
        <v>47</v>
      </c>
      <c r="AI279" s="263">
        <v>1290</v>
      </c>
      <c r="AJ279"/>
      <c r="AK279"/>
      <c r="AL279"/>
      <c r="AM279"/>
      <c r="AN279"/>
      <c r="AO279"/>
      <c r="AP279"/>
      <c r="AQ279"/>
      <c r="AR279"/>
      <c r="AS279"/>
      <c r="AT279"/>
      <c r="AU279"/>
      <c r="AV279" s="39"/>
    </row>
    <row r="280" spans="1:48" s="20" customFormat="1" hidden="1" x14ac:dyDescent="0.25">
      <c r="A280" s="1">
        <f>ROW()</f>
        <v>280</v>
      </c>
      <c r="B280" s="27" t="str">
        <f t="shared" si="109"/>
        <v>Farmacêutico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30"/>
      <c r="R280" s="21" t="s">
        <v>48</v>
      </c>
      <c r="S280" s="260"/>
      <c r="T280" s="35">
        <v>7</v>
      </c>
      <c r="U280" s="261"/>
      <c r="V280" s="22">
        <f t="shared" si="111"/>
        <v>7</v>
      </c>
      <c r="W280" s="22">
        <v>118</v>
      </c>
      <c r="X280" s="22">
        <v>162</v>
      </c>
      <c r="Y280" s="22">
        <v>99</v>
      </c>
      <c r="Z280" s="22">
        <v>81</v>
      </c>
      <c r="AA280" s="22">
        <v>93</v>
      </c>
      <c r="AB280" s="36">
        <v>413</v>
      </c>
      <c r="AC280" s="37">
        <v>317</v>
      </c>
      <c r="AD280" s="37">
        <v>247</v>
      </c>
      <c r="AE280" s="37">
        <v>239</v>
      </c>
      <c r="AF280" s="37">
        <v>276</v>
      </c>
      <c r="AG280" s="37">
        <v>233</v>
      </c>
      <c r="AH280" s="21" t="s">
        <v>48</v>
      </c>
      <c r="AI280" s="261"/>
      <c r="AJ280"/>
      <c r="AK280"/>
      <c r="AL280"/>
      <c r="AM280"/>
      <c r="AN280"/>
      <c r="AO280"/>
      <c r="AP280"/>
      <c r="AQ280"/>
      <c r="AR280"/>
      <c r="AS280"/>
      <c r="AT280"/>
      <c r="AU280"/>
      <c r="AV280" s="39"/>
    </row>
    <row r="281" spans="1:48" s="20" customFormat="1" hidden="1" x14ac:dyDescent="0.25">
      <c r="A281" s="1">
        <f>ROW()</f>
        <v>281</v>
      </c>
      <c r="B281" s="27" t="str">
        <f t="shared" si="109"/>
        <v>Fisioterapeuta</v>
      </c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30"/>
      <c r="R281" s="21" t="s">
        <v>49</v>
      </c>
      <c r="S281" s="260"/>
      <c r="T281" s="35">
        <v>102</v>
      </c>
      <c r="U281" s="261"/>
      <c r="V281" s="22">
        <f t="shared" si="111"/>
        <v>102</v>
      </c>
      <c r="W281" s="22">
        <v>355</v>
      </c>
      <c r="X281" s="22">
        <v>307</v>
      </c>
      <c r="Y281" s="22">
        <v>261</v>
      </c>
      <c r="Z281" s="22">
        <v>281</v>
      </c>
      <c r="AA281" s="22">
        <v>247</v>
      </c>
      <c r="AB281" s="36">
        <v>341</v>
      </c>
      <c r="AC281" s="37">
        <v>185</v>
      </c>
      <c r="AD281" s="37">
        <v>212</v>
      </c>
      <c r="AE281" s="37">
        <v>157</v>
      </c>
      <c r="AF281" s="37">
        <v>406</v>
      </c>
      <c r="AG281" s="37">
        <v>473</v>
      </c>
      <c r="AH281" s="21" t="s">
        <v>49</v>
      </c>
      <c r="AI281" s="261"/>
      <c r="AJ281"/>
      <c r="AK281"/>
      <c r="AL281"/>
      <c r="AM281"/>
      <c r="AN281"/>
      <c r="AO281"/>
      <c r="AP281"/>
      <c r="AQ281"/>
      <c r="AR281"/>
      <c r="AS281"/>
      <c r="AT281"/>
      <c r="AU281"/>
      <c r="AV281" s="39"/>
    </row>
    <row r="282" spans="1:48" s="20" customFormat="1" hidden="1" x14ac:dyDescent="0.25">
      <c r="A282" s="1">
        <f>ROW()</f>
        <v>282</v>
      </c>
      <c r="B282" s="27" t="str">
        <f t="shared" si="109"/>
        <v>Fonoaudiólogo</v>
      </c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30"/>
      <c r="R282" s="21" t="s">
        <v>50</v>
      </c>
      <c r="S282" s="260"/>
      <c r="T282" s="35">
        <v>0</v>
      </c>
      <c r="U282" s="261"/>
      <c r="V282" s="22">
        <f t="shared" si="111"/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36">
        <v>0</v>
      </c>
      <c r="AC282" s="37">
        <v>0</v>
      </c>
      <c r="AD282" s="37">
        <v>0</v>
      </c>
      <c r="AE282" s="37">
        <v>0</v>
      </c>
      <c r="AF282" s="37">
        <v>0</v>
      </c>
      <c r="AG282" s="37">
        <v>0</v>
      </c>
      <c r="AH282" s="21" t="s">
        <v>50</v>
      </c>
      <c r="AI282" s="261"/>
      <c r="AJ282"/>
      <c r="AK282"/>
      <c r="AL282"/>
      <c r="AM282"/>
      <c r="AN282"/>
      <c r="AO282"/>
      <c r="AP282"/>
      <c r="AQ282"/>
      <c r="AR282"/>
      <c r="AS282"/>
      <c r="AT282"/>
      <c r="AU282"/>
      <c r="AV282" s="39"/>
    </row>
    <row r="283" spans="1:48" s="20" customFormat="1" hidden="1" x14ac:dyDescent="0.25">
      <c r="A283" s="1">
        <f>ROW()</f>
        <v>283</v>
      </c>
      <c r="B283" s="27" t="str">
        <f t="shared" si="109"/>
        <v>Nutricionista</v>
      </c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30"/>
      <c r="R283" s="21" t="s">
        <v>51</v>
      </c>
      <c r="S283" s="260"/>
      <c r="T283" s="35">
        <v>45</v>
      </c>
      <c r="U283" s="261"/>
      <c r="V283" s="22">
        <f t="shared" si="111"/>
        <v>45</v>
      </c>
      <c r="W283" s="22">
        <v>94</v>
      </c>
      <c r="X283" s="22">
        <v>97</v>
      </c>
      <c r="Y283" s="22">
        <v>100</v>
      </c>
      <c r="Z283" s="22">
        <v>101</v>
      </c>
      <c r="AA283" s="22">
        <v>82</v>
      </c>
      <c r="AB283" s="36">
        <v>221</v>
      </c>
      <c r="AC283" s="37">
        <v>272</v>
      </c>
      <c r="AD283" s="37">
        <v>187</v>
      </c>
      <c r="AE283" s="37">
        <v>146</v>
      </c>
      <c r="AF283" s="37">
        <v>140</v>
      </c>
      <c r="AG283" s="37">
        <v>350</v>
      </c>
      <c r="AH283" s="21" t="s">
        <v>51</v>
      </c>
      <c r="AI283" s="261"/>
      <c r="AJ283"/>
      <c r="AK283"/>
      <c r="AL283"/>
      <c r="AM283"/>
      <c r="AN283"/>
      <c r="AO283"/>
      <c r="AP283"/>
      <c r="AQ283"/>
      <c r="AR283"/>
      <c r="AS283"/>
      <c r="AT283"/>
      <c r="AU283"/>
      <c r="AV283" s="39"/>
    </row>
    <row r="284" spans="1:48" s="20" customFormat="1" hidden="1" x14ac:dyDescent="0.25">
      <c r="A284" s="1">
        <f>ROW()</f>
        <v>284</v>
      </c>
      <c r="B284" s="27" t="str">
        <f t="shared" si="109"/>
        <v>Psicólogo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30"/>
      <c r="R284" s="21" t="s">
        <v>52</v>
      </c>
      <c r="S284" s="260"/>
      <c r="T284" s="35">
        <v>20</v>
      </c>
      <c r="U284" s="261"/>
      <c r="V284" s="22">
        <f t="shared" si="111"/>
        <v>20</v>
      </c>
      <c r="W284" s="22">
        <v>46</v>
      </c>
      <c r="X284" s="22">
        <v>48</v>
      </c>
      <c r="Y284" s="22">
        <v>97</v>
      </c>
      <c r="Z284" s="22">
        <v>118</v>
      </c>
      <c r="AA284" s="22">
        <v>60</v>
      </c>
      <c r="AB284" s="36">
        <v>202</v>
      </c>
      <c r="AC284" s="37">
        <v>153</v>
      </c>
      <c r="AD284" s="37">
        <v>212</v>
      </c>
      <c r="AE284" s="37">
        <v>195</v>
      </c>
      <c r="AF284" s="37">
        <v>134</v>
      </c>
      <c r="AG284" s="37">
        <v>153</v>
      </c>
      <c r="AH284" s="21" t="s">
        <v>52</v>
      </c>
      <c r="AI284" s="261"/>
      <c r="AJ284"/>
      <c r="AK284"/>
      <c r="AL284"/>
      <c r="AM284"/>
      <c r="AN284"/>
      <c r="AO284"/>
      <c r="AP284"/>
      <c r="AQ284"/>
      <c r="AR284"/>
      <c r="AS284"/>
      <c r="AT284"/>
      <c r="AU284"/>
      <c r="AV284" s="39"/>
    </row>
    <row r="285" spans="1:48" s="20" customFormat="1" hidden="1" x14ac:dyDescent="0.25">
      <c r="A285" s="1">
        <f>ROW()</f>
        <v>285</v>
      </c>
      <c r="B285" s="27" t="str">
        <f t="shared" si="109"/>
        <v>Terapia Ocupacional</v>
      </c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30"/>
      <c r="R285" s="21" t="s">
        <v>53</v>
      </c>
      <c r="S285" s="22"/>
      <c r="T285" s="35"/>
      <c r="U285" s="262"/>
      <c r="V285" s="22"/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36">
        <v>0</v>
      </c>
      <c r="AC285" s="37">
        <v>0</v>
      </c>
      <c r="AD285" s="37">
        <v>0</v>
      </c>
      <c r="AE285" s="37">
        <v>0</v>
      </c>
      <c r="AF285" s="37">
        <v>0</v>
      </c>
      <c r="AG285" s="37">
        <v>0</v>
      </c>
      <c r="AH285" s="21" t="s">
        <v>53</v>
      </c>
      <c r="AI285" s="262"/>
      <c r="AJ285"/>
      <c r="AK285"/>
      <c r="AL285"/>
      <c r="AM285"/>
      <c r="AN285"/>
      <c r="AO285"/>
      <c r="AP285"/>
      <c r="AQ285"/>
      <c r="AR285"/>
      <c r="AS285"/>
      <c r="AT285"/>
      <c r="AU285"/>
      <c r="AV285" s="39"/>
    </row>
    <row r="286" spans="1:48" s="26" customFormat="1" hidden="1" x14ac:dyDescent="0.25">
      <c r="A286" s="1">
        <f>ROW()</f>
        <v>286</v>
      </c>
      <c r="B286" s="27" t="str">
        <f t="shared" si="109"/>
        <v>TOTAL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30"/>
      <c r="R286" s="23" t="s">
        <v>13</v>
      </c>
      <c r="S286" s="24">
        <f>SUM(S279:S284)</f>
        <v>458</v>
      </c>
      <c r="T286" s="24">
        <f>SUM(T279:T284)</f>
        <v>491</v>
      </c>
      <c r="U286" s="24">
        <f>SUM(U279:U285)</f>
        <v>1290</v>
      </c>
      <c r="V286" s="24">
        <f t="shared" ref="V286:AG286" si="112">SUM(V279:V285)</f>
        <v>491</v>
      </c>
      <c r="W286" s="24">
        <f t="shared" si="112"/>
        <v>1464</v>
      </c>
      <c r="X286" s="24">
        <f t="shared" si="112"/>
        <v>1362</v>
      </c>
      <c r="Y286" s="24">
        <f t="shared" si="112"/>
        <v>1411</v>
      </c>
      <c r="Z286" s="24">
        <f t="shared" si="112"/>
        <v>1391</v>
      </c>
      <c r="AA286" s="24">
        <f t="shared" si="112"/>
        <v>977</v>
      </c>
      <c r="AB286" s="24">
        <f t="shared" si="112"/>
        <v>2126</v>
      </c>
      <c r="AC286" s="24">
        <f t="shared" si="112"/>
        <v>1866</v>
      </c>
      <c r="AD286" s="24">
        <f t="shared" si="112"/>
        <v>1817</v>
      </c>
      <c r="AE286" s="24">
        <f t="shared" si="112"/>
        <v>1789</v>
      </c>
      <c r="AF286" s="24">
        <f t="shared" si="112"/>
        <v>1892</v>
      </c>
      <c r="AG286" s="24">
        <f t="shared" si="112"/>
        <v>2148</v>
      </c>
      <c r="AH286" s="23" t="s">
        <v>13</v>
      </c>
      <c r="AI286" s="24">
        <f>SUM(AI279:AI285)</f>
        <v>1290</v>
      </c>
      <c r="AJ286"/>
      <c r="AK286"/>
      <c r="AL286"/>
      <c r="AM286"/>
      <c r="AN286"/>
      <c r="AO286"/>
      <c r="AP286"/>
      <c r="AQ286"/>
      <c r="AR286"/>
      <c r="AS286"/>
      <c r="AT286"/>
      <c r="AU286"/>
      <c r="AV286" s="39"/>
    </row>
    <row r="287" spans="1:48" hidden="1" x14ac:dyDescent="0.25">
      <c r="A287" s="1">
        <f>ROW()</f>
        <v>287</v>
      </c>
      <c r="B287" s="27">
        <f t="shared" si="109"/>
        <v>0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 s="28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28"/>
      <c r="AI287" s="54"/>
      <c r="AJ287"/>
      <c r="AK287"/>
      <c r="AL287"/>
      <c r="AM287"/>
      <c r="AN287"/>
      <c r="AO287"/>
      <c r="AP287"/>
      <c r="AQ287"/>
      <c r="AR287"/>
      <c r="AS287"/>
      <c r="AT287"/>
      <c r="AU287"/>
      <c r="AV287" s="39"/>
    </row>
    <row r="288" spans="1:48" s="16" customFormat="1" hidden="1" x14ac:dyDescent="0.25">
      <c r="A288" s="1">
        <f>ROW()</f>
        <v>288</v>
      </c>
      <c r="B288" s="27" t="str">
        <f t="shared" si="109"/>
        <v>23. CONSULTA MULTIPROFISSIONAL - [RETORNO]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30"/>
      <c r="R288" s="12" t="s">
        <v>154</v>
      </c>
      <c r="S288" s="13" t="str">
        <f t="shared" ref="S288:AI288" si="113">S$4</f>
        <v>Meta Parcial</v>
      </c>
      <c r="T288" s="13" t="str">
        <f t="shared" si="113"/>
        <v>21-31/01 de 2025</v>
      </c>
      <c r="U288" s="13" t="str">
        <f t="shared" si="113"/>
        <v>Meta Mensal</v>
      </c>
      <c r="V288" s="13">
        <f t="shared" si="113"/>
        <v>45658</v>
      </c>
      <c r="W288" s="13" t="e">
        <f t="shared" ca="1" si="113"/>
        <v>#NAME?</v>
      </c>
      <c r="X288" s="13" t="e">
        <f t="shared" ca="1" si="113"/>
        <v>#NAME?</v>
      </c>
      <c r="Y288" s="13" t="e">
        <f t="shared" ca="1" si="113"/>
        <v>#NAME?</v>
      </c>
      <c r="Z288" s="13" t="e">
        <f t="shared" ca="1" si="113"/>
        <v>#NAME?</v>
      </c>
      <c r="AA288" s="13" t="e">
        <f t="shared" ca="1" si="113"/>
        <v>#NAME?</v>
      </c>
      <c r="AB288" s="13" t="e">
        <f t="shared" ca="1" si="113"/>
        <v>#NAME?</v>
      </c>
      <c r="AC288" s="13" t="e">
        <f t="shared" ca="1" si="113"/>
        <v>#NAME?</v>
      </c>
      <c r="AD288" s="13" t="e">
        <f t="shared" ca="1" si="113"/>
        <v>#NAME?</v>
      </c>
      <c r="AE288" s="13" t="e">
        <f t="shared" ca="1" si="113"/>
        <v>#NAME?</v>
      </c>
      <c r="AF288" s="13" t="e">
        <f t="shared" ca="1" si="113"/>
        <v>#NAME?</v>
      </c>
      <c r="AG288" s="13" t="e">
        <f t="shared" ca="1" si="113"/>
        <v>#NAME?</v>
      </c>
      <c r="AH288" s="12" t="s">
        <v>154</v>
      </c>
      <c r="AI288" s="13" t="str">
        <f t="shared" si="113"/>
        <v>Meta Mensal</v>
      </c>
      <c r="AJ288"/>
      <c r="AK288"/>
      <c r="AL288"/>
      <c r="AM288"/>
      <c r="AN288"/>
      <c r="AO288"/>
      <c r="AP288"/>
      <c r="AQ288"/>
      <c r="AR288"/>
      <c r="AS288"/>
      <c r="AT288"/>
      <c r="AU288"/>
      <c r="AV288" s="39"/>
    </row>
    <row r="289" spans="1:48" s="20" customFormat="1" hidden="1" x14ac:dyDescent="0.25">
      <c r="A289" s="1">
        <f>ROW()</f>
        <v>289</v>
      </c>
      <c r="B289" s="27" t="str">
        <f t="shared" si="109"/>
        <v>Enfermeiro</v>
      </c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30"/>
      <c r="R289" s="21" t="s">
        <v>47</v>
      </c>
      <c r="S289" s="260">
        <f>ROUND((U289/31)*11,0)</f>
        <v>1068</v>
      </c>
      <c r="T289" s="35">
        <v>208</v>
      </c>
      <c r="U289" s="263">
        <v>3010</v>
      </c>
      <c r="V289" s="22">
        <f t="shared" ref="V289:V294" si="114">T289+Q289</f>
        <v>208</v>
      </c>
      <c r="W289" s="22">
        <v>722</v>
      </c>
      <c r="X289" s="22">
        <v>632</v>
      </c>
      <c r="Y289" s="22">
        <v>801</v>
      </c>
      <c r="Z289" s="22">
        <v>1055</v>
      </c>
      <c r="AA289" s="22">
        <v>1160</v>
      </c>
      <c r="AB289" s="75">
        <v>288</v>
      </c>
      <c r="AC289" s="37">
        <v>281</v>
      </c>
      <c r="AD289" s="37">
        <v>254</v>
      </c>
      <c r="AE289" s="37">
        <v>368</v>
      </c>
      <c r="AF289" s="37">
        <v>316</v>
      </c>
      <c r="AG289" s="37">
        <v>275</v>
      </c>
      <c r="AH289" s="21" t="s">
        <v>47</v>
      </c>
      <c r="AI289" s="263">
        <v>3010</v>
      </c>
      <c r="AJ289"/>
      <c r="AK289"/>
      <c r="AL289"/>
      <c r="AM289"/>
      <c r="AN289"/>
      <c r="AO289"/>
      <c r="AP289"/>
      <c r="AQ289"/>
      <c r="AR289"/>
      <c r="AS289"/>
      <c r="AT289"/>
      <c r="AU289"/>
      <c r="AV289" s="39"/>
    </row>
    <row r="290" spans="1:48" s="20" customFormat="1" hidden="1" x14ac:dyDescent="0.25">
      <c r="A290" s="1">
        <f>ROW()</f>
        <v>290</v>
      </c>
      <c r="B290" s="27" t="str">
        <f t="shared" si="109"/>
        <v>Farmacêutico</v>
      </c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30"/>
      <c r="R290" s="21" t="s">
        <v>48</v>
      </c>
      <c r="S290" s="260"/>
      <c r="T290" s="35">
        <v>28</v>
      </c>
      <c r="U290" s="261"/>
      <c r="V290" s="22">
        <f t="shared" si="114"/>
        <v>28</v>
      </c>
      <c r="W290" s="22">
        <v>16</v>
      </c>
      <c r="X290" s="22">
        <v>0</v>
      </c>
      <c r="Y290" s="22">
        <v>0</v>
      </c>
      <c r="Z290" s="22">
        <v>0</v>
      </c>
      <c r="AA290" s="22">
        <v>0</v>
      </c>
      <c r="AB290" s="36">
        <v>0</v>
      </c>
      <c r="AC290" s="37">
        <v>0</v>
      </c>
      <c r="AD290" s="37">
        <v>0</v>
      </c>
      <c r="AE290" s="37">
        <v>0</v>
      </c>
      <c r="AF290" s="37">
        <v>0</v>
      </c>
      <c r="AG290" s="37">
        <v>0</v>
      </c>
      <c r="AH290" s="21" t="s">
        <v>48</v>
      </c>
      <c r="AI290" s="261"/>
      <c r="AJ290"/>
      <c r="AK290"/>
      <c r="AL290"/>
      <c r="AM290"/>
      <c r="AN290"/>
      <c r="AO290"/>
      <c r="AP290"/>
      <c r="AQ290"/>
      <c r="AR290"/>
      <c r="AS290"/>
      <c r="AT290"/>
      <c r="AU290"/>
      <c r="AV290" s="39"/>
    </row>
    <row r="291" spans="1:48" s="20" customFormat="1" hidden="1" x14ac:dyDescent="0.25">
      <c r="A291" s="1">
        <f>ROW()</f>
        <v>291</v>
      </c>
      <c r="B291" s="27" t="str">
        <f t="shared" si="109"/>
        <v>Fisioterapeuta</v>
      </c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30"/>
      <c r="R291" s="21" t="s">
        <v>49</v>
      </c>
      <c r="S291" s="260"/>
      <c r="T291" s="35">
        <v>592</v>
      </c>
      <c r="U291" s="261"/>
      <c r="V291" s="22">
        <f t="shared" si="114"/>
        <v>592</v>
      </c>
      <c r="W291" s="22">
        <v>1592</v>
      </c>
      <c r="X291" s="22">
        <v>1850</v>
      </c>
      <c r="Y291" s="22">
        <v>1625</v>
      </c>
      <c r="Z291" s="22">
        <v>1258</v>
      </c>
      <c r="AA291" s="22">
        <v>1475</v>
      </c>
      <c r="AB291" s="60">
        <v>1101</v>
      </c>
      <c r="AC291" s="37">
        <v>1224</v>
      </c>
      <c r="AD291" s="37">
        <v>1221</v>
      </c>
      <c r="AE291" s="37">
        <v>1093</v>
      </c>
      <c r="AF291" s="37">
        <v>980</v>
      </c>
      <c r="AG291" s="37">
        <v>981</v>
      </c>
      <c r="AH291" s="21" t="s">
        <v>49</v>
      </c>
      <c r="AI291" s="261"/>
      <c r="AJ291"/>
      <c r="AK291"/>
      <c r="AL291"/>
      <c r="AM291"/>
      <c r="AN291"/>
      <c r="AO291"/>
      <c r="AP291"/>
      <c r="AQ291"/>
      <c r="AR291"/>
      <c r="AS291"/>
      <c r="AT291"/>
      <c r="AU291"/>
      <c r="AV291" s="39"/>
    </row>
    <row r="292" spans="1:48" s="20" customFormat="1" hidden="1" x14ac:dyDescent="0.25">
      <c r="A292" s="1">
        <f>ROW()</f>
        <v>292</v>
      </c>
      <c r="B292" s="27" t="str">
        <f t="shared" si="109"/>
        <v>Fonoaudiólogo</v>
      </c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30"/>
      <c r="R292" s="21" t="s">
        <v>50</v>
      </c>
      <c r="S292" s="260"/>
      <c r="T292" s="35">
        <v>0</v>
      </c>
      <c r="U292" s="261"/>
      <c r="V292" s="22">
        <f t="shared" si="114"/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36">
        <v>0</v>
      </c>
      <c r="AC292" s="37">
        <v>0</v>
      </c>
      <c r="AD292" s="37">
        <v>0</v>
      </c>
      <c r="AE292" s="37">
        <v>0</v>
      </c>
      <c r="AF292" s="37">
        <v>0</v>
      </c>
      <c r="AG292" s="37">
        <v>0</v>
      </c>
      <c r="AH292" s="21" t="s">
        <v>50</v>
      </c>
      <c r="AI292" s="261"/>
      <c r="AJ292"/>
      <c r="AK292"/>
      <c r="AL292"/>
      <c r="AM292"/>
      <c r="AN292"/>
      <c r="AO292"/>
      <c r="AP292"/>
      <c r="AQ292"/>
      <c r="AR292"/>
      <c r="AS292"/>
      <c r="AT292"/>
      <c r="AU292"/>
      <c r="AV292" s="39"/>
    </row>
    <row r="293" spans="1:48" s="20" customFormat="1" hidden="1" x14ac:dyDescent="0.25">
      <c r="A293" s="1">
        <f>ROW()</f>
        <v>293</v>
      </c>
      <c r="B293" s="27" t="str">
        <f t="shared" si="109"/>
        <v>Nutricionista</v>
      </c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30"/>
      <c r="R293" s="21" t="s">
        <v>51</v>
      </c>
      <c r="S293" s="260"/>
      <c r="T293" s="35">
        <v>144</v>
      </c>
      <c r="U293" s="261"/>
      <c r="V293" s="22">
        <f t="shared" si="114"/>
        <v>144</v>
      </c>
      <c r="W293" s="22">
        <v>414</v>
      </c>
      <c r="X293" s="22">
        <v>413</v>
      </c>
      <c r="Y293" s="22">
        <v>326</v>
      </c>
      <c r="Z293" s="22">
        <v>398</v>
      </c>
      <c r="AA293" s="22">
        <v>348</v>
      </c>
      <c r="AB293" s="36">
        <v>433</v>
      </c>
      <c r="AC293" s="37">
        <v>437</v>
      </c>
      <c r="AD293" s="37">
        <v>531</v>
      </c>
      <c r="AE293" s="37">
        <v>602</v>
      </c>
      <c r="AF293" s="37">
        <v>655</v>
      </c>
      <c r="AG293" s="37">
        <v>413</v>
      </c>
      <c r="AH293" s="21" t="s">
        <v>51</v>
      </c>
      <c r="AI293" s="261"/>
      <c r="AJ293"/>
      <c r="AK293"/>
      <c r="AL293"/>
      <c r="AM293"/>
      <c r="AN293"/>
      <c r="AO293"/>
      <c r="AP293"/>
      <c r="AQ293"/>
      <c r="AR293"/>
      <c r="AS293"/>
      <c r="AT293"/>
      <c r="AU293"/>
      <c r="AV293" s="39"/>
    </row>
    <row r="294" spans="1:48" s="20" customFormat="1" hidden="1" x14ac:dyDescent="0.25">
      <c r="A294" s="1">
        <f>ROW()</f>
        <v>294</v>
      </c>
      <c r="B294" s="27" t="str">
        <f t="shared" si="109"/>
        <v>Psicólogo</v>
      </c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30"/>
      <c r="R294" s="21" t="s">
        <v>52</v>
      </c>
      <c r="S294" s="260"/>
      <c r="T294" s="35">
        <v>49</v>
      </c>
      <c r="U294" s="261"/>
      <c r="V294" s="22">
        <f t="shared" si="114"/>
        <v>49</v>
      </c>
      <c r="W294" s="22">
        <v>154</v>
      </c>
      <c r="X294" s="22">
        <v>131</v>
      </c>
      <c r="Y294" s="22">
        <v>190</v>
      </c>
      <c r="Z294" s="22">
        <v>322</v>
      </c>
      <c r="AA294" s="22">
        <v>352</v>
      </c>
      <c r="AB294" s="36">
        <v>426</v>
      </c>
      <c r="AC294" s="37">
        <v>503</v>
      </c>
      <c r="AD294" s="37">
        <v>523</v>
      </c>
      <c r="AE294" s="37">
        <v>461</v>
      </c>
      <c r="AF294" s="37">
        <v>585</v>
      </c>
      <c r="AG294" s="37">
        <v>651</v>
      </c>
      <c r="AH294" s="21" t="s">
        <v>52</v>
      </c>
      <c r="AI294" s="261"/>
      <c r="AJ294"/>
      <c r="AK294"/>
      <c r="AL294"/>
      <c r="AM294"/>
      <c r="AN294"/>
      <c r="AO294"/>
      <c r="AP294"/>
      <c r="AQ294"/>
      <c r="AR294"/>
      <c r="AS294"/>
      <c r="AT294"/>
      <c r="AU294"/>
      <c r="AV294" s="39"/>
    </row>
    <row r="295" spans="1:48" s="20" customFormat="1" hidden="1" x14ac:dyDescent="0.25">
      <c r="A295" s="1">
        <f>ROW()</f>
        <v>295</v>
      </c>
      <c r="B295" s="27" t="str">
        <f t="shared" si="109"/>
        <v>Terapia Ocupacional</v>
      </c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30"/>
      <c r="R295" s="21" t="s">
        <v>53</v>
      </c>
      <c r="S295" s="22"/>
      <c r="T295" s="35"/>
      <c r="U295" s="262"/>
      <c r="V295" s="22"/>
      <c r="W295" s="22"/>
      <c r="X295" s="22">
        <v>0</v>
      </c>
      <c r="Y295" s="22">
        <v>0</v>
      </c>
      <c r="Z295" s="22">
        <v>0</v>
      </c>
      <c r="AA295" s="22">
        <v>0</v>
      </c>
      <c r="AB295" s="36">
        <v>0</v>
      </c>
      <c r="AC295" s="37">
        <v>0</v>
      </c>
      <c r="AD295" s="37">
        <v>0</v>
      </c>
      <c r="AE295" s="37">
        <v>0</v>
      </c>
      <c r="AF295" s="37">
        <v>0</v>
      </c>
      <c r="AG295" s="37">
        <v>0</v>
      </c>
      <c r="AH295" s="21" t="s">
        <v>53</v>
      </c>
      <c r="AI295" s="262"/>
      <c r="AJ295"/>
      <c r="AK295"/>
      <c r="AL295"/>
      <c r="AM295"/>
      <c r="AN295"/>
      <c r="AO295"/>
      <c r="AP295"/>
      <c r="AQ295"/>
      <c r="AR295"/>
      <c r="AS295"/>
      <c r="AT295"/>
      <c r="AU295"/>
      <c r="AV295" s="39"/>
    </row>
    <row r="296" spans="1:48" s="26" customFormat="1" hidden="1" x14ac:dyDescent="0.25">
      <c r="A296" s="1">
        <f>ROW()</f>
        <v>296</v>
      </c>
      <c r="B296" s="27" t="str">
        <f t="shared" si="109"/>
        <v>TOTAL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30"/>
      <c r="R296" s="23" t="s">
        <v>13</v>
      </c>
      <c r="S296" s="24">
        <f t="shared" ref="S296:AI296" si="115">SUM(S289:S294)</f>
        <v>1068</v>
      </c>
      <c r="T296" s="24">
        <f t="shared" si="115"/>
        <v>1021</v>
      </c>
      <c r="U296" s="24">
        <f t="shared" si="115"/>
        <v>3010</v>
      </c>
      <c r="V296" s="24">
        <f t="shared" si="115"/>
        <v>1021</v>
      </c>
      <c r="W296" s="24">
        <f t="shared" si="115"/>
        <v>2898</v>
      </c>
      <c r="X296" s="24">
        <f t="shared" si="115"/>
        <v>3026</v>
      </c>
      <c r="Y296" s="24">
        <f t="shared" si="115"/>
        <v>2942</v>
      </c>
      <c r="Z296" s="24">
        <f t="shared" si="115"/>
        <v>3033</v>
      </c>
      <c r="AA296" s="24">
        <f t="shared" si="115"/>
        <v>3335</v>
      </c>
      <c r="AB296" s="25">
        <f t="shared" si="115"/>
        <v>2248</v>
      </c>
      <c r="AC296" s="25">
        <f t="shared" si="115"/>
        <v>2445</v>
      </c>
      <c r="AD296" s="25">
        <f t="shared" si="115"/>
        <v>2529</v>
      </c>
      <c r="AE296" s="25">
        <f t="shared" si="115"/>
        <v>2524</v>
      </c>
      <c r="AF296" s="25">
        <f t="shared" si="115"/>
        <v>2536</v>
      </c>
      <c r="AG296" s="25">
        <f t="shared" si="115"/>
        <v>2320</v>
      </c>
      <c r="AH296" s="23" t="s">
        <v>13</v>
      </c>
      <c r="AI296" s="24">
        <f t="shared" si="115"/>
        <v>3010</v>
      </c>
      <c r="AJ296"/>
      <c r="AK296"/>
      <c r="AL296"/>
      <c r="AM296"/>
      <c r="AN296"/>
      <c r="AO296"/>
      <c r="AP296"/>
      <c r="AQ296"/>
      <c r="AR296"/>
      <c r="AS296"/>
      <c r="AT296"/>
      <c r="AU296"/>
      <c r="AV296" s="39"/>
    </row>
    <row r="297" spans="1:48" hidden="1" x14ac:dyDescent="0.25">
      <c r="A297" s="1">
        <f>ROW()</f>
        <v>297</v>
      </c>
      <c r="B297" s="27">
        <f t="shared" si="109"/>
        <v>0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 s="28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28"/>
      <c r="AI297" s="54"/>
      <c r="AJ297"/>
      <c r="AK297"/>
      <c r="AL297"/>
      <c r="AM297"/>
      <c r="AN297"/>
      <c r="AO297"/>
      <c r="AP297"/>
      <c r="AQ297"/>
      <c r="AR297"/>
      <c r="AS297"/>
      <c r="AT297"/>
      <c r="AU297"/>
      <c r="AV297" s="39"/>
    </row>
    <row r="298" spans="1:48" s="16" customFormat="1" ht="25.5" hidden="1" x14ac:dyDescent="0.25">
      <c r="A298" s="1">
        <f>ROW()</f>
        <v>298</v>
      </c>
      <c r="B298" s="27" t="str">
        <f t="shared" si="109"/>
        <v>24. PRÁTICAS INTEGRATIVAS E COMPLEMENTARES - PICS - [MÉDICA]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30"/>
      <c r="R298" s="12" t="s">
        <v>155</v>
      </c>
      <c r="S298" s="13" t="str">
        <f t="shared" ref="S298:AI298" si="116">S$4</f>
        <v>Meta Parcial</v>
      </c>
      <c r="T298" s="13" t="str">
        <f t="shared" si="116"/>
        <v>21-31/01 de 2025</v>
      </c>
      <c r="U298" s="13" t="str">
        <f t="shared" si="116"/>
        <v>Meta Mensal</v>
      </c>
      <c r="V298" s="13">
        <f t="shared" si="116"/>
        <v>45658</v>
      </c>
      <c r="W298" s="13" t="e">
        <f t="shared" ca="1" si="116"/>
        <v>#NAME?</v>
      </c>
      <c r="X298" s="13" t="e">
        <f t="shared" ca="1" si="116"/>
        <v>#NAME?</v>
      </c>
      <c r="Y298" s="13" t="e">
        <f t="shared" ca="1" si="116"/>
        <v>#NAME?</v>
      </c>
      <c r="Z298" s="13" t="e">
        <f t="shared" ca="1" si="116"/>
        <v>#NAME?</v>
      </c>
      <c r="AA298" s="13" t="e">
        <f t="shared" ca="1" si="116"/>
        <v>#NAME?</v>
      </c>
      <c r="AB298" s="13" t="e">
        <f t="shared" ca="1" si="116"/>
        <v>#NAME?</v>
      </c>
      <c r="AC298" s="13" t="e">
        <f t="shared" ca="1" si="116"/>
        <v>#NAME?</v>
      </c>
      <c r="AD298" s="13" t="e">
        <f t="shared" ca="1" si="116"/>
        <v>#NAME?</v>
      </c>
      <c r="AE298" s="13" t="e">
        <f t="shared" ca="1" si="116"/>
        <v>#NAME?</v>
      </c>
      <c r="AF298" s="13" t="e">
        <f t="shared" ca="1" si="116"/>
        <v>#NAME?</v>
      </c>
      <c r="AG298" s="13" t="e">
        <f t="shared" ca="1" si="116"/>
        <v>#NAME?</v>
      </c>
      <c r="AH298" s="12" t="s">
        <v>155</v>
      </c>
      <c r="AI298" s="13" t="str">
        <f t="shared" si="116"/>
        <v>Meta Mensal</v>
      </c>
      <c r="AJ298"/>
      <c r="AK298"/>
      <c r="AL298"/>
      <c r="AM298"/>
      <c r="AN298"/>
      <c r="AO298"/>
      <c r="AP298"/>
      <c r="AQ298"/>
      <c r="AR298"/>
      <c r="AS298"/>
      <c r="AT298"/>
      <c r="AU298"/>
      <c r="AV298" s="39"/>
    </row>
    <row r="299" spans="1:48" s="20" customFormat="1" hidden="1" x14ac:dyDescent="0.25">
      <c r="A299" s="1">
        <f>ROW()</f>
        <v>299</v>
      </c>
      <c r="B299" s="27" t="str">
        <f t="shared" si="109"/>
        <v>Acunputura/Auriculoterapia</v>
      </c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30"/>
      <c r="R299" s="21" t="s">
        <v>70</v>
      </c>
      <c r="S299" s="263">
        <f>S47*10%</f>
        <v>156.10000000000002</v>
      </c>
      <c r="T299" s="35">
        <v>0</v>
      </c>
      <c r="U299" s="263">
        <f>U88*10%</f>
        <v>430</v>
      </c>
      <c r="V299" s="22">
        <f t="shared" ref="V299:V305" si="117">T299+Q299</f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21" t="s">
        <v>70</v>
      </c>
      <c r="AI299" s="263">
        <f>AI88*10%</f>
        <v>430</v>
      </c>
      <c r="AJ299"/>
      <c r="AK299"/>
      <c r="AL299"/>
      <c r="AM299"/>
      <c r="AN299"/>
      <c r="AO299"/>
      <c r="AP299"/>
      <c r="AQ299"/>
      <c r="AR299"/>
      <c r="AS299"/>
      <c r="AT299"/>
      <c r="AU299"/>
      <c r="AV299" s="39"/>
    </row>
    <row r="300" spans="1:48" s="20" customFormat="1" hidden="1" x14ac:dyDescent="0.25">
      <c r="A300" s="1">
        <f>ROW()</f>
        <v>300</v>
      </c>
      <c r="B300" s="27" t="str">
        <f t="shared" si="109"/>
        <v>Aromaterapia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30"/>
      <c r="R300" s="21" t="s">
        <v>72</v>
      </c>
      <c r="S300" s="261"/>
      <c r="T300" s="35">
        <v>0</v>
      </c>
      <c r="U300" s="261"/>
      <c r="V300" s="22">
        <f t="shared" si="117"/>
        <v>0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21" t="s">
        <v>72</v>
      </c>
      <c r="AI300" s="261"/>
      <c r="AJ300"/>
      <c r="AK300"/>
      <c r="AL300"/>
      <c r="AM300"/>
      <c r="AN300"/>
      <c r="AO300"/>
      <c r="AP300"/>
      <c r="AQ300"/>
      <c r="AR300"/>
      <c r="AS300"/>
      <c r="AT300"/>
      <c r="AU300"/>
      <c r="AV300" s="39"/>
    </row>
    <row r="301" spans="1:48" s="20" customFormat="1" hidden="1" x14ac:dyDescent="0.25">
      <c r="A301" s="1">
        <f>ROW()</f>
        <v>301</v>
      </c>
      <c r="B301" s="27" t="str">
        <f t="shared" si="109"/>
        <v>Fitoterapia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30"/>
      <c r="R301" s="21" t="s">
        <v>74</v>
      </c>
      <c r="S301" s="261"/>
      <c r="T301" s="35">
        <v>0</v>
      </c>
      <c r="U301" s="261"/>
      <c r="V301" s="22">
        <f t="shared" si="117"/>
        <v>0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21" t="s">
        <v>74</v>
      </c>
      <c r="AI301" s="261"/>
      <c r="AJ301"/>
      <c r="AK301"/>
      <c r="AL301"/>
      <c r="AM301"/>
      <c r="AN301"/>
      <c r="AO301"/>
      <c r="AP301"/>
      <c r="AQ301"/>
      <c r="AR301"/>
      <c r="AS301"/>
      <c r="AT301"/>
      <c r="AU301"/>
      <c r="AV301" s="39"/>
    </row>
    <row r="302" spans="1:48" s="20" customFormat="1" hidden="1" x14ac:dyDescent="0.25">
      <c r="A302" s="1">
        <f>ROW()</f>
        <v>302</v>
      </c>
      <c r="B302" s="27" t="str">
        <f t="shared" si="109"/>
        <v>Tratamento Naturopático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30"/>
      <c r="R302" s="21" t="s">
        <v>75</v>
      </c>
      <c r="S302" s="261"/>
      <c r="T302" s="35">
        <v>0</v>
      </c>
      <c r="U302" s="261"/>
      <c r="V302" s="22">
        <f t="shared" si="117"/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21" t="s">
        <v>75</v>
      </c>
      <c r="AI302" s="261"/>
      <c r="AJ302"/>
      <c r="AK302"/>
      <c r="AL302"/>
      <c r="AM302"/>
      <c r="AN302"/>
      <c r="AO302"/>
      <c r="AP302"/>
      <c r="AQ302"/>
      <c r="AR302"/>
      <c r="AS302"/>
      <c r="AT302"/>
      <c r="AU302"/>
      <c r="AV302" s="39"/>
    </row>
    <row r="303" spans="1:48" s="20" customFormat="1" hidden="1" x14ac:dyDescent="0.25">
      <c r="A303" s="1">
        <f>ROW()</f>
        <v>303</v>
      </c>
      <c r="B303" s="27" t="str">
        <f t="shared" si="109"/>
        <v>Medicina tradicional chinesa/Acupuntura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30"/>
      <c r="R303" s="21" t="s">
        <v>77</v>
      </c>
      <c r="S303" s="261"/>
      <c r="T303" s="35">
        <v>0</v>
      </c>
      <c r="U303" s="261"/>
      <c r="V303" s="22">
        <f t="shared" si="117"/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21" t="s">
        <v>77</v>
      </c>
      <c r="AI303" s="261"/>
      <c r="AJ303"/>
      <c r="AK303"/>
      <c r="AL303"/>
      <c r="AM303"/>
      <c r="AN303"/>
      <c r="AO303"/>
      <c r="AP303"/>
      <c r="AQ303"/>
      <c r="AR303"/>
      <c r="AS303"/>
      <c r="AT303"/>
      <c r="AU303"/>
      <c r="AV303" s="39"/>
    </row>
    <row r="304" spans="1:48" s="20" customFormat="1" hidden="1" x14ac:dyDescent="0.25">
      <c r="A304" s="1">
        <f>ROW()</f>
        <v>304</v>
      </c>
      <c r="B304" s="27" t="str">
        <f t="shared" si="109"/>
        <v>Ventosaterapia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30"/>
      <c r="R304" s="21" t="s">
        <v>76</v>
      </c>
      <c r="S304" s="261"/>
      <c r="T304" s="35">
        <v>0</v>
      </c>
      <c r="U304" s="261"/>
      <c r="V304" s="22">
        <f t="shared" si="117"/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21" t="s">
        <v>76</v>
      </c>
      <c r="AI304" s="261"/>
      <c r="AJ304"/>
      <c r="AK304"/>
      <c r="AL304"/>
      <c r="AM304"/>
      <c r="AN304"/>
      <c r="AO304"/>
      <c r="AP304"/>
      <c r="AQ304"/>
      <c r="AR304"/>
      <c r="AS304"/>
      <c r="AT304"/>
      <c r="AU304"/>
      <c r="AV304" s="39"/>
    </row>
    <row r="305" spans="1:48" s="20" customFormat="1" hidden="1" x14ac:dyDescent="0.25">
      <c r="A305" s="1">
        <f>ROW()</f>
        <v>305</v>
      </c>
      <c r="B305" s="27" t="str">
        <f t="shared" si="109"/>
        <v>Eletroestimulação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30"/>
      <c r="R305" s="21" t="s">
        <v>73</v>
      </c>
      <c r="S305" s="262"/>
      <c r="T305" s="35">
        <v>0</v>
      </c>
      <c r="U305" s="261"/>
      <c r="V305" s="22">
        <f t="shared" si="117"/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21" t="s">
        <v>73</v>
      </c>
      <c r="AI305" s="261"/>
      <c r="AJ305"/>
      <c r="AK305"/>
      <c r="AL305"/>
      <c r="AM305"/>
      <c r="AN305"/>
      <c r="AO305"/>
      <c r="AP305"/>
      <c r="AQ305"/>
      <c r="AR305"/>
      <c r="AS305"/>
      <c r="AT305"/>
      <c r="AU305"/>
      <c r="AV305" s="39"/>
    </row>
    <row r="306" spans="1:48" s="20" customFormat="1" hidden="1" x14ac:dyDescent="0.25">
      <c r="A306" s="1">
        <f>ROW()</f>
        <v>306</v>
      </c>
      <c r="B306" s="27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30"/>
      <c r="R306" s="21"/>
      <c r="S306" s="18"/>
      <c r="T306" s="35"/>
      <c r="U306" s="261"/>
      <c r="V306" s="22"/>
      <c r="W306" s="22"/>
      <c r="X306" s="22"/>
      <c r="Y306" s="22"/>
      <c r="Z306" s="22"/>
      <c r="AA306" s="22"/>
      <c r="AB306" s="37"/>
      <c r="AC306" s="37"/>
      <c r="AD306" s="37"/>
      <c r="AE306" s="37"/>
      <c r="AF306" s="37"/>
      <c r="AG306" s="37"/>
      <c r="AH306" s="21"/>
      <c r="AI306" s="261"/>
      <c r="AJ306"/>
      <c r="AK306"/>
      <c r="AL306"/>
      <c r="AM306"/>
      <c r="AN306"/>
      <c r="AO306"/>
      <c r="AP306"/>
      <c r="AQ306"/>
      <c r="AR306"/>
      <c r="AS306"/>
      <c r="AT306"/>
      <c r="AU306"/>
      <c r="AV306" s="39"/>
    </row>
    <row r="307" spans="1:48" s="20" customFormat="1" hidden="1" x14ac:dyDescent="0.25">
      <c r="A307" s="1">
        <f>ROW()</f>
        <v>307</v>
      </c>
      <c r="B307" s="2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30"/>
      <c r="R307" s="21"/>
      <c r="S307" s="18"/>
      <c r="T307" s="35"/>
      <c r="U307" s="261"/>
      <c r="V307" s="22"/>
      <c r="W307" s="22"/>
      <c r="X307" s="22"/>
      <c r="Y307" s="22"/>
      <c r="Z307" s="22"/>
      <c r="AA307" s="22"/>
      <c r="AB307" s="37"/>
      <c r="AC307" s="37"/>
      <c r="AD307" s="37"/>
      <c r="AE307" s="37"/>
      <c r="AF307" s="37"/>
      <c r="AG307" s="37"/>
      <c r="AH307" s="21"/>
      <c r="AI307" s="261"/>
      <c r="AJ307"/>
      <c r="AK307"/>
      <c r="AL307"/>
      <c r="AM307"/>
      <c r="AN307"/>
      <c r="AO307"/>
      <c r="AP307"/>
      <c r="AQ307"/>
      <c r="AR307"/>
      <c r="AS307"/>
      <c r="AT307"/>
      <c r="AU307"/>
      <c r="AV307" s="39"/>
    </row>
    <row r="308" spans="1:48" s="20" customFormat="1" hidden="1" x14ac:dyDescent="0.25">
      <c r="A308" s="1">
        <f>ROW()</f>
        <v>308</v>
      </c>
      <c r="B308" s="27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30"/>
      <c r="R308" s="21"/>
      <c r="S308" s="18"/>
      <c r="T308" s="35"/>
      <c r="U308" s="261"/>
      <c r="V308" s="22"/>
      <c r="W308" s="22"/>
      <c r="X308" s="22"/>
      <c r="Y308" s="22"/>
      <c r="Z308" s="22"/>
      <c r="AA308" s="22"/>
      <c r="AB308" s="37"/>
      <c r="AC308" s="37"/>
      <c r="AD308" s="37"/>
      <c r="AE308" s="37"/>
      <c r="AF308" s="37"/>
      <c r="AG308" s="37"/>
      <c r="AH308" s="21"/>
      <c r="AI308" s="261"/>
      <c r="AJ308"/>
      <c r="AK308"/>
      <c r="AL308"/>
      <c r="AM308"/>
      <c r="AN308"/>
      <c r="AO308"/>
      <c r="AP308"/>
      <c r="AQ308"/>
      <c r="AR308"/>
      <c r="AS308"/>
      <c r="AT308"/>
      <c r="AU308"/>
      <c r="AV308" s="39"/>
    </row>
    <row r="309" spans="1:48" s="20" customFormat="1" hidden="1" x14ac:dyDescent="0.25">
      <c r="A309" s="1">
        <f>ROW()</f>
        <v>309</v>
      </c>
      <c r="B309" s="27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30"/>
      <c r="R309" s="21"/>
      <c r="S309" s="18"/>
      <c r="T309" s="35"/>
      <c r="U309" s="261"/>
      <c r="V309" s="22"/>
      <c r="W309" s="22"/>
      <c r="X309" s="22"/>
      <c r="Y309" s="22"/>
      <c r="Z309" s="22"/>
      <c r="AA309" s="22"/>
      <c r="AB309" s="37"/>
      <c r="AC309" s="37"/>
      <c r="AD309" s="37"/>
      <c r="AE309" s="37"/>
      <c r="AF309" s="37"/>
      <c r="AG309" s="37"/>
      <c r="AH309" s="21"/>
      <c r="AI309" s="261"/>
      <c r="AJ309"/>
      <c r="AK309"/>
      <c r="AL309"/>
      <c r="AM309"/>
      <c r="AN309"/>
      <c r="AO309"/>
      <c r="AP309"/>
      <c r="AQ309"/>
      <c r="AR309"/>
      <c r="AS309"/>
      <c r="AT309"/>
      <c r="AU309"/>
      <c r="AV309" s="39"/>
    </row>
    <row r="310" spans="1:48" s="20" customFormat="1" hidden="1" x14ac:dyDescent="0.25">
      <c r="A310" s="1">
        <f>ROW()</f>
        <v>310</v>
      </c>
      <c r="B310" s="27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30"/>
      <c r="R310" s="21"/>
      <c r="S310" s="18"/>
      <c r="T310" s="35"/>
      <c r="U310" s="261"/>
      <c r="V310" s="22"/>
      <c r="W310" s="22"/>
      <c r="X310" s="22"/>
      <c r="Y310" s="22"/>
      <c r="Z310" s="22"/>
      <c r="AA310" s="22"/>
      <c r="AB310" s="37"/>
      <c r="AC310" s="37"/>
      <c r="AD310" s="37"/>
      <c r="AE310" s="37"/>
      <c r="AF310" s="37"/>
      <c r="AG310" s="37"/>
      <c r="AH310" s="21"/>
      <c r="AI310" s="261"/>
      <c r="AJ310"/>
      <c r="AK310"/>
      <c r="AL310"/>
      <c r="AM310"/>
      <c r="AN310"/>
      <c r="AO310"/>
      <c r="AP310"/>
      <c r="AQ310"/>
      <c r="AR310"/>
      <c r="AS310"/>
      <c r="AT310"/>
      <c r="AU310"/>
      <c r="AV310" s="39"/>
    </row>
    <row r="311" spans="1:48" s="20" customFormat="1" hidden="1" x14ac:dyDescent="0.25">
      <c r="A311" s="1">
        <f>ROW()</f>
        <v>311</v>
      </c>
      <c r="B311" s="27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30"/>
      <c r="R311" s="21"/>
      <c r="S311" s="18"/>
      <c r="T311" s="35"/>
      <c r="U311" s="261"/>
      <c r="V311" s="22"/>
      <c r="W311" s="22"/>
      <c r="X311" s="22"/>
      <c r="Y311" s="22"/>
      <c r="Z311" s="22"/>
      <c r="AA311" s="22"/>
      <c r="AB311" s="37"/>
      <c r="AC311" s="37"/>
      <c r="AD311" s="37"/>
      <c r="AE311" s="37"/>
      <c r="AF311" s="37"/>
      <c r="AG311" s="37"/>
      <c r="AH311" s="21"/>
      <c r="AI311" s="261"/>
      <c r="AJ311"/>
      <c r="AK311"/>
      <c r="AL311"/>
      <c r="AM311"/>
      <c r="AN311"/>
      <c r="AO311"/>
      <c r="AP311"/>
      <c r="AQ311"/>
      <c r="AR311"/>
      <c r="AS311"/>
      <c r="AT311"/>
      <c r="AU311"/>
      <c r="AV311" s="39"/>
    </row>
    <row r="312" spans="1:48" s="20" customFormat="1" hidden="1" x14ac:dyDescent="0.25">
      <c r="A312" s="1">
        <f>ROW()</f>
        <v>312</v>
      </c>
      <c r="B312" s="27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30"/>
      <c r="R312" s="21"/>
      <c r="S312" s="18"/>
      <c r="T312" s="35"/>
      <c r="U312" s="262"/>
      <c r="V312" s="22"/>
      <c r="W312" s="22"/>
      <c r="X312" s="22"/>
      <c r="Y312" s="22"/>
      <c r="Z312" s="22"/>
      <c r="AA312" s="22"/>
      <c r="AB312" s="37"/>
      <c r="AC312" s="37"/>
      <c r="AD312" s="37"/>
      <c r="AE312" s="37"/>
      <c r="AF312" s="37"/>
      <c r="AG312" s="37"/>
      <c r="AH312" s="21"/>
      <c r="AI312" s="262"/>
      <c r="AJ312"/>
      <c r="AK312"/>
      <c r="AL312"/>
      <c r="AM312"/>
      <c r="AN312"/>
      <c r="AO312"/>
      <c r="AP312"/>
      <c r="AQ312"/>
      <c r="AR312"/>
      <c r="AS312"/>
      <c r="AT312"/>
      <c r="AU312"/>
      <c r="AV312" s="39"/>
    </row>
    <row r="313" spans="1:48" s="26" customFormat="1" hidden="1" x14ac:dyDescent="0.25">
      <c r="A313" s="1">
        <f>ROW()</f>
        <v>313</v>
      </c>
      <c r="B313" s="27" t="str">
        <f>R313</f>
        <v>TOTAL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30"/>
      <c r="R313" s="23" t="s">
        <v>13</v>
      </c>
      <c r="S313" s="24">
        <f>SUM(S299:S305)</f>
        <v>156.10000000000002</v>
      </c>
      <c r="T313" s="24">
        <f>SUM(T299:T305)</f>
        <v>0</v>
      </c>
      <c r="U313" s="24">
        <f>SUM(U299:U312)</f>
        <v>430</v>
      </c>
      <c r="V313" s="24">
        <f t="shared" ref="V313:AG313" si="118">SUM(V299:V312)</f>
        <v>0</v>
      </c>
      <c r="W313" s="24">
        <f t="shared" si="118"/>
        <v>0</v>
      </c>
      <c r="X313" s="24">
        <f t="shared" si="118"/>
        <v>0</v>
      </c>
      <c r="Y313" s="24">
        <f t="shared" si="118"/>
        <v>0</v>
      </c>
      <c r="Z313" s="24">
        <f t="shared" si="118"/>
        <v>0</v>
      </c>
      <c r="AA313" s="24">
        <f t="shared" si="118"/>
        <v>0</v>
      </c>
      <c r="AB313" s="24">
        <f t="shared" si="118"/>
        <v>0</v>
      </c>
      <c r="AC313" s="24">
        <f t="shared" si="118"/>
        <v>0</v>
      </c>
      <c r="AD313" s="24">
        <f t="shared" si="118"/>
        <v>0</v>
      </c>
      <c r="AE313" s="24">
        <f t="shared" si="118"/>
        <v>0</v>
      </c>
      <c r="AF313" s="24">
        <f t="shared" si="118"/>
        <v>0</v>
      </c>
      <c r="AG313" s="24">
        <f t="shared" si="118"/>
        <v>0</v>
      </c>
      <c r="AH313" s="23" t="s">
        <v>13</v>
      </c>
      <c r="AI313" s="24">
        <f>SUM(AI299:AI312)</f>
        <v>430</v>
      </c>
      <c r="AJ313"/>
      <c r="AK313"/>
      <c r="AL313"/>
      <c r="AM313"/>
      <c r="AN313"/>
      <c r="AO313"/>
      <c r="AP313"/>
      <c r="AQ313"/>
      <c r="AR313"/>
      <c r="AS313"/>
      <c r="AT313"/>
      <c r="AU313"/>
      <c r="AV313" s="39"/>
    </row>
    <row r="314" spans="1:48" hidden="1" x14ac:dyDescent="0.25">
      <c r="A314" s="1">
        <f>ROW()</f>
        <v>314</v>
      </c>
      <c r="B314" s="27">
        <f>R314</f>
        <v>0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 s="28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28"/>
      <c r="AI314" s="54"/>
      <c r="AJ314"/>
      <c r="AK314"/>
      <c r="AL314"/>
      <c r="AM314"/>
      <c r="AN314"/>
      <c r="AO314"/>
      <c r="AP314"/>
      <c r="AQ314"/>
      <c r="AR314"/>
      <c r="AS314"/>
      <c r="AT314"/>
      <c r="AU314"/>
      <c r="AV314" s="39"/>
    </row>
    <row r="315" spans="1:48" s="16" customFormat="1" ht="25.5" hidden="1" x14ac:dyDescent="0.25">
      <c r="A315" s="1">
        <f>ROW()</f>
        <v>315</v>
      </c>
      <c r="B315" s="27" t="str">
        <f t="shared" ref="B315:B322" si="119">R315</f>
        <v>25. PRÁTICAS INTEGRATIVAS E COMPLEMENTARES - PICS - [MULTIPROFISSIONAL]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30"/>
      <c r="R315" s="12" t="s">
        <v>156</v>
      </c>
      <c r="S315" s="13" t="str">
        <f t="shared" ref="S315:AI315" si="120">S$4</f>
        <v>Meta Parcial</v>
      </c>
      <c r="T315" s="13" t="str">
        <f t="shared" si="120"/>
        <v>21-31/01 de 2025</v>
      </c>
      <c r="U315" s="13" t="str">
        <f t="shared" si="120"/>
        <v>Meta Mensal</v>
      </c>
      <c r="V315" s="13">
        <f t="shared" si="120"/>
        <v>45658</v>
      </c>
      <c r="W315" s="13" t="e">
        <f t="shared" ca="1" si="120"/>
        <v>#NAME?</v>
      </c>
      <c r="X315" s="13" t="e">
        <f t="shared" ca="1" si="120"/>
        <v>#NAME?</v>
      </c>
      <c r="Y315" s="13" t="e">
        <f t="shared" ca="1" si="120"/>
        <v>#NAME?</v>
      </c>
      <c r="Z315" s="13" t="e">
        <f t="shared" ca="1" si="120"/>
        <v>#NAME?</v>
      </c>
      <c r="AA315" s="13" t="e">
        <f t="shared" ca="1" si="120"/>
        <v>#NAME?</v>
      </c>
      <c r="AB315" s="13" t="e">
        <f t="shared" ca="1" si="120"/>
        <v>#NAME?</v>
      </c>
      <c r="AC315" s="13" t="e">
        <f t="shared" ca="1" si="120"/>
        <v>#NAME?</v>
      </c>
      <c r="AD315" s="13" t="e">
        <f t="shared" ca="1" si="120"/>
        <v>#NAME?</v>
      </c>
      <c r="AE315" s="13" t="e">
        <f t="shared" ca="1" si="120"/>
        <v>#NAME?</v>
      </c>
      <c r="AF315" s="13" t="e">
        <f t="shared" ca="1" si="120"/>
        <v>#NAME?</v>
      </c>
      <c r="AG315" s="13" t="e">
        <f t="shared" ca="1" si="120"/>
        <v>#NAME?</v>
      </c>
      <c r="AH315" s="12" t="s">
        <v>156</v>
      </c>
      <c r="AI315" s="13" t="str">
        <f t="shared" si="120"/>
        <v>Meta Mensal</v>
      </c>
      <c r="AJ315"/>
      <c r="AK315"/>
      <c r="AL315"/>
      <c r="AM315"/>
      <c r="AN315"/>
      <c r="AO315"/>
      <c r="AP315"/>
      <c r="AQ315"/>
      <c r="AR315"/>
      <c r="AS315"/>
      <c r="AT315"/>
      <c r="AU315"/>
      <c r="AV315" s="39"/>
    </row>
    <row r="316" spans="1:48" s="20" customFormat="1" hidden="1" x14ac:dyDescent="0.25">
      <c r="A316" s="1">
        <f>ROW()</f>
        <v>316</v>
      </c>
      <c r="B316" s="27" t="str">
        <f t="shared" si="119"/>
        <v>Acunputura/Auriculoterapia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30"/>
      <c r="R316" s="21" t="s">
        <v>70</v>
      </c>
      <c r="S316" s="263">
        <f>S88*10%</f>
        <v>152.6</v>
      </c>
      <c r="T316" s="35">
        <v>0</v>
      </c>
      <c r="U316" s="263">
        <f>U88*10%</f>
        <v>430</v>
      </c>
      <c r="V316" s="22">
        <f t="shared" ref="V316:V322" si="121">T316+Q316</f>
        <v>0</v>
      </c>
      <c r="W316" s="22">
        <v>0</v>
      </c>
      <c r="X316" s="22">
        <v>0</v>
      </c>
      <c r="Y316" s="22">
        <v>0</v>
      </c>
      <c r="Z316" s="22">
        <v>0</v>
      </c>
      <c r="AA316" s="35">
        <v>0</v>
      </c>
      <c r="AB316" s="75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21" t="s">
        <v>70</v>
      </c>
      <c r="AI316" s="263">
        <f>AI88*10%</f>
        <v>430</v>
      </c>
      <c r="AJ316"/>
      <c r="AK316"/>
      <c r="AL316"/>
      <c r="AM316"/>
      <c r="AN316"/>
      <c r="AO316"/>
      <c r="AP316"/>
      <c r="AQ316"/>
      <c r="AR316"/>
      <c r="AS316"/>
      <c r="AT316"/>
      <c r="AU316"/>
      <c r="AV316" s="39"/>
    </row>
    <row r="317" spans="1:48" s="20" customFormat="1" hidden="1" x14ac:dyDescent="0.25">
      <c r="A317" s="1">
        <f>ROW()</f>
        <v>317</v>
      </c>
      <c r="B317" s="27" t="str">
        <f t="shared" si="119"/>
        <v>Aromaterapia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30"/>
      <c r="R317" s="21" t="s">
        <v>72</v>
      </c>
      <c r="S317" s="261"/>
      <c r="T317" s="35">
        <v>210</v>
      </c>
      <c r="U317" s="261"/>
      <c r="V317" s="22">
        <f t="shared" si="121"/>
        <v>210</v>
      </c>
      <c r="W317" s="22">
        <v>555</v>
      </c>
      <c r="X317" s="22">
        <v>249</v>
      </c>
      <c r="Y317" s="22">
        <v>284</v>
      </c>
      <c r="Z317" s="22">
        <v>259</v>
      </c>
      <c r="AA317" s="35">
        <v>259</v>
      </c>
      <c r="AB317" s="36">
        <v>247</v>
      </c>
      <c r="AC317" s="37">
        <v>262</v>
      </c>
      <c r="AD317" s="37">
        <v>210</v>
      </c>
      <c r="AE317" s="37">
        <v>316</v>
      </c>
      <c r="AF317" s="37">
        <v>284</v>
      </c>
      <c r="AG317" s="37">
        <v>232</v>
      </c>
      <c r="AH317" s="21" t="s">
        <v>72</v>
      </c>
      <c r="AI317" s="261"/>
      <c r="AJ317"/>
      <c r="AK317"/>
      <c r="AL317"/>
      <c r="AM317"/>
      <c r="AN317"/>
      <c r="AO317"/>
      <c r="AP317"/>
      <c r="AQ317"/>
      <c r="AR317"/>
      <c r="AS317"/>
      <c r="AT317"/>
      <c r="AU317"/>
      <c r="AV317" s="39"/>
    </row>
    <row r="318" spans="1:48" s="20" customFormat="1" hidden="1" x14ac:dyDescent="0.25">
      <c r="A318" s="1">
        <f>ROW()</f>
        <v>318</v>
      </c>
      <c r="B318" s="27" t="str">
        <f t="shared" si="119"/>
        <v>Fitoterapia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30"/>
      <c r="R318" s="21" t="s">
        <v>74</v>
      </c>
      <c r="S318" s="261"/>
      <c r="T318" s="35">
        <v>0</v>
      </c>
      <c r="U318" s="261"/>
      <c r="V318" s="22">
        <f t="shared" si="121"/>
        <v>0</v>
      </c>
      <c r="W318" s="22">
        <v>0</v>
      </c>
      <c r="X318" s="22">
        <v>25</v>
      </c>
      <c r="Y318" s="22">
        <v>24</v>
      </c>
      <c r="Z318" s="22">
        <v>32</v>
      </c>
      <c r="AA318" s="35">
        <v>15</v>
      </c>
      <c r="AB318" s="36">
        <v>3</v>
      </c>
      <c r="AC318" s="37">
        <v>21</v>
      </c>
      <c r="AD318" s="37">
        <v>6</v>
      </c>
      <c r="AE318" s="37">
        <v>0</v>
      </c>
      <c r="AF318" s="37">
        <v>0</v>
      </c>
      <c r="AG318" s="37">
        <v>0</v>
      </c>
      <c r="AH318" s="21" t="s">
        <v>74</v>
      </c>
      <c r="AI318" s="261"/>
      <c r="AJ318"/>
      <c r="AK318"/>
      <c r="AL318"/>
      <c r="AM318"/>
      <c r="AN318"/>
      <c r="AO318"/>
      <c r="AP318"/>
      <c r="AQ318"/>
      <c r="AR318"/>
      <c r="AS318"/>
      <c r="AT318"/>
      <c r="AU318"/>
      <c r="AV318" s="39"/>
    </row>
    <row r="319" spans="1:48" s="20" customFormat="1" hidden="1" x14ac:dyDescent="0.25">
      <c r="A319" s="1">
        <f>ROW()</f>
        <v>319</v>
      </c>
      <c r="B319" s="27" t="str">
        <f t="shared" si="119"/>
        <v>Tratamento Naturopático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30"/>
      <c r="R319" s="21" t="s">
        <v>75</v>
      </c>
      <c r="S319" s="261"/>
      <c r="T319" s="35">
        <v>20</v>
      </c>
      <c r="U319" s="261"/>
      <c r="V319" s="22">
        <f t="shared" si="121"/>
        <v>20</v>
      </c>
      <c r="W319" s="22">
        <v>55</v>
      </c>
      <c r="X319" s="22">
        <v>61</v>
      </c>
      <c r="Y319" s="22">
        <v>39</v>
      </c>
      <c r="Z319" s="22">
        <v>0</v>
      </c>
      <c r="AA319" s="35">
        <v>97</v>
      </c>
      <c r="AB319" s="36">
        <v>140</v>
      </c>
      <c r="AC319" s="37">
        <v>139</v>
      </c>
      <c r="AD319" s="37">
        <v>168</v>
      </c>
      <c r="AE319" s="37">
        <v>69</v>
      </c>
      <c r="AF319" s="37">
        <v>181</v>
      </c>
      <c r="AG319" s="37">
        <v>191</v>
      </c>
      <c r="AH319" s="21" t="s">
        <v>75</v>
      </c>
      <c r="AI319" s="261"/>
      <c r="AJ319"/>
      <c r="AK319"/>
      <c r="AL319"/>
      <c r="AM319"/>
      <c r="AN319"/>
      <c r="AO319"/>
      <c r="AP319"/>
      <c r="AQ319"/>
      <c r="AR319"/>
      <c r="AS319"/>
      <c r="AT319"/>
      <c r="AU319"/>
      <c r="AV319" s="39"/>
    </row>
    <row r="320" spans="1:48" s="20" customFormat="1" hidden="1" x14ac:dyDescent="0.25">
      <c r="A320" s="1">
        <f>ROW()</f>
        <v>320</v>
      </c>
      <c r="B320" s="27" t="str">
        <f t="shared" si="119"/>
        <v>Medicina tradicional chinesa/Acupuntura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30"/>
      <c r="R320" s="21" t="s">
        <v>77</v>
      </c>
      <c r="S320" s="261"/>
      <c r="T320" s="35">
        <v>131</v>
      </c>
      <c r="U320" s="261"/>
      <c r="V320" s="22">
        <f t="shared" si="121"/>
        <v>131</v>
      </c>
      <c r="W320" s="22">
        <v>2</v>
      </c>
      <c r="X320" s="22">
        <v>0</v>
      </c>
      <c r="Y320" s="22">
        <v>0</v>
      </c>
      <c r="Z320" s="22">
        <v>0</v>
      </c>
      <c r="AA320" s="35">
        <v>0</v>
      </c>
      <c r="AB320" s="36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21" t="s">
        <v>77</v>
      </c>
      <c r="AI320" s="261"/>
      <c r="AJ320"/>
      <c r="AK320"/>
      <c r="AL320"/>
      <c r="AM320"/>
      <c r="AN320"/>
      <c r="AO320"/>
      <c r="AP320"/>
      <c r="AQ320"/>
      <c r="AR320"/>
      <c r="AS320"/>
      <c r="AT320"/>
      <c r="AU320"/>
      <c r="AV320" s="39"/>
    </row>
    <row r="321" spans="1:48" s="20" customFormat="1" hidden="1" x14ac:dyDescent="0.25">
      <c r="A321" s="1">
        <f>ROW()</f>
        <v>321</v>
      </c>
      <c r="B321" s="27" t="str">
        <f t="shared" si="119"/>
        <v>Ventosaterapia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30"/>
      <c r="R321" s="21" t="s">
        <v>76</v>
      </c>
      <c r="S321" s="261"/>
      <c r="T321" s="35">
        <v>31</v>
      </c>
      <c r="U321" s="261"/>
      <c r="V321" s="22">
        <f t="shared" si="121"/>
        <v>31</v>
      </c>
      <c r="W321" s="22">
        <v>131</v>
      </c>
      <c r="X321" s="22">
        <v>82</v>
      </c>
      <c r="Y321" s="22">
        <v>71</v>
      </c>
      <c r="Z321" s="22">
        <v>119</v>
      </c>
      <c r="AA321" s="35">
        <v>29</v>
      </c>
      <c r="AB321" s="36">
        <v>0</v>
      </c>
      <c r="AC321" s="37">
        <v>12</v>
      </c>
      <c r="AD321" s="37">
        <v>41</v>
      </c>
      <c r="AE321" s="37">
        <v>8</v>
      </c>
      <c r="AF321" s="37">
        <v>12</v>
      </c>
      <c r="AG321" s="37">
        <v>8</v>
      </c>
      <c r="AH321" s="21" t="s">
        <v>76</v>
      </c>
      <c r="AI321" s="261"/>
      <c r="AJ321"/>
      <c r="AK321"/>
      <c r="AL321"/>
      <c r="AM321"/>
      <c r="AN321"/>
      <c r="AO321"/>
      <c r="AP321"/>
      <c r="AQ321"/>
      <c r="AR321"/>
      <c r="AS321"/>
      <c r="AT321"/>
      <c r="AU321"/>
      <c r="AV321" s="39"/>
    </row>
    <row r="322" spans="1:48" s="20" customFormat="1" hidden="1" x14ac:dyDescent="0.25">
      <c r="A322" s="1">
        <f>ROW()</f>
        <v>322</v>
      </c>
      <c r="B322" s="27" t="str">
        <f t="shared" si="119"/>
        <v>Eletroestimulação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30"/>
      <c r="R322" s="21" t="s">
        <v>73</v>
      </c>
      <c r="S322" s="262"/>
      <c r="T322" s="35">
        <v>2</v>
      </c>
      <c r="U322" s="261"/>
      <c r="V322" s="22">
        <f t="shared" si="121"/>
        <v>2</v>
      </c>
      <c r="W322" s="22">
        <v>17</v>
      </c>
      <c r="X322" s="22">
        <v>4</v>
      </c>
      <c r="Y322" s="22">
        <v>3</v>
      </c>
      <c r="Z322" s="22">
        <v>2</v>
      </c>
      <c r="AA322" s="35">
        <f>AA558+AA575</f>
        <v>0</v>
      </c>
      <c r="AB322" s="36">
        <v>2</v>
      </c>
      <c r="AC322" s="37">
        <v>0</v>
      </c>
      <c r="AD322" s="37">
        <v>3</v>
      </c>
      <c r="AE322" s="37">
        <v>0</v>
      </c>
      <c r="AF322" s="37">
        <v>0</v>
      </c>
      <c r="AG322" s="37">
        <v>0</v>
      </c>
      <c r="AH322" s="21" t="s">
        <v>73</v>
      </c>
      <c r="AI322" s="261"/>
      <c r="AJ322"/>
      <c r="AK322"/>
      <c r="AL322"/>
      <c r="AM322"/>
      <c r="AN322"/>
      <c r="AO322"/>
      <c r="AP322"/>
      <c r="AQ322"/>
      <c r="AR322"/>
      <c r="AS322"/>
      <c r="AT322"/>
      <c r="AU322"/>
      <c r="AV322" s="39"/>
    </row>
    <row r="323" spans="1:48" s="20" customFormat="1" hidden="1" x14ac:dyDescent="0.25">
      <c r="A323" s="1">
        <f>ROW()</f>
        <v>323</v>
      </c>
      <c r="B323" s="27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30"/>
      <c r="R323" s="21"/>
      <c r="S323" s="18"/>
      <c r="T323" s="35"/>
      <c r="U323" s="261"/>
      <c r="V323" s="22"/>
      <c r="W323" s="22"/>
      <c r="X323" s="22"/>
      <c r="Y323" s="22"/>
      <c r="Z323" s="22"/>
      <c r="AA323" s="22"/>
      <c r="AB323" s="37"/>
      <c r="AC323" s="37"/>
      <c r="AD323" s="37"/>
      <c r="AE323" s="37"/>
      <c r="AF323" s="37"/>
      <c r="AG323" s="37"/>
      <c r="AH323" s="21"/>
      <c r="AI323" s="261"/>
      <c r="AJ323"/>
      <c r="AK323"/>
      <c r="AL323"/>
      <c r="AM323"/>
      <c r="AN323"/>
      <c r="AO323"/>
      <c r="AP323"/>
      <c r="AQ323"/>
      <c r="AR323"/>
      <c r="AS323"/>
      <c r="AT323"/>
      <c r="AU323"/>
      <c r="AV323" s="39"/>
    </row>
    <row r="324" spans="1:48" s="20" customFormat="1" hidden="1" x14ac:dyDescent="0.25">
      <c r="A324" s="1">
        <f>ROW()</f>
        <v>324</v>
      </c>
      <c r="B324" s="27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30"/>
      <c r="R324" s="21"/>
      <c r="S324" s="18"/>
      <c r="T324" s="35"/>
      <c r="U324" s="261"/>
      <c r="V324" s="22"/>
      <c r="W324" s="22"/>
      <c r="X324" s="22"/>
      <c r="Y324" s="22"/>
      <c r="Z324" s="22"/>
      <c r="AA324" s="22"/>
      <c r="AB324" s="37"/>
      <c r="AC324" s="37"/>
      <c r="AD324" s="37"/>
      <c r="AE324" s="37"/>
      <c r="AF324" s="37"/>
      <c r="AG324" s="37"/>
      <c r="AH324" s="21"/>
      <c r="AI324" s="261"/>
      <c r="AJ324"/>
      <c r="AK324"/>
      <c r="AL324"/>
      <c r="AM324"/>
      <c r="AN324"/>
      <c r="AO324"/>
      <c r="AP324"/>
      <c r="AQ324"/>
      <c r="AR324"/>
      <c r="AS324"/>
      <c r="AT324"/>
      <c r="AU324"/>
      <c r="AV324" s="39"/>
    </row>
    <row r="325" spans="1:48" s="20" customFormat="1" hidden="1" x14ac:dyDescent="0.25">
      <c r="A325" s="1">
        <f>ROW()</f>
        <v>325</v>
      </c>
      <c r="B325" s="27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30"/>
      <c r="R325" s="21"/>
      <c r="S325" s="18"/>
      <c r="T325" s="35"/>
      <c r="U325" s="261"/>
      <c r="V325" s="22"/>
      <c r="W325" s="22"/>
      <c r="X325" s="22"/>
      <c r="Y325" s="22"/>
      <c r="Z325" s="22"/>
      <c r="AA325" s="22"/>
      <c r="AB325" s="37"/>
      <c r="AC325" s="37"/>
      <c r="AD325" s="37"/>
      <c r="AE325" s="37"/>
      <c r="AF325" s="37"/>
      <c r="AG325" s="37"/>
      <c r="AH325" s="21"/>
      <c r="AI325" s="261"/>
      <c r="AJ325"/>
      <c r="AK325"/>
      <c r="AL325"/>
      <c r="AM325"/>
      <c r="AN325"/>
      <c r="AO325"/>
      <c r="AP325"/>
      <c r="AQ325"/>
      <c r="AR325"/>
      <c r="AS325"/>
      <c r="AT325"/>
      <c r="AU325"/>
      <c r="AV325" s="39"/>
    </row>
    <row r="326" spans="1:48" s="20" customFormat="1" hidden="1" x14ac:dyDescent="0.25">
      <c r="A326" s="1">
        <f>ROW()</f>
        <v>326</v>
      </c>
      <c r="B326" s="27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30"/>
      <c r="R326" s="21"/>
      <c r="S326" s="18"/>
      <c r="T326" s="35"/>
      <c r="U326" s="261"/>
      <c r="V326" s="22"/>
      <c r="W326" s="22"/>
      <c r="X326" s="22"/>
      <c r="Y326" s="22"/>
      <c r="Z326" s="22"/>
      <c r="AA326" s="22"/>
      <c r="AB326" s="37"/>
      <c r="AC326" s="37"/>
      <c r="AD326" s="37"/>
      <c r="AE326" s="37"/>
      <c r="AF326" s="37"/>
      <c r="AG326" s="37"/>
      <c r="AH326" s="21"/>
      <c r="AI326" s="261"/>
      <c r="AJ326"/>
      <c r="AK326"/>
      <c r="AL326"/>
      <c r="AM326"/>
      <c r="AN326"/>
      <c r="AO326"/>
      <c r="AP326"/>
      <c r="AQ326"/>
      <c r="AR326"/>
      <c r="AS326"/>
      <c r="AT326"/>
      <c r="AU326"/>
      <c r="AV326" s="39"/>
    </row>
    <row r="327" spans="1:48" s="20" customFormat="1" hidden="1" x14ac:dyDescent="0.25">
      <c r="A327" s="1">
        <f>ROW()</f>
        <v>327</v>
      </c>
      <c r="B327" s="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30"/>
      <c r="R327" s="21"/>
      <c r="S327" s="18"/>
      <c r="T327" s="35"/>
      <c r="U327" s="261"/>
      <c r="V327" s="22"/>
      <c r="W327" s="22"/>
      <c r="X327" s="22"/>
      <c r="Y327" s="22"/>
      <c r="Z327" s="22"/>
      <c r="AA327" s="22"/>
      <c r="AB327" s="37"/>
      <c r="AC327" s="37"/>
      <c r="AD327" s="37"/>
      <c r="AE327" s="37"/>
      <c r="AF327" s="37"/>
      <c r="AG327" s="37"/>
      <c r="AH327" s="21"/>
      <c r="AI327" s="261"/>
      <c r="AJ327"/>
      <c r="AK327"/>
      <c r="AL327"/>
      <c r="AM327"/>
      <c r="AN327"/>
      <c r="AO327"/>
      <c r="AP327"/>
      <c r="AQ327"/>
      <c r="AR327"/>
      <c r="AS327"/>
      <c r="AT327"/>
      <c r="AU327"/>
      <c r="AV327" s="39"/>
    </row>
    <row r="328" spans="1:48" s="20" customFormat="1" hidden="1" x14ac:dyDescent="0.25">
      <c r="A328" s="1">
        <f>ROW()</f>
        <v>328</v>
      </c>
      <c r="B328" s="27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30"/>
      <c r="R328" s="21"/>
      <c r="S328" s="18"/>
      <c r="T328" s="35"/>
      <c r="U328" s="261"/>
      <c r="V328" s="22"/>
      <c r="W328" s="22"/>
      <c r="X328" s="22"/>
      <c r="Y328" s="22"/>
      <c r="Z328" s="22"/>
      <c r="AA328" s="22"/>
      <c r="AB328" s="37"/>
      <c r="AC328" s="37"/>
      <c r="AD328" s="37"/>
      <c r="AE328" s="37"/>
      <c r="AF328" s="37"/>
      <c r="AG328" s="37"/>
      <c r="AH328" s="21"/>
      <c r="AI328" s="261"/>
      <c r="AJ328"/>
      <c r="AK328"/>
      <c r="AL328"/>
      <c r="AM328"/>
      <c r="AN328"/>
      <c r="AO328"/>
      <c r="AP328"/>
      <c r="AQ328"/>
      <c r="AR328"/>
      <c r="AS328"/>
      <c r="AT328"/>
      <c r="AU328"/>
      <c r="AV328" s="39"/>
    </row>
    <row r="329" spans="1:48" s="20" customFormat="1" hidden="1" x14ac:dyDescent="0.25">
      <c r="A329" s="1">
        <f>ROW()</f>
        <v>329</v>
      </c>
      <c r="B329" s="27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30"/>
      <c r="R329" s="21"/>
      <c r="S329" s="18"/>
      <c r="T329" s="35"/>
      <c r="U329" s="262"/>
      <c r="V329" s="22"/>
      <c r="W329" s="22"/>
      <c r="X329" s="22"/>
      <c r="Y329" s="22"/>
      <c r="Z329" s="22"/>
      <c r="AA329" s="22"/>
      <c r="AB329" s="37"/>
      <c r="AC329" s="37"/>
      <c r="AD329" s="37"/>
      <c r="AE329" s="37"/>
      <c r="AF329" s="37"/>
      <c r="AG329" s="37"/>
      <c r="AH329" s="21"/>
      <c r="AI329" s="262"/>
      <c r="AJ329"/>
      <c r="AK329"/>
      <c r="AL329"/>
      <c r="AM329"/>
      <c r="AN329"/>
      <c r="AO329"/>
      <c r="AP329"/>
      <c r="AQ329"/>
      <c r="AR329"/>
      <c r="AS329"/>
      <c r="AT329"/>
      <c r="AU329"/>
      <c r="AV329" s="39"/>
    </row>
    <row r="330" spans="1:48" s="26" customFormat="1" hidden="1" x14ac:dyDescent="0.25">
      <c r="A330" s="1">
        <f>ROW()</f>
        <v>330</v>
      </c>
      <c r="B330" s="27" t="str">
        <f>R330</f>
        <v>TOTAL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30"/>
      <c r="R330" s="23" t="s">
        <v>13</v>
      </c>
      <c r="S330" s="24">
        <f>SUM(S316:S322)</f>
        <v>152.6</v>
      </c>
      <c r="T330" s="24">
        <f>SUM(T316:T322)</f>
        <v>394</v>
      </c>
      <c r="U330" s="24">
        <f>SUM(U316:U329)</f>
        <v>430</v>
      </c>
      <c r="V330" s="24">
        <f t="shared" ref="V330:AG330" si="122">SUM(V316:V329)</f>
        <v>394</v>
      </c>
      <c r="W330" s="24">
        <f t="shared" si="122"/>
        <v>760</v>
      </c>
      <c r="X330" s="24">
        <f t="shared" si="122"/>
        <v>421</v>
      </c>
      <c r="Y330" s="24">
        <f t="shared" si="122"/>
        <v>421</v>
      </c>
      <c r="Z330" s="24">
        <f t="shared" si="122"/>
        <v>412</v>
      </c>
      <c r="AA330" s="24">
        <f t="shared" si="122"/>
        <v>400</v>
      </c>
      <c r="AB330" s="24">
        <f t="shared" si="122"/>
        <v>392</v>
      </c>
      <c r="AC330" s="24">
        <f t="shared" si="122"/>
        <v>434</v>
      </c>
      <c r="AD330" s="24">
        <f t="shared" si="122"/>
        <v>428</v>
      </c>
      <c r="AE330" s="24">
        <f t="shared" si="122"/>
        <v>393</v>
      </c>
      <c r="AF330" s="24">
        <f t="shared" si="122"/>
        <v>477</v>
      </c>
      <c r="AG330" s="24">
        <f t="shared" si="122"/>
        <v>431</v>
      </c>
      <c r="AH330" s="23" t="s">
        <v>13</v>
      </c>
      <c r="AI330" s="24">
        <f>SUM(AI316:AI329)</f>
        <v>430</v>
      </c>
      <c r="AJ330"/>
      <c r="AK330"/>
      <c r="AL330"/>
      <c r="AM330"/>
      <c r="AN330"/>
      <c r="AO330"/>
      <c r="AP330"/>
      <c r="AQ330"/>
      <c r="AR330"/>
      <c r="AS330"/>
      <c r="AT330"/>
      <c r="AU330"/>
      <c r="AV330" s="39"/>
    </row>
    <row r="331" spans="1:48" hidden="1" x14ac:dyDescent="0.25">
      <c r="A331" s="1">
        <f>ROW()</f>
        <v>331</v>
      </c>
      <c r="B331" s="27">
        <f t="shared" ref="B331:B342" si="123">R331</f>
        <v>0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 s="105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5"/>
      <c r="AI331" s="106"/>
      <c r="AJ331"/>
      <c r="AK331"/>
      <c r="AL331"/>
      <c r="AM331"/>
      <c r="AN331"/>
      <c r="AO331"/>
      <c r="AP331"/>
      <c r="AQ331"/>
      <c r="AR331"/>
      <c r="AS331"/>
      <c r="AT331"/>
      <c r="AU331"/>
      <c r="AV331" s="39"/>
    </row>
    <row r="332" spans="1:48" s="26" customFormat="1" ht="25.5" hidden="1" x14ac:dyDescent="0.25">
      <c r="A332" s="1">
        <f>ROW()</f>
        <v>332</v>
      </c>
      <c r="B332" s="27" t="str">
        <f t="shared" si="123"/>
        <v>26. SADT EXTERNO ABSENTEÍSMO [OFERTADO | AGENDADO CRE]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30"/>
      <c r="R332" s="131" t="s">
        <v>157</v>
      </c>
      <c r="S332" s="103"/>
      <c r="T332" s="103"/>
      <c r="U332" s="49"/>
      <c r="V332" s="13">
        <f t="shared" ref="V332:AG332" si="124">V$4</f>
        <v>45658</v>
      </c>
      <c r="W332" s="13" t="e">
        <f t="shared" ca="1" si="124"/>
        <v>#NAME?</v>
      </c>
      <c r="X332" s="13" t="e">
        <f t="shared" ca="1" si="124"/>
        <v>#NAME?</v>
      </c>
      <c r="Y332" s="13" t="e">
        <f t="shared" ca="1" si="124"/>
        <v>#NAME?</v>
      </c>
      <c r="Z332" s="13" t="e">
        <f t="shared" ca="1" si="124"/>
        <v>#NAME?</v>
      </c>
      <c r="AA332" s="13" t="e">
        <f t="shared" ca="1" si="124"/>
        <v>#NAME?</v>
      </c>
      <c r="AB332" s="13" t="e">
        <f t="shared" ca="1" si="124"/>
        <v>#NAME?</v>
      </c>
      <c r="AC332" s="13" t="e">
        <f t="shared" ca="1" si="124"/>
        <v>#NAME?</v>
      </c>
      <c r="AD332" s="13" t="e">
        <f t="shared" ca="1" si="124"/>
        <v>#NAME?</v>
      </c>
      <c r="AE332" s="13" t="e">
        <f t="shared" ca="1" si="124"/>
        <v>#NAME?</v>
      </c>
      <c r="AF332" s="13" t="e">
        <f t="shared" ca="1" si="124"/>
        <v>#NAME?</v>
      </c>
      <c r="AG332" s="13" t="e">
        <f t="shared" ca="1" si="124"/>
        <v>#NAME?</v>
      </c>
      <c r="AH332" s="131" t="s">
        <v>157</v>
      </c>
      <c r="AI332" s="49"/>
      <c r="AJ332"/>
      <c r="AK332"/>
      <c r="AL332"/>
      <c r="AM332"/>
      <c r="AN332"/>
      <c r="AO332"/>
      <c r="AP332"/>
      <c r="AQ332"/>
      <c r="AR332"/>
      <c r="AS332"/>
      <c r="AT332"/>
      <c r="AU332"/>
      <c r="AV332" s="39"/>
    </row>
    <row r="333" spans="1:48" s="26" customFormat="1" hidden="1" x14ac:dyDescent="0.25">
      <c r="A333" s="1">
        <f>ROW()</f>
        <v>333</v>
      </c>
      <c r="B333" s="132" t="str">
        <f t="shared" si="123"/>
        <v>Audiometria</v>
      </c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4"/>
      <c r="R333" s="92" t="str">
        <f t="shared" ref="R333:R342" si="125">R170</f>
        <v>Audiometria</v>
      </c>
      <c r="S333" s="103"/>
      <c r="T333" s="103"/>
      <c r="U333" s="103"/>
      <c r="V333" s="103"/>
      <c r="W333" s="135">
        <v>0</v>
      </c>
      <c r="X333" s="136">
        <f t="shared" ref="X333:AG342" si="126">IF(X170="","Aguardando...",IFERROR(((X140-X170)/X140),0))</f>
        <v>0</v>
      </c>
      <c r="Y333" s="136">
        <f t="shared" si="126"/>
        <v>0</v>
      </c>
      <c r="Z333" s="136">
        <f t="shared" si="126"/>
        <v>0</v>
      </c>
      <c r="AA333" s="136">
        <f t="shared" si="126"/>
        <v>0</v>
      </c>
      <c r="AB333" s="136">
        <f t="shared" si="126"/>
        <v>0</v>
      </c>
      <c r="AC333" s="136">
        <f t="shared" si="126"/>
        <v>0</v>
      </c>
      <c r="AD333" s="136">
        <f t="shared" si="126"/>
        <v>0</v>
      </c>
      <c r="AE333" s="136">
        <f t="shared" si="126"/>
        <v>0</v>
      </c>
      <c r="AF333" s="136">
        <f t="shared" si="126"/>
        <v>0</v>
      </c>
      <c r="AG333" s="136">
        <f t="shared" si="126"/>
        <v>0</v>
      </c>
      <c r="AH333" s="92" t="str">
        <f t="shared" ref="AH333:AH342" si="127">AH170</f>
        <v>Audiometria</v>
      </c>
      <c r="AI333" s="103"/>
      <c r="AJ333"/>
      <c r="AK333"/>
      <c r="AL333"/>
      <c r="AM333"/>
      <c r="AN333"/>
      <c r="AO333"/>
      <c r="AP333"/>
      <c r="AQ333"/>
      <c r="AR333"/>
      <c r="AS333"/>
      <c r="AT333"/>
      <c r="AU333"/>
      <c r="AV333" s="39"/>
    </row>
    <row r="334" spans="1:48" s="26" customFormat="1" hidden="1" x14ac:dyDescent="0.25">
      <c r="A334" s="1">
        <f>ROW()</f>
        <v>334</v>
      </c>
      <c r="B334" s="132" t="str">
        <f t="shared" si="123"/>
        <v>Cistoscopia</v>
      </c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4"/>
      <c r="R334" s="92" t="str">
        <f t="shared" si="125"/>
        <v>Cistoscopia</v>
      </c>
      <c r="S334" s="103"/>
      <c r="T334" s="103"/>
      <c r="U334" s="103"/>
      <c r="V334" s="103"/>
      <c r="W334" s="98">
        <v>0</v>
      </c>
      <c r="X334" s="136">
        <f t="shared" si="126"/>
        <v>1</v>
      </c>
      <c r="Y334" s="136">
        <f t="shared" si="126"/>
        <v>1</v>
      </c>
      <c r="Z334" s="136">
        <f t="shared" si="126"/>
        <v>0.8</v>
      </c>
      <c r="AA334" s="136">
        <f t="shared" si="126"/>
        <v>0.6</v>
      </c>
      <c r="AB334" s="136">
        <f t="shared" si="126"/>
        <v>1</v>
      </c>
      <c r="AC334" s="136">
        <f t="shared" si="126"/>
        <v>0.6</v>
      </c>
      <c r="AD334" s="136">
        <f t="shared" si="126"/>
        <v>1</v>
      </c>
      <c r="AE334" s="136">
        <f t="shared" si="126"/>
        <v>1</v>
      </c>
      <c r="AF334" s="136">
        <f t="shared" si="126"/>
        <v>1</v>
      </c>
      <c r="AG334" s="136">
        <f t="shared" si="126"/>
        <v>1</v>
      </c>
      <c r="AH334" s="92" t="str">
        <f t="shared" si="127"/>
        <v>Cistoscopia</v>
      </c>
      <c r="AI334" s="103"/>
      <c r="AJ334"/>
      <c r="AK334"/>
      <c r="AL334"/>
      <c r="AM334"/>
      <c r="AN334"/>
      <c r="AO334"/>
      <c r="AP334"/>
      <c r="AQ334"/>
      <c r="AR334"/>
      <c r="AS334"/>
      <c r="AT334"/>
      <c r="AU334"/>
      <c r="AV334" s="39"/>
    </row>
    <row r="335" spans="1:48" s="26" customFormat="1" hidden="1" x14ac:dyDescent="0.25">
      <c r="A335" s="1">
        <f>ROW()</f>
        <v>335</v>
      </c>
      <c r="B335" s="132" t="str">
        <f t="shared" si="123"/>
        <v>Colonoscopia</v>
      </c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4"/>
      <c r="R335" s="92" t="str">
        <f t="shared" si="125"/>
        <v>Colonoscopia</v>
      </c>
      <c r="S335" s="103"/>
      <c r="T335" s="103"/>
      <c r="U335" s="103"/>
      <c r="V335" s="103"/>
      <c r="W335" s="98">
        <v>0</v>
      </c>
      <c r="X335" s="136">
        <f t="shared" si="126"/>
        <v>0</v>
      </c>
      <c r="Y335" s="136">
        <f t="shared" si="126"/>
        <v>0</v>
      </c>
      <c r="Z335" s="136">
        <f t="shared" si="126"/>
        <v>0</v>
      </c>
      <c r="AA335" s="136">
        <f t="shared" si="126"/>
        <v>0</v>
      </c>
      <c r="AB335" s="136">
        <f t="shared" si="126"/>
        <v>0.75</v>
      </c>
      <c r="AC335" s="136">
        <f t="shared" si="126"/>
        <v>0</v>
      </c>
      <c r="AD335" s="136">
        <f t="shared" si="126"/>
        <v>0</v>
      </c>
      <c r="AE335" s="136">
        <f t="shared" si="126"/>
        <v>0</v>
      </c>
      <c r="AF335" s="136">
        <f t="shared" si="126"/>
        <v>0</v>
      </c>
      <c r="AG335" s="136">
        <f t="shared" si="126"/>
        <v>0.46875</v>
      </c>
      <c r="AH335" s="92" t="str">
        <f t="shared" si="127"/>
        <v>Colonoscopia</v>
      </c>
      <c r="AI335" s="103"/>
      <c r="AJ335"/>
      <c r="AK335"/>
      <c r="AL335"/>
      <c r="AM335"/>
      <c r="AN335"/>
      <c r="AO335"/>
      <c r="AP335"/>
      <c r="AQ335"/>
      <c r="AR335"/>
      <c r="AS335"/>
      <c r="AT335"/>
      <c r="AU335"/>
      <c r="AV335" s="39"/>
    </row>
    <row r="336" spans="1:48" s="26" customFormat="1" hidden="1" x14ac:dyDescent="0.25">
      <c r="A336" s="1">
        <f>ROW()</f>
        <v>336</v>
      </c>
      <c r="B336" s="132" t="str">
        <f t="shared" si="123"/>
        <v>Colposcopia</v>
      </c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4"/>
      <c r="R336" s="92" t="str">
        <f t="shared" si="125"/>
        <v>Colposcopia</v>
      </c>
      <c r="S336" s="103"/>
      <c r="T336" s="103"/>
      <c r="U336" s="103"/>
      <c r="V336" s="103"/>
      <c r="W336" s="98">
        <v>6</v>
      </c>
      <c r="X336" s="136">
        <f t="shared" si="126"/>
        <v>1</v>
      </c>
      <c r="Y336" s="136">
        <f t="shared" si="126"/>
        <v>0.7142857142857143</v>
      </c>
      <c r="Z336" s="136">
        <f t="shared" si="126"/>
        <v>1</v>
      </c>
      <c r="AA336" s="136">
        <f t="shared" si="126"/>
        <v>0.8</v>
      </c>
      <c r="AB336" s="136">
        <f t="shared" si="126"/>
        <v>0</v>
      </c>
      <c r="AC336" s="136">
        <f t="shared" si="126"/>
        <v>0</v>
      </c>
      <c r="AD336" s="136">
        <f t="shared" si="126"/>
        <v>0</v>
      </c>
      <c r="AE336" s="136">
        <f t="shared" si="126"/>
        <v>1</v>
      </c>
      <c r="AF336" s="136">
        <f t="shared" si="126"/>
        <v>0.3</v>
      </c>
      <c r="AG336" s="136">
        <f t="shared" si="126"/>
        <v>0.6</v>
      </c>
      <c r="AH336" s="92" t="str">
        <f t="shared" si="127"/>
        <v>Colposcopia</v>
      </c>
      <c r="AI336" s="103"/>
      <c r="AJ336"/>
      <c r="AK336"/>
      <c r="AL336"/>
      <c r="AM336"/>
      <c r="AN336"/>
      <c r="AO336"/>
      <c r="AP336"/>
      <c r="AQ336"/>
      <c r="AR336"/>
      <c r="AS336"/>
      <c r="AT336"/>
      <c r="AU336"/>
      <c r="AV336" s="39"/>
    </row>
    <row r="337" spans="1:48" s="26" customFormat="1" hidden="1" x14ac:dyDescent="0.25">
      <c r="A337" s="1">
        <f>ROW()</f>
        <v>337</v>
      </c>
      <c r="B337" s="132" t="str">
        <f t="shared" si="123"/>
        <v>Densitometria Óssea</v>
      </c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4"/>
      <c r="R337" s="92" t="str">
        <f t="shared" si="125"/>
        <v>Densitometria Óssea</v>
      </c>
      <c r="S337" s="103"/>
      <c r="T337" s="103"/>
      <c r="U337" s="103"/>
      <c r="V337" s="103"/>
      <c r="W337" s="98">
        <v>0</v>
      </c>
      <c r="X337" s="136">
        <f t="shared" si="126"/>
        <v>0</v>
      </c>
      <c r="Y337" s="136">
        <f t="shared" si="126"/>
        <v>0</v>
      </c>
      <c r="Z337" s="136">
        <f t="shared" si="126"/>
        <v>0.75</v>
      </c>
      <c r="AA337" s="136">
        <f t="shared" si="126"/>
        <v>0.5625</v>
      </c>
      <c r="AB337" s="136">
        <f t="shared" si="126"/>
        <v>0.46666666666666667</v>
      </c>
      <c r="AC337" s="136">
        <f t="shared" si="126"/>
        <v>0.5</v>
      </c>
      <c r="AD337" s="136">
        <f t="shared" si="126"/>
        <v>0.16129032258064516</v>
      </c>
      <c r="AE337" s="136">
        <f t="shared" si="126"/>
        <v>0.44444444444444442</v>
      </c>
      <c r="AF337" s="136">
        <f t="shared" si="126"/>
        <v>0.375</v>
      </c>
      <c r="AG337" s="136">
        <f t="shared" si="126"/>
        <v>0.35483870967741937</v>
      </c>
      <c r="AH337" s="92" t="str">
        <f t="shared" si="127"/>
        <v>Densitometria Óssea</v>
      </c>
      <c r="AI337" s="103"/>
      <c r="AJ337"/>
      <c r="AK337"/>
      <c r="AL337"/>
      <c r="AM337"/>
      <c r="AN337"/>
      <c r="AO337"/>
      <c r="AP337"/>
      <c r="AQ337"/>
      <c r="AR337"/>
      <c r="AS337"/>
      <c r="AT337"/>
      <c r="AU337"/>
      <c r="AV337" s="39"/>
    </row>
    <row r="338" spans="1:48" s="26" customFormat="1" hidden="1" x14ac:dyDescent="0.25">
      <c r="A338" s="1">
        <f>ROW()</f>
        <v>338</v>
      </c>
      <c r="B338" s="132" t="str">
        <f t="shared" si="123"/>
        <v>Doppler Vascular</v>
      </c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4"/>
      <c r="R338" s="92" t="str">
        <f t="shared" si="125"/>
        <v>Doppler Vascular</v>
      </c>
      <c r="S338" s="103"/>
      <c r="T338" s="103"/>
      <c r="U338" s="103"/>
      <c r="V338" s="103"/>
      <c r="W338" s="98">
        <v>37</v>
      </c>
      <c r="X338" s="136">
        <f t="shared" si="126"/>
        <v>0.66</v>
      </c>
      <c r="Y338" s="136">
        <f t="shared" si="126"/>
        <v>0.68</v>
      </c>
      <c r="Z338" s="136">
        <f t="shared" si="126"/>
        <v>0.16</v>
      </c>
      <c r="AA338" s="136">
        <f t="shared" si="126"/>
        <v>0.46</v>
      </c>
      <c r="AB338" s="136">
        <f t="shared" si="126"/>
        <v>0.06</v>
      </c>
      <c r="AC338" s="136">
        <f t="shared" si="126"/>
        <v>0.44</v>
      </c>
      <c r="AD338" s="136">
        <f t="shared" si="126"/>
        <v>0.46</v>
      </c>
      <c r="AE338" s="136">
        <f t="shared" si="126"/>
        <v>0.57999999999999996</v>
      </c>
      <c r="AF338" s="136">
        <f t="shared" si="126"/>
        <v>0.4</v>
      </c>
      <c r="AG338" s="136">
        <f t="shared" si="126"/>
        <v>0.04</v>
      </c>
      <c r="AH338" s="92" t="str">
        <f t="shared" si="127"/>
        <v>Doppler Vascular</v>
      </c>
      <c r="AI338" s="103"/>
      <c r="AJ338"/>
      <c r="AK338"/>
      <c r="AL338"/>
      <c r="AM338"/>
      <c r="AN338"/>
      <c r="AO338"/>
      <c r="AP338"/>
      <c r="AQ338"/>
      <c r="AR338"/>
      <c r="AS338"/>
      <c r="AT338"/>
      <c r="AU338"/>
      <c r="AV338" s="39"/>
    </row>
    <row r="339" spans="1:48" s="26" customFormat="1" hidden="1" x14ac:dyDescent="0.25">
      <c r="A339" s="1">
        <f>ROW()</f>
        <v>339</v>
      </c>
      <c r="B339" s="132" t="str">
        <f t="shared" si="123"/>
        <v>Ecocardiografia</v>
      </c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4"/>
      <c r="R339" s="92" t="str">
        <f t="shared" si="125"/>
        <v>Ecocardiografia</v>
      </c>
      <c r="S339" s="103"/>
      <c r="T339" s="103"/>
      <c r="U339" s="103"/>
      <c r="V339" s="103"/>
      <c r="W339" s="98">
        <v>42</v>
      </c>
      <c r="X339" s="136">
        <f t="shared" si="126"/>
        <v>0.72857142857142854</v>
      </c>
      <c r="Y339" s="136">
        <f t="shared" si="126"/>
        <v>0.59493670886075944</v>
      </c>
      <c r="Z339" s="136">
        <f t="shared" si="126"/>
        <v>0.5</v>
      </c>
      <c r="AA339" s="136">
        <f t="shared" si="126"/>
        <v>0.7142857142857143</v>
      </c>
      <c r="AB339" s="136">
        <f t="shared" si="126"/>
        <v>0.44285714285714284</v>
      </c>
      <c r="AC339" s="136">
        <f t="shared" si="126"/>
        <v>0.5</v>
      </c>
      <c r="AD339" s="136">
        <f t="shared" si="126"/>
        <v>0.44285714285714284</v>
      </c>
      <c r="AE339" s="136">
        <f t="shared" si="126"/>
        <v>0.32857142857142857</v>
      </c>
      <c r="AF339" s="136">
        <f t="shared" si="126"/>
        <v>0.48</v>
      </c>
      <c r="AG339" s="136">
        <f t="shared" si="126"/>
        <v>0.53333333333333333</v>
      </c>
      <c r="AH339" s="92" t="str">
        <f t="shared" si="127"/>
        <v>Ecocardiografia</v>
      </c>
      <c r="AI339" s="103"/>
      <c r="AJ339"/>
      <c r="AK339"/>
      <c r="AL339"/>
      <c r="AM339"/>
      <c r="AN339"/>
      <c r="AO339"/>
      <c r="AP339"/>
      <c r="AQ339"/>
      <c r="AR339"/>
      <c r="AS339"/>
      <c r="AT339"/>
      <c r="AU339"/>
      <c r="AV339" s="39"/>
    </row>
    <row r="340" spans="1:48" s="26" customFormat="1" hidden="1" x14ac:dyDescent="0.25">
      <c r="A340" s="1">
        <f>ROW()</f>
        <v>340</v>
      </c>
      <c r="B340" s="132" t="str">
        <f t="shared" si="123"/>
        <v>Eletrocardiografia</v>
      </c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4"/>
      <c r="R340" s="92" t="str">
        <f t="shared" si="125"/>
        <v>Eletrocardiografia</v>
      </c>
      <c r="S340" s="103"/>
      <c r="T340" s="103"/>
      <c r="U340" s="103"/>
      <c r="V340" s="103"/>
      <c r="W340" s="98">
        <v>45</v>
      </c>
      <c r="X340" s="136">
        <f t="shared" si="126"/>
        <v>0.375</v>
      </c>
      <c r="Y340" s="136">
        <f t="shared" si="126"/>
        <v>0.33333333333333331</v>
      </c>
      <c r="Z340" s="136">
        <f t="shared" si="126"/>
        <v>0.35</v>
      </c>
      <c r="AA340" s="136">
        <f t="shared" si="126"/>
        <v>0.35</v>
      </c>
      <c r="AB340" s="136">
        <f t="shared" si="126"/>
        <v>0.60434782608695647</v>
      </c>
      <c r="AC340" s="136">
        <f t="shared" si="126"/>
        <v>0.83244680851063835</v>
      </c>
      <c r="AD340" s="136">
        <f t="shared" si="126"/>
        <v>0.82727272727272727</v>
      </c>
      <c r="AE340" s="136">
        <f t="shared" si="126"/>
        <v>0.88913043478260867</v>
      </c>
      <c r="AF340" s="136">
        <f t="shared" si="126"/>
        <v>0.88842975206611574</v>
      </c>
      <c r="AG340" s="136">
        <f t="shared" si="126"/>
        <v>0.82105263157894737</v>
      </c>
      <c r="AH340" s="92" t="str">
        <f t="shared" si="127"/>
        <v>Eletrocardiografia</v>
      </c>
      <c r="AI340" s="103"/>
      <c r="AJ340"/>
      <c r="AK340"/>
      <c r="AL340"/>
      <c r="AM340"/>
      <c r="AN340"/>
      <c r="AO340"/>
      <c r="AP340"/>
      <c r="AQ340"/>
      <c r="AR340"/>
      <c r="AS340"/>
      <c r="AT340"/>
      <c r="AU340"/>
      <c r="AV340" s="39"/>
    </row>
    <row r="341" spans="1:48" s="26" customFormat="1" hidden="1" x14ac:dyDescent="0.25">
      <c r="A341" s="1">
        <f>ROW()</f>
        <v>341</v>
      </c>
      <c r="B341" s="132" t="str">
        <f t="shared" si="123"/>
        <v>Eletroencefalografia</v>
      </c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4"/>
      <c r="R341" s="92" t="str">
        <f t="shared" si="125"/>
        <v>Eletroencefalografia</v>
      </c>
      <c r="S341" s="103"/>
      <c r="T341" s="103"/>
      <c r="U341" s="103"/>
      <c r="V341" s="103"/>
      <c r="W341" s="98">
        <v>2</v>
      </c>
      <c r="X341" s="136">
        <f t="shared" si="126"/>
        <v>0.75</v>
      </c>
      <c r="Y341" s="136">
        <f t="shared" si="126"/>
        <v>0.125</v>
      </c>
      <c r="Z341" s="136">
        <f t="shared" si="126"/>
        <v>0.66666666666666663</v>
      </c>
      <c r="AA341" s="136">
        <f t="shared" si="126"/>
        <v>0.66666666666666663</v>
      </c>
      <c r="AB341" s="136">
        <f t="shared" si="126"/>
        <v>0.4</v>
      </c>
      <c r="AC341" s="136">
        <f t="shared" si="126"/>
        <v>0.6</v>
      </c>
      <c r="AD341" s="136">
        <f t="shared" si="126"/>
        <v>0.8</v>
      </c>
      <c r="AE341" s="136">
        <f t="shared" si="126"/>
        <v>0.6</v>
      </c>
      <c r="AF341" s="136">
        <f t="shared" si="126"/>
        <v>0.5</v>
      </c>
      <c r="AG341" s="136">
        <f t="shared" si="126"/>
        <v>1</v>
      </c>
      <c r="AH341" s="92" t="str">
        <f t="shared" si="127"/>
        <v>Eletroencefalografia</v>
      </c>
      <c r="AI341" s="103"/>
      <c r="AJ341"/>
      <c r="AK341"/>
      <c r="AL341"/>
      <c r="AM341"/>
      <c r="AN341"/>
      <c r="AO341"/>
      <c r="AP341"/>
      <c r="AQ341"/>
      <c r="AR341"/>
      <c r="AS341"/>
      <c r="AT341"/>
      <c r="AU341"/>
      <c r="AV341" s="39"/>
    </row>
    <row r="342" spans="1:48" s="26" customFormat="1" hidden="1" x14ac:dyDescent="0.25">
      <c r="A342" s="1">
        <f>ROW()</f>
        <v>342</v>
      </c>
      <c r="B342" s="132" t="str">
        <f t="shared" si="123"/>
        <v>Eletroneuromiografia</v>
      </c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4"/>
      <c r="R342" s="92" t="str">
        <f t="shared" si="125"/>
        <v>Eletroneuromiografia</v>
      </c>
      <c r="S342" s="103"/>
      <c r="T342" s="103"/>
      <c r="U342" s="103"/>
      <c r="V342" s="103"/>
      <c r="W342" s="98">
        <v>0</v>
      </c>
      <c r="X342" s="136">
        <f t="shared" si="126"/>
        <v>0</v>
      </c>
      <c r="Y342" s="136">
        <f t="shared" si="126"/>
        <v>0</v>
      </c>
      <c r="Z342" s="136">
        <f t="shared" si="126"/>
        <v>0</v>
      </c>
      <c r="AA342" s="136">
        <f t="shared" si="126"/>
        <v>0</v>
      </c>
      <c r="AB342" s="136">
        <f t="shared" si="126"/>
        <v>0</v>
      </c>
      <c r="AC342" s="136">
        <f t="shared" si="126"/>
        <v>0</v>
      </c>
      <c r="AD342" s="136">
        <f t="shared" si="126"/>
        <v>0</v>
      </c>
      <c r="AE342" s="136">
        <f t="shared" si="126"/>
        <v>0</v>
      </c>
      <c r="AF342" s="136">
        <f t="shared" si="126"/>
        <v>0</v>
      </c>
      <c r="AG342" s="136">
        <f t="shared" si="126"/>
        <v>0</v>
      </c>
      <c r="AH342" s="92" t="str">
        <f t="shared" si="127"/>
        <v>Eletroneuromiografia</v>
      </c>
      <c r="AI342" s="103"/>
      <c r="AJ342"/>
      <c r="AK342"/>
      <c r="AL342"/>
      <c r="AM342"/>
      <c r="AN342"/>
      <c r="AO342"/>
      <c r="AP342"/>
      <c r="AQ342"/>
      <c r="AR342"/>
      <c r="AS342"/>
      <c r="AT342"/>
      <c r="AU342"/>
      <c r="AV342" s="39"/>
    </row>
    <row r="343" spans="1:48" s="26" customFormat="1" hidden="1" x14ac:dyDescent="0.25">
      <c r="A343" s="1">
        <f>ROW()</f>
        <v>343</v>
      </c>
      <c r="B343" s="101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37"/>
      <c r="R343" s="138" t="e">
        <f>#REF!</f>
        <v>#REF!</v>
      </c>
      <c r="S343" s="103"/>
      <c r="T343" s="103"/>
      <c r="U343" s="103"/>
      <c r="V343" s="103"/>
      <c r="W343" s="139"/>
      <c r="X343" s="136" t="e">
        <f>IF(#REF!="","Aguardando...",IFERROR(((#REF!-#REF!)/#REF!),0))</f>
        <v>#REF!</v>
      </c>
      <c r="Y343" s="136" t="e">
        <f>IF(#REF!="","Aguardando...",IFERROR(((#REF!-#REF!)/#REF!),0))</f>
        <v>#REF!</v>
      </c>
      <c r="Z343" s="136" t="e">
        <f>IF(#REF!="","Aguardando...",IFERROR(((#REF!-#REF!)/#REF!),0))</f>
        <v>#REF!</v>
      </c>
      <c r="AA343" s="136" t="e">
        <f>IF(#REF!="","Aguardando...",IFERROR(((#REF!-#REF!)/#REF!),0))</f>
        <v>#REF!</v>
      </c>
      <c r="AB343" s="136" t="e">
        <f>IF(#REF!="","Aguardando...",IFERROR(((#REF!-#REF!)/#REF!),0))</f>
        <v>#REF!</v>
      </c>
      <c r="AC343" s="136" t="e">
        <f>IF(#REF!="","Aguardando...",IFERROR(((#REF!-#REF!)/#REF!),0))</f>
        <v>#REF!</v>
      </c>
      <c r="AD343" s="136" t="e">
        <f>IF(#REF!="","Aguardando...",IFERROR(((#REF!-#REF!)/#REF!),0))</f>
        <v>#REF!</v>
      </c>
      <c r="AE343" s="136" t="e">
        <f>IF(#REF!="","Aguardando...",IFERROR(((#REF!-#REF!)/#REF!),0))</f>
        <v>#REF!</v>
      </c>
      <c r="AF343" s="136" t="e">
        <f>IF(#REF!="","Aguardando...",IFERROR(((#REF!-#REF!)/#REF!),0))</f>
        <v>#REF!</v>
      </c>
      <c r="AG343" s="136" t="e">
        <f>IF(#REF!="","Aguardando...",IFERROR(((#REF!-#REF!)/#REF!),0))</f>
        <v>#REF!</v>
      </c>
      <c r="AH343" s="138" t="e">
        <f>#REF!</f>
        <v>#REF!</v>
      </c>
      <c r="AI343" s="103"/>
      <c r="AJ343"/>
      <c r="AK343"/>
      <c r="AL343"/>
      <c r="AM343"/>
      <c r="AN343"/>
      <c r="AO343"/>
      <c r="AP343"/>
      <c r="AQ343"/>
      <c r="AR343"/>
      <c r="AS343"/>
      <c r="AT343"/>
      <c r="AU343"/>
      <c r="AV343" s="39"/>
    </row>
    <row r="344" spans="1:48" s="26" customFormat="1" hidden="1" x14ac:dyDescent="0.25">
      <c r="A344" s="1">
        <f>ROW()</f>
        <v>344</v>
      </c>
      <c r="B344" s="132" t="str">
        <f>R344</f>
        <v>Endoscopia</v>
      </c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4"/>
      <c r="R344" s="92" t="str">
        <f>R180</f>
        <v>Endoscopia</v>
      </c>
      <c r="S344" s="103"/>
      <c r="T344" s="103"/>
      <c r="U344" s="103"/>
      <c r="V344" s="103"/>
      <c r="W344" s="98">
        <v>15</v>
      </c>
      <c r="X344" s="136">
        <f t="shared" ref="X344:AG345" si="128">IF(X180="","Aguardando...",IFERROR(((X150-X180)/X150),0))</f>
        <v>0.61111111111111116</v>
      </c>
      <c r="Y344" s="136">
        <f t="shared" si="128"/>
        <v>0.53333333333333333</v>
      </c>
      <c r="Z344" s="136">
        <f t="shared" si="128"/>
        <v>0.61111111111111116</v>
      </c>
      <c r="AA344" s="136">
        <f t="shared" si="128"/>
        <v>0.62222222222222223</v>
      </c>
      <c r="AB344" s="136">
        <f t="shared" si="128"/>
        <v>0.6</v>
      </c>
      <c r="AC344" s="136">
        <f t="shared" si="128"/>
        <v>0.5</v>
      </c>
      <c r="AD344" s="136">
        <f t="shared" si="128"/>
        <v>0.44166666666666665</v>
      </c>
      <c r="AE344" s="136">
        <f t="shared" si="128"/>
        <v>0.5</v>
      </c>
      <c r="AF344" s="136">
        <f t="shared" si="128"/>
        <v>0.43333333333333335</v>
      </c>
      <c r="AG344" s="136">
        <f t="shared" si="128"/>
        <v>0.75</v>
      </c>
      <c r="AH344" s="92" t="str">
        <f>AH180</f>
        <v>Endoscopia</v>
      </c>
      <c r="AI344" s="103"/>
      <c r="AJ344"/>
      <c r="AK344"/>
      <c r="AL344"/>
      <c r="AM344"/>
      <c r="AN344"/>
      <c r="AO344"/>
      <c r="AP344"/>
      <c r="AQ344"/>
      <c r="AR344"/>
      <c r="AS344"/>
      <c r="AT344"/>
      <c r="AU344"/>
      <c r="AV344" s="39"/>
    </row>
    <row r="345" spans="1:48" s="26" customFormat="1" hidden="1" x14ac:dyDescent="0.25">
      <c r="A345" s="1">
        <f>ROW()</f>
        <v>345</v>
      </c>
      <c r="B345" s="132" t="str">
        <f>R345</f>
        <v>Espirometria</v>
      </c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4"/>
      <c r="R345" s="92" t="str">
        <f>R181</f>
        <v>Espirometria</v>
      </c>
      <c r="S345" s="103"/>
      <c r="T345" s="103"/>
      <c r="U345" s="103"/>
      <c r="V345" s="103"/>
      <c r="W345" s="98">
        <v>0</v>
      </c>
      <c r="X345" s="136">
        <f t="shared" si="128"/>
        <v>0</v>
      </c>
      <c r="Y345" s="136">
        <f t="shared" si="128"/>
        <v>0</v>
      </c>
      <c r="Z345" s="136">
        <f t="shared" si="128"/>
        <v>0.7</v>
      </c>
      <c r="AA345" s="136">
        <f t="shared" si="128"/>
        <v>0.7</v>
      </c>
      <c r="AB345" s="136">
        <f t="shared" si="128"/>
        <v>0.8</v>
      </c>
      <c r="AC345" s="136">
        <f t="shared" si="128"/>
        <v>0.5</v>
      </c>
      <c r="AD345" s="136">
        <f t="shared" si="128"/>
        <v>0.4</v>
      </c>
      <c r="AE345" s="136">
        <f t="shared" si="128"/>
        <v>0.5</v>
      </c>
      <c r="AF345" s="136">
        <f t="shared" si="128"/>
        <v>0.38461538461538464</v>
      </c>
      <c r="AG345" s="136">
        <f t="shared" si="128"/>
        <v>0.23076923076923078</v>
      </c>
      <c r="AH345" s="92" t="str">
        <f>AH181</f>
        <v>Espirometria</v>
      </c>
      <c r="AI345" s="103"/>
      <c r="AJ345"/>
      <c r="AK345"/>
      <c r="AL345"/>
      <c r="AM345"/>
      <c r="AN345"/>
      <c r="AO345"/>
      <c r="AP345"/>
      <c r="AQ345"/>
      <c r="AR345"/>
      <c r="AS345"/>
      <c r="AT345"/>
      <c r="AU345"/>
      <c r="AV345" s="39"/>
    </row>
    <row r="346" spans="1:48" s="26" customFormat="1" hidden="1" x14ac:dyDescent="0.25">
      <c r="A346" s="1">
        <f>ROW()</f>
        <v>346</v>
      </c>
      <c r="B346" s="132" t="e">
        <f>R346</f>
        <v>#REF!</v>
      </c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4"/>
      <c r="R346" s="92" t="e">
        <f>#REF!</f>
        <v>#REF!</v>
      </c>
      <c r="S346" s="103"/>
      <c r="T346" s="103"/>
      <c r="U346" s="103"/>
      <c r="V346" s="103"/>
      <c r="W346" s="98"/>
      <c r="X346" s="136" t="e">
        <f>IF(#REF!="","Aguardando...",IFERROR(((#REF!-#REF!)/#REF!),0))</f>
        <v>#REF!</v>
      </c>
      <c r="Y346" s="136" t="e">
        <f>IF(#REF!="","Aguardando...",IFERROR(((#REF!-#REF!)/#REF!),0))</f>
        <v>#REF!</v>
      </c>
      <c r="Z346" s="136" t="e">
        <f>IF(#REF!="","Aguardando...",IFERROR(((#REF!-#REF!)/#REF!),0))</f>
        <v>#REF!</v>
      </c>
      <c r="AA346" s="136" t="e">
        <f>IF(#REF!="","Aguardando...",IFERROR(((#REF!-#REF!)/#REF!),0))</f>
        <v>#REF!</v>
      </c>
      <c r="AB346" s="136" t="e">
        <f>IF(#REF!="","Aguardando...",IFERROR(((#REF!-#REF!)/#REF!),0))</f>
        <v>#REF!</v>
      </c>
      <c r="AC346" s="136" t="e">
        <f>IF(#REF!="","Aguardando...",IFERROR(((#REF!-#REF!)/#REF!),0))</f>
        <v>#REF!</v>
      </c>
      <c r="AD346" s="136" t="e">
        <f>IF(#REF!="","Aguardando...",IFERROR(((#REF!-#REF!)/#REF!),0))</f>
        <v>#REF!</v>
      </c>
      <c r="AE346" s="136" t="e">
        <f>IF(#REF!="","Aguardando...",IFERROR(((#REF!-#REF!)/#REF!),0))</f>
        <v>#REF!</v>
      </c>
      <c r="AF346" s="136" t="e">
        <f>IF(#REF!="","Aguardando...",IFERROR(((#REF!-#REF!)/#REF!),0))</f>
        <v>#REF!</v>
      </c>
      <c r="AG346" s="136" t="e">
        <f>IF(#REF!="","Aguardando...",IFERROR(((#REF!-#REF!)/#REF!),0))</f>
        <v>#REF!</v>
      </c>
      <c r="AH346" s="92" t="e">
        <f>#REF!</f>
        <v>#REF!</v>
      </c>
      <c r="AI346" s="103"/>
      <c r="AJ346"/>
      <c r="AK346"/>
      <c r="AL346"/>
      <c r="AM346"/>
      <c r="AN346"/>
      <c r="AO346"/>
      <c r="AP346"/>
      <c r="AQ346"/>
      <c r="AR346"/>
      <c r="AS346"/>
      <c r="AT346"/>
      <c r="AU346"/>
      <c r="AV346" s="39"/>
    </row>
    <row r="347" spans="1:48" s="26" customFormat="1" hidden="1" x14ac:dyDescent="0.25">
      <c r="A347" s="1">
        <f>ROW()</f>
        <v>347</v>
      </c>
      <c r="B347" s="132" t="str">
        <f>R347</f>
        <v>Holter</v>
      </c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4"/>
      <c r="R347" s="92" t="str">
        <f>R182</f>
        <v>Holter</v>
      </c>
      <c r="S347" s="103"/>
      <c r="T347" s="103"/>
      <c r="U347" s="103"/>
      <c r="V347" s="103"/>
      <c r="W347" s="98">
        <v>54</v>
      </c>
      <c r="X347" s="136">
        <f t="shared" ref="X347:AG349" si="129">IF(X182="","Aguardando...",IFERROR(((X152-X182)/X152),0))</f>
        <v>0.67142857142857137</v>
      </c>
      <c r="Y347" s="136">
        <f t="shared" si="129"/>
        <v>0.5679012345679012</v>
      </c>
      <c r="Z347" s="136">
        <f t="shared" si="129"/>
        <v>0.45833333333333331</v>
      </c>
      <c r="AA347" s="136">
        <f t="shared" si="129"/>
        <v>0.45833333333333331</v>
      </c>
      <c r="AB347" s="136">
        <f t="shared" si="129"/>
        <v>0.54285714285714282</v>
      </c>
      <c r="AC347" s="136">
        <f t="shared" si="129"/>
        <v>0.56944444444444442</v>
      </c>
      <c r="AD347" s="136">
        <f t="shared" si="129"/>
        <v>0.45714285714285713</v>
      </c>
      <c r="AE347" s="136">
        <f t="shared" si="129"/>
        <v>0.31428571428571428</v>
      </c>
      <c r="AF347" s="136">
        <f t="shared" si="129"/>
        <v>0.43055555555555558</v>
      </c>
      <c r="AG347" s="136">
        <f t="shared" si="129"/>
        <v>0.51282051282051277</v>
      </c>
      <c r="AH347" s="92" t="str">
        <f>AH182</f>
        <v>Holter</v>
      </c>
      <c r="AI347" s="103"/>
      <c r="AJ347"/>
      <c r="AK347"/>
      <c r="AL347"/>
      <c r="AM347"/>
      <c r="AN347"/>
      <c r="AO347"/>
      <c r="AP347"/>
      <c r="AQ347"/>
      <c r="AR347"/>
      <c r="AS347"/>
      <c r="AT347"/>
      <c r="AU347"/>
      <c r="AV347" s="39"/>
    </row>
    <row r="348" spans="1:48" s="26" customFormat="1" hidden="1" x14ac:dyDescent="0.25">
      <c r="A348" s="1">
        <f>ROW()</f>
        <v>348</v>
      </c>
      <c r="B348" s="132" t="str">
        <f>R348</f>
        <v>Mamografia</v>
      </c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4"/>
      <c r="R348" s="92" t="str">
        <f>R183</f>
        <v>Mamografia</v>
      </c>
      <c r="S348" s="103"/>
      <c r="T348" s="103"/>
      <c r="U348" s="103"/>
      <c r="V348" s="103"/>
      <c r="W348" s="98">
        <v>42</v>
      </c>
      <c r="X348" s="136">
        <f t="shared" si="129"/>
        <v>0.93103448275862066</v>
      </c>
      <c r="Y348" s="136">
        <f t="shared" si="129"/>
        <v>1</v>
      </c>
      <c r="Z348" s="136">
        <f t="shared" si="129"/>
        <v>0</v>
      </c>
      <c r="AA348" s="136">
        <f t="shared" si="129"/>
        <v>0</v>
      </c>
      <c r="AB348" s="136">
        <f t="shared" si="129"/>
        <v>0</v>
      </c>
      <c r="AC348" s="136">
        <f t="shared" si="129"/>
        <v>0</v>
      </c>
      <c r="AD348" s="136">
        <f t="shared" si="129"/>
        <v>0.34</v>
      </c>
      <c r="AE348" s="136">
        <f t="shared" si="129"/>
        <v>-2.54</v>
      </c>
      <c r="AF348" s="136">
        <f t="shared" si="129"/>
        <v>0.53642384105960261</v>
      </c>
      <c r="AG348" s="136">
        <f t="shared" si="129"/>
        <v>0.50961538461538458</v>
      </c>
      <c r="AH348" s="92" t="str">
        <f>AH183</f>
        <v>Mamografia</v>
      </c>
      <c r="AI348" s="103"/>
      <c r="AJ348"/>
      <c r="AK348"/>
      <c r="AL348"/>
      <c r="AM348"/>
      <c r="AN348"/>
      <c r="AO348"/>
      <c r="AP348"/>
      <c r="AQ348"/>
      <c r="AR348"/>
      <c r="AS348"/>
      <c r="AT348"/>
      <c r="AU348"/>
      <c r="AV348" s="39"/>
    </row>
    <row r="349" spans="1:48" s="26" customFormat="1" hidden="1" x14ac:dyDescent="0.25">
      <c r="A349" s="1">
        <f>ROW()</f>
        <v>349</v>
      </c>
      <c r="B349" s="132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4"/>
      <c r="R349" s="92" t="str">
        <f>R184</f>
        <v>Mapa</v>
      </c>
      <c r="S349" s="103"/>
      <c r="T349" s="103"/>
      <c r="U349" s="103"/>
      <c r="V349" s="103"/>
      <c r="W349" s="98">
        <v>46</v>
      </c>
      <c r="X349" s="136">
        <f t="shared" si="129"/>
        <v>0.39215686274509803</v>
      </c>
      <c r="Y349" s="136">
        <f t="shared" si="129"/>
        <v>0.4</v>
      </c>
      <c r="Z349" s="136">
        <f t="shared" si="129"/>
        <v>0.38461538461538464</v>
      </c>
      <c r="AA349" s="136">
        <f t="shared" si="129"/>
        <v>0.5</v>
      </c>
      <c r="AB349" s="136">
        <f t="shared" si="129"/>
        <v>0.36</v>
      </c>
      <c r="AC349" s="136">
        <f t="shared" si="129"/>
        <v>0.51923076923076927</v>
      </c>
      <c r="AD349" s="136">
        <f t="shared" si="129"/>
        <v>0.32692307692307693</v>
      </c>
      <c r="AE349" s="136">
        <f t="shared" si="129"/>
        <v>0.4</v>
      </c>
      <c r="AF349" s="136">
        <f t="shared" si="129"/>
        <v>0.38461538461538464</v>
      </c>
      <c r="AG349" s="136">
        <f t="shared" si="129"/>
        <v>0.33898305084745761</v>
      </c>
      <c r="AH349" s="92" t="str">
        <f>AH184</f>
        <v>Mapa</v>
      </c>
      <c r="AI349" s="103"/>
      <c r="AJ349"/>
      <c r="AK349"/>
      <c r="AL349"/>
      <c r="AM349"/>
      <c r="AN349"/>
      <c r="AO349"/>
      <c r="AP349"/>
      <c r="AQ349"/>
      <c r="AR349"/>
      <c r="AS349"/>
      <c r="AT349"/>
      <c r="AU349"/>
      <c r="AV349" s="39"/>
    </row>
    <row r="350" spans="1:48" s="26" customFormat="1" hidden="1" x14ac:dyDescent="0.25">
      <c r="A350" s="1">
        <f>ROW()</f>
        <v>350</v>
      </c>
      <c r="B350" s="132" t="e">
        <f t="shared" ref="B350:B359" si="130">R350</f>
        <v>#REF!</v>
      </c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4"/>
      <c r="R350" s="92" t="e">
        <f>#REF!</f>
        <v>#REF!</v>
      </c>
      <c r="S350" s="103"/>
      <c r="T350" s="103"/>
      <c r="U350" s="103"/>
      <c r="V350" s="103"/>
      <c r="W350" s="98"/>
      <c r="X350" s="136" t="e">
        <f>IF(#REF!="","Aguardando...",IFERROR(((#REF!-#REF!)/#REF!),0))</f>
        <v>#REF!</v>
      </c>
      <c r="Y350" s="136" t="e">
        <f>IF(#REF!="","Aguardando...",IFERROR(((#REF!-#REF!)/#REF!),0))</f>
        <v>#REF!</v>
      </c>
      <c r="Z350" s="136" t="e">
        <f>IF(#REF!="","Aguardando...",IFERROR(((#REF!-#REF!)/#REF!),0))</f>
        <v>#REF!</v>
      </c>
      <c r="AA350" s="136" t="e">
        <f>IF(#REF!="","Aguardando...",IFERROR(((#REF!-#REF!)/#REF!),0))</f>
        <v>#REF!</v>
      </c>
      <c r="AB350" s="136" t="e">
        <f>IF(#REF!="","Aguardando...",IFERROR(((#REF!-#REF!)/#REF!),0))</f>
        <v>#REF!</v>
      </c>
      <c r="AC350" s="136" t="e">
        <f>IF(#REF!="","Aguardando...",IFERROR(((#REF!-#REF!)/#REF!),0))</f>
        <v>#REF!</v>
      </c>
      <c r="AD350" s="136" t="e">
        <f>IF(#REF!="","Aguardando...",IFERROR(((#REF!-#REF!)/#REF!),0))</f>
        <v>#REF!</v>
      </c>
      <c r="AE350" s="136" t="e">
        <f>IF(#REF!="","Aguardando...",IFERROR(((#REF!-#REF!)/#REF!),0))</f>
        <v>#REF!</v>
      </c>
      <c r="AF350" s="136" t="e">
        <f>IF(#REF!="","Aguardando...",IFERROR(((#REF!-#REF!)/#REF!),0))</f>
        <v>#REF!</v>
      </c>
      <c r="AG350" s="136" t="e">
        <f>IF(#REF!="","Aguardando...",IFERROR(((#REF!-#REF!)/#REF!),0))</f>
        <v>#REF!</v>
      </c>
      <c r="AH350" s="92" t="e">
        <f>#REF!</f>
        <v>#REF!</v>
      </c>
      <c r="AI350" s="103"/>
      <c r="AJ350"/>
      <c r="AK350"/>
      <c r="AL350"/>
      <c r="AM350"/>
      <c r="AN350"/>
      <c r="AO350"/>
      <c r="AP350"/>
      <c r="AQ350"/>
      <c r="AR350"/>
      <c r="AS350"/>
      <c r="AT350"/>
      <c r="AU350"/>
      <c r="AV350" s="39"/>
    </row>
    <row r="351" spans="1:48" s="26" customFormat="1" hidden="1" x14ac:dyDescent="0.25">
      <c r="A351" s="1">
        <f>ROW()</f>
        <v>351</v>
      </c>
      <c r="B351" s="132" t="str">
        <f t="shared" si="130"/>
        <v>Punção Aspirativa por Agulha Fina (PAAF): Mama</v>
      </c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4"/>
      <c r="R351" s="92" t="str">
        <f t="shared" ref="R351:R360" si="131">R185</f>
        <v>Punção Aspirativa por Agulha Fina (PAAF): Mama</v>
      </c>
      <c r="S351" s="103"/>
      <c r="T351" s="103"/>
      <c r="U351" s="103"/>
      <c r="V351" s="103"/>
      <c r="W351" s="98">
        <v>0</v>
      </c>
      <c r="X351" s="136">
        <f t="shared" ref="X351:AG360" si="132">IF(X185="","Aguardando...",IFERROR(((X155-X185)/X155),0))</f>
        <v>0</v>
      </c>
      <c r="Y351" s="136">
        <f t="shared" si="132"/>
        <v>0</v>
      </c>
      <c r="Z351" s="136">
        <f t="shared" si="132"/>
        <v>1</v>
      </c>
      <c r="AA351" s="136">
        <f t="shared" si="132"/>
        <v>1</v>
      </c>
      <c r="AB351" s="136">
        <f t="shared" si="132"/>
        <v>1</v>
      </c>
      <c r="AC351" s="136">
        <f t="shared" si="132"/>
        <v>1</v>
      </c>
      <c r="AD351" s="136">
        <f t="shared" si="132"/>
        <v>1</v>
      </c>
      <c r="AE351" s="136">
        <f t="shared" si="132"/>
        <v>1</v>
      </c>
      <c r="AF351" s="136">
        <f t="shared" si="132"/>
        <v>1</v>
      </c>
      <c r="AG351" s="136">
        <f t="shared" si="132"/>
        <v>1</v>
      </c>
      <c r="AH351" s="92" t="str">
        <f t="shared" ref="AH351:AH360" si="133">AH185</f>
        <v>Punção Aspirativa por Agulha Fina (PAAF): Mama</v>
      </c>
      <c r="AI351" s="103"/>
      <c r="AJ351"/>
      <c r="AK351"/>
      <c r="AL351"/>
      <c r="AM351"/>
      <c r="AN351"/>
      <c r="AO351"/>
      <c r="AP351"/>
      <c r="AQ351"/>
      <c r="AR351"/>
      <c r="AS351"/>
      <c r="AT351"/>
      <c r="AU351"/>
      <c r="AV351" s="39"/>
    </row>
    <row r="352" spans="1:48" s="26" customFormat="1" hidden="1" x14ac:dyDescent="0.25">
      <c r="A352" s="1">
        <f>ROW()</f>
        <v>352</v>
      </c>
      <c r="B352" s="132" t="str">
        <f t="shared" si="130"/>
        <v>Punção Aspirativa por Agulha Fina (PAAF): Tireóide</v>
      </c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4"/>
      <c r="R352" s="92" t="str">
        <f t="shared" si="131"/>
        <v>Punção Aspirativa por Agulha Fina (PAAF): Tireóide</v>
      </c>
      <c r="S352" s="103"/>
      <c r="T352" s="103"/>
      <c r="U352" s="103"/>
      <c r="V352" s="103"/>
      <c r="W352" s="98">
        <v>0</v>
      </c>
      <c r="X352" s="136">
        <f t="shared" si="132"/>
        <v>0</v>
      </c>
      <c r="Y352" s="136">
        <f t="shared" si="132"/>
        <v>0</v>
      </c>
      <c r="Z352" s="136">
        <f t="shared" si="132"/>
        <v>0</v>
      </c>
      <c r="AA352" s="136">
        <f t="shared" si="132"/>
        <v>0</v>
      </c>
      <c r="AB352" s="136">
        <f t="shared" si="132"/>
        <v>0</v>
      </c>
      <c r="AC352" s="136">
        <f t="shared" si="132"/>
        <v>0</v>
      </c>
      <c r="AD352" s="136">
        <f t="shared" si="132"/>
        <v>0.2</v>
      </c>
      <c r="AE352" s="136">
        <f t="shared" si="132"/>
        <v>0.6</v>
      </c>
      <c r="AF352" s="136">
        <f t="shared" si="132"/>
        <v>0.6</v>
      </c>
      <c r="AG352" s="136">
        <f t="shared" si="132"/>
        <v>0.4</v>
      </c>
      <c r="AH352" s="92" t="str">
        <f t="shared" si="133"/>
        <v>Punção Aspirativa por Agulha Fina (PAAF): Tireóide</v>
      </c>
      <c r="AI352" s="103"/>
      <c r="AJ352"/>
      <c r="AK352"/>
      <c r="AL352"/>
      <c r="AM352"/>
      <c r="AN352"/>
      <c r="AO352"/>
      <c r="AP352"/>
      <c r="AQ352"/>
      <c r="AR352"/>
      <c r="AS352"/>
      <c r="AT352"/>
      <c r="AU352"/>
      <c r="AV352" s="39"/>
    </row>
    <row r="353" spans="1:48" s="26" customFormat="1" hidden="1" x14ac:dyDescent="0.25">
      <c r="A353" s="1">
        <f>ROW()</f>
        <v>353</v>
      </c>
      <c r="B353" s="132" t="str">
        <f t="shared" si="130"/>
        <v>Punção Aspirativa por Agulha Grossa</v>
      </c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4"/>
      <c r="R353" s="92" t="str">
        <f t="shared" si="131"/>
        <v>Punção Aspirativa por Agulha Grossa</v>
      </c>
      <c r="S353" s="103"/>
      <c r="T353" s="103"/>
      <c r="U353" s="103"/>
      <c r="V353" s="103"/>
      <c r="W353" s="98">
        <v>0</v>
      </c>
      <c r="X353" s="136">
        <f t="shared" si="132"/>
        <v>0</v>
      </c>
      <c r="Y353" s="136">
        <f t="shared" si="132"/>
        <v>0</v>
      </c>
      <c r="Z353" s="136">
        <f t="shared" si="132"/>
        <v>0.8</v>
      </c>
      <c r="AA353" s="136">
        <f t="shared" si="132"/>
        <v>1</v>
      </c>
      <c r="AB353" s="136">
        <f t="shared" si="132"/>
        <v>0.6</v>
      </c>
      <c r="AC353" s="136">
        <f t="shared" si="132"/>
        <v>1</v>
      </c>
      <c r="AD353" s="136">
        <f t="shared" si="132"/>
        <v>0.6</v>
      </c>
      <c r="AE353" s="136">
        <f t="shared" si="132"/>
        <v>0.6</v>
      </c>
      <c r="AF353" s="136">
        <f t="shared" si="132"/>
        <v>1</v>
      </c>
      <c r="AG353" s="136">
        <f t="shared" si="132"/>
        <v>0.8</v>
      </c>
      <c r="AH353" s="92" t="str">
        <f t="shared" si="133"/>
        <v>Punção Aspirativa por Agulha Grossa</v>
      </c>
      <c r="AI353" s="103"/>
      <c r="AJ353"/>
      <c r="AK353"/>
      <c r="AL353"/>
      <c r="AM353"/>
      <c r="AN353"/>
      <c r="AO353"/>
      <c r="AP353"/>
      <c r="AQ353"/>
      <c r="AR353"/>
      <c r="AS353"/>
      <c r="AT353"/>
      <c r="AU353"/>
      <c r="AV353" s="39"/>
    </row>
    <row r="354" spans="1:48" s="26" customFormat="1" hidden="1" x14ac:dyDescent="0.25">
      <c r="A354" s="1">
        <f>ROW()</f>
        <v>354</v>
      </c>
      <c r="B354" s="132" t="str">
        <f t="shared" si="130"/>
        <v>Radiologia</v>
      </c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4"/>
      <c r="R354" s="92" t="str">
        <f t="shared" si="131"/>
        <v>Radiologia</v>
      </c>
      <c r="S354" s="103"/>
      <c r="T354" s="103"/>
      <c r="U354" s="103"/>
      <c r="V354" s="103"/>
      <c r="W354" s="98">
        <v>83</v>
      </c>
      <c r="X354" s="136">
        <f t="shared" si="132"/>
        <v>0.68932038834951459</v>
      </c>
      <c r="Y354" s="136">
        <f t="shared" si="132"/>
        <v>0.62105263157894741</v>
      </c>
      <c r="Z354" s="136">
        <f t="shared" si="132"/>
        <v>0.67965367965367962</v>
      </c>
      <c r="AA354" s="136">
        <f t="shared" si="132"/>
        <v>0.99567099567099571</v>
      </c>
      <c r="AB354" s="136">
        <f t="shared" si="132"/>
        <v>0.86184210526315785</v>
      </c>
      <c r="AC354" s="136">
        <f t="shared" si="132"/>
        <v>0.62762762762762758</v>
      </c>
      <c r="AD354" s="136">
        <f t="shared" si="132"/>
        <v>0.5376344086021505</v>
      </c>
      <c r="AE354" s="136">
        <f t="shared" si="132"/>
        <v>0.40769230769230769</v>
      </c>
      <c r="AF354" s="136">
        <f t="shared" si="132"/>
        <v>0.73596358118361149</v>
      </c>
      <c r="AG354" s="136">
        <f t="shared" si="132"/>
        <v>0.81320754716981136</v>
      </c>
      <c r="AH354" s="92" t="str">
        <f t="shared" si="133"/>
        <v>Radiologia</v>
      </c>
      <c r="AI354" s="103"/>
      <c r="AJ354"/>
      <c r="AK354"/>
      <c r="AL354"/>
      <c r="AM354"/>
      <c r="AN354"/>
      <c r="AO354"/>
      <c r="AP354"/>
      <c r="AQ354"/>
      <c r="AR354"/>
      <c r="AS354"/>
      <c r="AT354"/>
      <c r="AU354"/>
      <c r="AV354" s="39"/>
    </row>
    <row r="355" spans="1:48" s="26" customFormat="1" hidden="1" x14ac:dyDescent="0.25">
      <c r="A355" s="1">
        <f>ROW()</f>
        <v>355</v>
      </c>
      <c r="B355" s="132" t="str">
        <f t="shared" si="130"/>
        <v>Ressonância Nuclear Magnética</v>
      </c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4"/>
      <c r="R355" s="92" t="str">
        <f t="shared" si="131"/>
        <v>Ressonância Nuclear Magnética</v>
      </c>
      <c r="S355" s="103"/>
      <c r="T355" s="103"/>
      <c r="U355" s="103"/>
      <c r="V355" s="103"/>
      <c r="W355" s="98">
        <v>75</v>
      </c>
      <c r="X355" s="136">
        <f t="shared" si="132"/>
        <v>1</v>
      </c>
      <c r="Y355" s="136">
        <f t="shared" si="132"/>
        <v>0.2484472049689441</v>
      </c>
      <c r="Z355" s="136">
        <f t="shared" si="132"/>
        <v>9.2715231788079472E-2</v>
      </c>
      <c r="AA355" s="136">
        <f t="shared" si="132"/>
        <v>0.44370860927152317</v>
      </c>
      <c r="AB355" s="136">
        <f t="shared" si="132"/>
        <v>0.42763157894736842</v>
      </c>
      <c r="AC355" s="136">
        <f t="shared" si="132"/>
        <v>0.32679738562091504</v>
      </c>
      <c r="AD355" s="136">
        <f t="shared" si="132"/>
        <v>0.40666666666666668</v>
      </c>
      <c r="AE355" s="136">
        <f t="shared" si="132"/>
        <v>0.42384105960264901</v>
      </c>
      <c r="AF355" s="136">
        <f t="shared" si="132"/>
        <v>0.22368421052631579</v>
      </c>
      <c r="AG355" s="136">
        <f t="shared" si="132"/>
        <v>0.32954545454545453</v>
      </c>
      <c r="AH355" s="92" t="str">
        <f t="shared" si="133"/>
        <v>Ressonância Nuclear Magnética</v>
      </c>
      <c r="AI355" s="103"/>
      <c r="AJ355"/>
      <c r="AK355"/>
      <c r="AL355"/>
      <c r="AM355"/>
      <c r="AN355"/>
      <c r="AO355"/>
      <c r="AP355"/>
      <c r="AQ355"/>
      <c r="AR355"/>
      <c r="AS355"/>
      <c r="AT355"/>
      <c r="AU355"/>
      <c r="AV355" s="39"/>
    </row>
    <row r="356" spans="1:48" s="26" customFormat="1" hidden="1" x14ac:dyDescent="0.25">
      <c r="A356" s="1">
        <f>ROW()</f>
        <v>356</v>
      </c>
      <c r="B356" s="132" t="str">
        <f t="shared" si="130"/>
        <v>Teste Ergométrico</v>
      </c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4"/>
      <c r="R356" s="92" t="str">
        <f t="shared" si="131"/>
        <v>Teste Ergométrico</v>
      </c>
      <c r="S356" s="103"/>
      <c r="T356" s="103"/>
      <c r="U356" s="103"/>
      <c r="V356" s="103"/>
      <c r="W356" s="98">
        <v>34</v>
      </c>
      <c r="X356" s="136">
        <f t="shared" si="132"/>
        <v>0.67500000000000004</v>
      </c>
      <c r="Y356" s="136">
        <f t="shared" si="132"/>
        <v>0.67500000000000004</v>
      </c>
      <c r="Z356" s="136">
        <f t="shared" si="132"/>
        <v>0.42499999999999999</v>
      </c>
      <c r="AA356" s="136">
        <f t="shared" si="132"/>
        <v>0.32500000000000001</v>
      </c>
      <c r="AB356" s="136">
        <f t="shared" si="132"/>
        <v>0.57499999999999996</v>
      </c>
      <c r="AC356" s="136">
        <f t="shared" si="132"/>
        <v>0.57499999999999996</v>
      </c>
      <c r="AD356" s="136">
        <f t="shared" si="132"/>
        <v>0.42499999999999999</v>
      </c>
      <c r="AE356" s="136">
        <f t="shared" si="132"/>
        <v>0.5</v>
      </c>
      <c r="AF356" s="136">
        <f t="shared" si="132"/>
        <v>0.375</v>
      </c>
      <c r="AG356" s="136">
        <f t="shared" si="132"/>
        <v>0.25</v>
      </c>
      <c r="AH356" s="92" t="str">
        <f t="shared" si="133"/>
        <v>Teste Ergométrico</v>
      </c>
      <c r="AI356" s="103"/>
      <c r="AJ356"/>
      <c r="AK356"/>
      <c r="AL356"/>
      <c r="AM356"/>
      <c r="AN356"/>
      <c r="AO356"/>
      <c r="AP356"/>
      <c r="AQ356"/>
      <c r="AR356"/>
      <c r="AS356"/>
      <c r="AT356"/>
      <c r="AU356"/>
      <c r="AV356" s="39"/>
    </row>
    <row r="357" spans="1:48" s="26" customFormat="1" hidden="1" x14ac:dyDescent="0.25">
      <c r="A357" s="1">
        <f>ROW()</f>
        <v>357</v>
      </c>
      <c r="B357" s="132" t="str">
        <f t="shared" si="130"/>
        <v>Tomografia Computadorizada</v>
      </c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4"/>
      <c r="R357" s="92" t="str">
        <f t="shared" si="131"/>
        <v>Tomografia Computadorizada</v>
      </c>
      <c r="S357" s="103"/>
      <c r="T357" s="103"/>
      <c r="U357" s="103"/>
      <c r="V357" s="103"/>
      <c r="W357" s="98">
        <v>170</v>
      </c>
      <c r="X357" s="136">
        <f t="shared" si="132"/>
        <v>0.76635514018691586</v>
      </c>
      <c r="Y357" s="136">
        <f t="shared" si="132"/>
        <v>0.56402439024390238</v>
      </c>
      <c r="Z357" s="136">
        <f t="shared" si="132"/>
        <v>0.39106145251396646</v>
      </c>
      <c r="AA357" s="136">
        <f t="shared" si="132"/>
        <v>0.57821229050279332</v>
      </c>
      <c r="AB357" s="136">
        <f t="shared" si="132"/>
        <v>0.43401015228426398</v>
      </c>
      <c r="AC357" s="136">
        <f t="shared" si="132"/>
        <v>0.36787564766839376</v>
      </c>
      <c r="AD357" s="136">
        <f t="shared" si="132"/>
        <v>0.57853403141361259</v>
      </c>
      <c r="AE357" s="136">
        <f t="shared" si="132"/>
        <v>0.22049689440993789</v>
      </c>
      <c r="AF357" s="136">
        <f t="shared" si="132"/>
        <v>0.32786885245901637</v>
      </c>
      <c r="AG357" s="136">
        <f t="shared" si="132"/>
        <v>0.3342696629213483</v>
      </c>
      <c r="AH357" s="92" t="str">
        <f t="shared" si="133"/>
        <v>Tomografia Computadorizada</v>
      </c>
      <c r="AI357" s="103"/>
      <c r="AJ357"/>
      <c r="AK357"/>
      <c r="AL357"/>
      <c r="AM357"/>
      <c r="AN357"/>
      <c r="AO357"/>
      <c r="AP357"/>
      <c r="AQ357"/>
      <c r="AR357"/>
      <c r="AS357"/>
      <c r="AT357"/>
      <c r="AU357"/>
      <c r="AV357" s="39"/>
    </row>
    <row r="358" spans="1:48" s="26" customFormat="1" hidden="1" x14ac:dyDescent="0.25">
      <c r="A358" s="1">
        <f>ROW()</f>
        <v>358</v>
      </c>
      <c r="B358" s="132" t="str">
        <f t="shared" si="130"/>
        <v>Ultrassonografia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4"/>
      <c r="R358" s="92" t="str">
        <f t="shared" si="131"/>
        <v>Ultrassonografia</v>
      </c>
      <c r="S358" s="103"/>
      <c r="T358" s="103"/>
      <c r="U358" s="103"/>
      <c r="V358" s="103"/>
      <c r="W358" s="98">
        <v>110</v>
      </c>
      <c r="X358" s="136">
        <f t="shared" si="132"/>
        <v>0.54666666666666663</v>
      </c>
      <c r="Y358" s="136">
        <f t="shared" si="132"/>
        <v>0.39333333333333331</v>
      </c>
      <c r="Z358" s="136">
        <f t="shared" si="132"/>
        <v>0.52666666666666662</v>
      </c>
      <c r="AA358" s="136">
        <f t="shared" si="132"/>
        <v>0.55333333333333334</v>
      </c>
      <c r="AB358" s="136">
        <f t="shared" si="132"/>
        <v>0.44</v>
      </c>
      <c r="AC358" s="136">
        <f t="shared" si="132"/>
        <v>0.45555555555555555</v>
      </c>
      <c r="AD358" s="136">
        <f t="shared" si="132"/>
        <v>0.37222222222222223</v>
      </c>
      <c r="AE358" s="136">
        <f t="shared" si="132"/>
        <v>0.47222222222222221</v>
      </c>
      <c r="AF358" s="136">
        <f t="shared" si="132"/>
        <v>0.42222222222222222</v>
      </c>
      <c r="AG358" s="136">
        <f t="shared" si="132"/>
        <v>0.45555555555555555</v>
      </c>
      <c r="AH358" s="92" t="str">
        <f t="shared" si="133"/>
        <v>Ultrassonografia</v>
      </c>
      <c r="AI358" s="103"/>
      <c r="AJ358"/>
      <c r="AK358"/>
      <c r="AL358"/>
      <c r="AM358"/>
      <c r="AN358"/>
      <c r="AO358"/>
      <c r="AP358"/>
      <c r="AQ358"/>
      <c r="AR358"/>
      <c r="AS358"/>
      <c r="AT358"/>
      <c r="AU358"/>
      <c r="AV358" s="39"/>
    </row>
    <row r="359" spans="1:48" s="26" customFormat="1" hidden="1" x14ac:dyDescent="0.25">
      <c r="A359" s="1">
        <f>ROW()</f>
        <v>359</v>
      </c>
      <c r="B359" s="132" t="str">
        <f t="shared" si="130"/>
        <v>Urodinâmica</v>
      </c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4"/>
      <c r="R359" s="92" t="str">
        <f t="shared" si="131"/>
        <v>Urodinâmica</v>
      </c>
      <c r="S359" s="103"/>
      <c r="T359" s="103"/>
      <c r="U359" s="103"/>
      <c r="V359" s="103"/>
      <c r="W359" s="98">
        <v>1</v>
      </c>
      <c r="X359" s="136">
        <f t="shared" si="132"/>
        <v>1</v>
      </c>
      <c r="Y359" s="136">
        <f t="shared" si="132"/>
        <v>0.5</v>
      </c>
      <c r="Z359" s="136">
        <f t="shared" si="132"/>
        <v>0.9</v>
      </c>
      <c r="AA359" s="136">
        <f t="shared" si="132"/>
        <v>0.7</v>
      </c>
      <c r="AB359" s="136">
        <f t="shared" si="132"/>
        <v>1</v>
      </c>
      <c r="AC359" s="136">
        <f t="shared" si="132"/>
        <v>1</v>
      </c>
      <c r="AD359" s="136">
        <f t="shared" si="132"/>
        <v>1</v>
      </c>
      <c r="AE359" s="136">
        <f t="shared" si="132"/>
        <v>0.8</v>
      </c>
      <c r="AF359" s="136">
        <f t="shared" si="132"/>
        <v>0.9</v>
      </c>
      <c r="AG359" s="136">
        <f t="shared" si="132"/>
        <v>0.9</v>
      </c>
      <c r="AH359" s="92" t="str">
        <f t="shared" si="133"/>
        <v>Urodinâmica</v>
      </c>
      <c r="AI359" s="103"/>
      <c r="AJ359"/>
      <c r="AK359"/>
      <c r="AL359"/>
      <c r="AM359"/>
      <c r="AN359"/>
      <c r="AO359"/>
      <c r="AP359"/>
      <c r="AQ359"/>
      <c r="AR359"/>
      <c r="AS359"/>
      <c r="AT359"/>
      <c r="AU359"/>
      <c r="AV359" s="39"/>
    </row>
    <row r="360" spans="1:48" s="26" customFormat="1" hidden="1" x14ac:dyDescent="0.25">
      <c r="A360" s="1">
        <f>ROW()</f>
        <v>360</v>
      </c>
      <c r="B360" s="132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4"/>
      <c r="R360" s="92" t="str">
        <f t="shared" si="131"/>
        <v>Videolaringoscopia</v>
      </c>
      <c r="S360" s="103"/>
      <c r="T360" s="103"/>
      <c r="U360" s="103"/>
      <c r="V360" s="103"/>
      <c r="W360" s="98">
        <v>0</v>
      </c>
      <c r="X360" s="136">
        <f t="shared" si="132"/>
        <v>0</v>
      </c>
      <c r="Y360" s="136">
        <f t="shared" si="132"/>
        <v>0</v>
      </c>
      <c r="Z360" s="136">
        <f t="shared" si="132"/>
        <v>0</v>
      </c>
      <c r="AA360" s="136">
        <f t="shared" si="132"/>
        <v>0</v>
      </c>
      <c r="AB360" s="136">
        <f t="shared" si="132"/>
        <v>0</v>
      </c>
      <c r="AC360" s="136">
        <f t="shared" si="132"/>
        <v>0</v>
      </c>
      <c r="AD360" s="136">
        <f t="shared" si="132"/>
        <v>0</v>
      </c>
      <c r="AE360" s="136">
        <f t="shared" si="132"/>
        <v>0</v>
      </c>
      <c r="AF360" s="136">
        <f t="shared" si="132"/>
        <v>0</v>
      </c>
      <c r="AG360" s="136">
        <f t="shared" si="132"/>
        <v>1</v>
      </c>
      <c r="AH360" s="92" t="str">
        <f t="shared" si="133"/>
        <v>Videolaringoscopia</v>
      </c>
      <c r="AI360" s="103"/>
      <c r="AJ360"/>
      <c r="AK360"/>
      <c r="AL360"/>
      <c r="AM360"/>
      <c r="AN360"/>
      <c r="AO360"/>
      <c r="AP360"/>
      <c r="AQ360"/>
      <c r="AR360"/>
      <c r="AS360"/>
      <c r="AT360"/>
      <c r="AU360"/>
      <c r="AV360" s="39"/>
    </row>
    <row r="361" spans="1:48" s="26" customFormat="1" hidden="1" x14ac:dyDescent="0.25">
      <c r="A361" s="1">
        <f>ROW()</f>
        <v>361</v>
      </c>
      <c r="B361" s="140" t="str">
        <f>R361</f>
        <v>TOTAL</v>
      </c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2"/>
      <c r="R361" s="104" t="str">
        <f>R197</f>
        <v>TOTAL</v>
      </c>
      <c r="S361" s="103"/>
      <c r="T361" s="103"/>
      <c r="U361" s="103"/>
      <c r="V361" s="103"/>
      <c r="W361" s="120">
        <f>SUM(W333:W360)</f>
        <v>762</v>
      </c>
      <c r="X361" s="143">
        <f t="shared" ref="X361:AG361" si="134">IF(X197="","Aguardando...",IFERROR(((X167-X197)/X167),0))</f>
        <v>0.71636363636363631</v>
      </c>
      <c r="Y361" s="143">
        <f t="shared" si="134"/>
        <v>0.52937111264685555</v>
      </c>
      <c r="Z361" s="143">
        <f t="shared" si="134"/>
        <v>0.44931703810208484</v>
      </c>
      <c r="AA361" s="143">
        <f t="shared" si="134"/>
        <v>0.61610352264557877</v>
      </c>
      <c r="AB361" s="143">
        <f t="shared" si="134"/>
        <v>0.52193844138834311</v>
      </c>
      <c r="AC361" s="143">
        <f t="shared" si="134"/>
        <v>0.55282817502668091</v>
      </c>
      <c r="AD361" s="143">
        <f t="shared" si="134"/>
        <v>0.55640632976008164</v>
      </c>
      <c r="AE361" s="143">
        <f t="shared" si="134"/>
        <v>0.43881856540084391</v>
      </c>
      <c r="AF361" s="143">
        <f t="shared" si="134"/>
        <v>0.58118300913060739</v>
      </c>
      <c r="AG361" s="143">
        <f t="shared" si="134"/>
        <v>0.58537653239929943</v>
      </c>
      <c r="AH361" s="104" t="str">
        <f>AH197</f>
        <v>TOTAL</v>
      </c>
      <c r="AI361" s="103"/>
      <c r="AJ361"/>
      <c r="AK361"/>
      <c r="AL361"/>
      <c r="AM361"/>
      <c r="AN361"/>
      <c r="AO361"/>
      <c r="AP361"/>
      <c r="AQ361"/>
      <c r="AR361"/>
      <c r="AS361"/>
      <c r="AT361"/>
      <c r="AU361"/>
      <c r="AV361" s="39"/>
    </row>
    <row r="362" spans="1:48" hidden="1" x14ac:dyDescent="0.25">
      <c r="A362" s="1">
        <f>ROW()</f>
        <v>362</v>
      </c>
      <c r="B362" s="27">
        <f>R362</f>
        <v>0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 s="105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5"/>
      <c r="AI362" s="106"/>
      <c r="AJ362"/>
      <c r="AK362"/>
      <c r="AL362"/>
      <c r="AM362"/>
      <c r="AN362"/>
      <c r="AO362"/>
      <c r="AP362"/>
      <c r="AQ362"/>
      <c r="AR362"/>
      <c r="AS362"/>
      <c r="AT362"/>
      <c r="AU362"/>
      <c r="AV362" s="39"/>
    </row>
    <row r="363" spans="1:48" s="95" customFormat="1" hidden="1" x14ac:dyDescent="0.25">
      <c r="A363" s="1">
        <f>ROW()</f>
        <v>363</v>
      </c>
      <c r="B363" s="27" t="str">
        <f t="shared" ref="B363:B389" si="135">R363</f>
        <v>27. SADT INTERNO REALIZADO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30"/>
      <c r="R363" s="47" t="s">
        <v>158</v>
      </c>
      <c r="S363" s="49"/>
      <c r="T363" s="63" t="str">
        <f t="shared" ref="T363:AG363" si="136">T$4</f>
        <v>21-31/01 de 2025</v>
      </c>
      <c r="U363" s="49"/>
      <c r="V363" s="13">
        <f t="shared" si="136"/>
        <v>45658</v>
      </c>
      <c r="W363" s="13" t="e">
        <f t="shared" ca="1" si="136"/>
        <v>#NAME?</v>
      </c>
      <c r="X363" s="13" t="e">
        <f t="shared" ca="1" si="136"/>
        <v>#NAME?</v>
      </c>
      <c r="Y363" s="13" t="e">
        <f t="shared" ca="1" si="136"/>
        <v>#NAME?</v>
      </c>
      <c r="Z363" s="13" t="e">
        <f t="shared" ca="1" si="136"/>
        <v>#NAME?</v>
      </c>
      <c r="AA363" s="13" t="e">
        <f t="shared" ca="1" si="136"/>
        <v>#NAME?</v>
      </c>
      <c r="AB363" s="13" t="e">
        <f t="shared" ca="1" si="136"/>
        <v>#NAME?</v>
      </c>
      <c r="AC363" s="13" t="e">
        <f t="shared" ca="1" si="136"/>
        <v>#NAME?</v>
      </c>
      <c r="AD363" s="13" t="e">
        <f t="shared" ca="1" si="136"/>
        <v>#NAME?</v>
      </c>
      <c r="AE363" s="13" t="e">
        <f t="shared" ca="1" si="136"/>
        <v>#NAME?</v>
      </c>
      <c r="AF363" s="13" t="e">
        <f t="shared" ca="1" si="136"/>
        <v>#NAME?</v>
      </c>
      <c r="AG363" s="13" t="e">
        <f t="shared" ca="1" si="136"/>
        <v>#NAME?</v>
      </c>
      <c r="AH363" s="47" t="s">
        <v>158</v>
      </c>
      <c r="AI363" s="49"/>
      <c r="AJ363"/>
      <c r="AK363"/>
      <c r="AL363"/>
      <c r="AM363"/>
      <c r="AN363"/>
      <c r="AO363"/>
      <c r="AP363"/>
      <c r="AQ363"/>
      <c r="AR363"/>
      <c r="AS363"/>
      <c r="AT363"/>
      <c r="AU363"/>
      <c r="AV363" s="39"/>
    </row>
    <row r="364" spans="1:48" s="20" customFormat="1" hidden="1" x14ac:dyDescent="0.25">
      <c r="A364" s="1">
        <f>ROW()</f>
        <v>364</v>
      </c>
      <c r="B364" s="27" t="str">
        <f t="shared" si="135"/>
        <v>Audiometria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30"/>
      <c r="R364" s="92" t="s">
        <v>90</v>
      </c>
      <c r="S364" s="93"/>
      <c r="T364" s="108"/>
      <c r="U364" s="110"/>
      <c r="V364" s="22">
        <f t="shared" ref="V364:V388" si="137">T364+Q364</f>
        <v>0</v>
      </c>
      <c r="W364" s="96">
        <v>0</v>
      </c>
      <c r="X364" s="96">
        <v>0</v>
      </c>
      <c r="Y364" s="96">
        <v>0</v>
      </c>
      <c r="Z364" s="96">
        <v>0</v>
      </c>
      <c r="AA364" s="96">
        <v>0</v>
      </c>
      <c r="AB364" s="75">
        <v>0</v>
      </c>
      <c r="AC364" s="98">
        <v>0</v>
      </c>
      <c r="AD364" s="98">
        <v>0</v>
      </c>
      <c r="AE364" s="98">
        <v>0</v>
      </c>
      <c r="AF364" s="98">
        <v>0</v>
      </c>
      <c r="AG364" s="98">
        <v>0</v>
      </c>
      <c r="AH364" s="92" t="s">
        <v>90</v>
      </c>
      <c r="AI364" s="110"/>
      <c r="AJ364"/>
      <c r="AK364"/>
      <c r="AL364"/>
      <c r="AM364"/>
      <c r="AN364"/>
      <c r="AO364"/>
      <c r="AP364"/>
      <c r="AQ364"/>
      <c r="AR364"/>
      <c r="AS364"/>
      <c r="AT364"/>
      <c r="AU364"/>
      <c r="AV364" s="39"/>
    </row>
    <row r="365" spans="1:48" s="20" customFormat="1" hidden="1" x14ac:dyDescent="0.25">
      <c r="A365" s="1">
        <f>ROW()</f>
        <v>365</v>
      </c>
      <c r="B365" s="27" t="str">
        <f t="shared" si="135"/>
        <v>Cistoscopia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30"/>
      <c r="R365" s="92" t="s">
        <v>91</v>
      </c>
      <c r="S365" s="93"/>
      <c r="T365" s="108"/>
      <c r="U365" s="110"/>
      <c r="V365" s="22">
        <f t="shared" si="137"/>
        <v>0</v>
      </c>
      <c r="W365" s="96">
        <v>1</v>
      </c>
      <c r="X365" s="96">
        <v>0</v>
      </c>
      <c r="Y365" s="96">
        <v>0</v>
      </c>
      <c r="Z365" s="96">
        <v>0</v>
      </c>
      <c r="AA365" s="96">
        <v>0</v>
      </c>
      <c r="AB365" s="36">
        <v>0</v>
      </c>
      <c r="AC365" s="98">
        <v>0</v>
      </c>
      <c r="AD365" s="98">
        <v>0</v>
      </c>
      <c r="AE365" s="98">
        <v>0</v>
      </c>
      <c r="AF365" s="98">
        <v>0</v>
      </c>
      <c r="AG365" s="98">
        <v>0</v>
      </c>
      <c r="AH365" s="92" t="s">
        <v>91</v>
      </c>
      <c r="AI365" s="110"/>
      <c r="AJ365"/>
      <c r="AK365"/>
      <c r="AL365"/>
      <c r="AM365"/>
      <c r="AN365"/>
      <c r="AO365"/>
      <c r="AP365"/>
      <c r="AQ365"/>
      <c r="AR365"/>
      <c r="AS365"/>
      <c r="AT365"/>
      <c r="AU365"/>
      <c r="AV365" s="39"/>
    </row>
    <row r="366" spans="1:48" s="20" customFormat="1" hidden="1" x14ac:dyDescent="0.25">
      <c r="A366" s="1">
        <f>ROW()</f>
        <v>366</v>
      </c>
      <c r="B366" s="27" t="str">
        <f t="shared" si="135"/>
        <v>Colonoscopia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30"/>
      <c r="R366" s="92" t="s">
        <v>92</v>
      </c>
      <c r="S366" s="93"/>
      <c r="T366" s="108"/>
      <c r="U366" s="110"/>
      <c r="V366" s="22">
        <f t="shared" si="137"/>
        <v>0</v>
      </c>
      <c r="W366" s="96">
        <v>0</v>
      </c>
      <c r="X366" s="96">
        <v>0</v>
      </c>
      <c r="Y366" s="96">
        <v>0</v>
      </c>
      <c r="Z366" s="96">
        <v>0</v>
      </c>
      <c r="AA366" s="96">
        <v>0</v>
      </c>
      <c r="AB366" s="36">
        <v>0</v>
      </c>
      <c r="AC366" s="98">
        <v>0</v>
      </c>
      <c r="AD366" s="98">
        <v>0</v>
      </c>
      <c r="AE366" s="98">
        <v>0</v>
      </c>
      <c r="AF366" s="98">
        <v>0</v>
      </c>
      <c r="AG366" s="98">
        <v>0</v>
      </c>
      <c r="AH366" s="92" t="s">
        <v>92</v>
      </c>
      <c r="AI366" s="110"/>
      <c r="AJ366"/>
      <c r="AK366"/>
      <c r="AL366"/>
      <c r="AM366"/>
      <c r="AN366"/>
      <c r="AO366"/>
      <c r="AP366"/>
      <c r="AQ366"/>
      <c r="AR366"/>
      <c r="AS366"/>
      <c r="AT366"/>
      <c r="AU366"/>
      <c r="AV366" s="39"/>
    </row>
    <row r="367" spans="1:48" s="20" customFormat="1" hidden="1" x14ac:dyDescent="0.25">
      <c r="A367" s="1">
        <f>ROW()</f>
        <v>367</v>
      </c>
      <c r="B367" s="27" t="str">
        <f t="shared" si="135"/>
        <v>Colposcopia</v>
      </c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30"/>
      <c r="R367" s="92" t="s">
        <v>93</v>
      </c>
      <c r="S367" s="93"/>
      <c r="T367" s="108"/>
      <c r="U367" s="110"/>
      <c r="V367" s="22">
        <f t="shared" si="137"/>
        <v>0</v>
      </c>
      <c r="W367" s="96">
        <v>0</v>
      </c>
      <c r="X367" s="96">
        <v>0</v>
      </c>
      <c r="Y367" s="96">
        <v>0</v>
      </c>
      <c r="Z367" s="96">
        <v>0</v>
      </c>
      <c r="AA367" s="96">
        <v>0</v>
      </c>
      <c r="AB367" s="36">
        <v>0</v>
      </c>
      <c r="AC367" s="98">
        <v>0</v>
      </c>
      <c r="AD367" s="98">
        <v>0</v>
      </c>
      <c r="AE367" s="98">
        <v>0</v>
      </c>
      <c r="AF367" s="98">
        <v>0</v>
      </c>
      <c r="AG367" s="98">
        <v>0</v>
      </c>
      <c r="AH367" s="92" t="s">
        <v>93</v>
      </c>
      <c r="AI367" s="110"/>
      <c r="AJ367"/>
      <c r="AK367"/>
      <c r="AL367"/>
      <c r="AM367"/>
      <c r="AN367"/>
      <c r="AO367"/>
      <c r="AP367"/>
      <c r="AQ367"/>
      <c r="AR367"/>
      <c r="AS367"/>
      <c r="AT367"/>
      <c r="AU367"/>
      <c r="AV367" s="39"/>
    </row>
    <row r="368" spans="1:48" s="20" customFormat="1" hidden="1" x14ac:dyDescent="0.25">
      <c r="A368" s="1">
        <f>ROW()</f>
        <v>368</v>
      </c>
      <c r="B368" s="27" t="str">
        <f t="shared" si="135"/>
        <v>Densitometria Óssea</v>
      </c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30"/>
      <c r="R368" s="92" t="s">
        <v>94</v>
      </c>
      <c r="S368" s="93"/>
      <c r="T368" s="108"/>
      <c r="U368" s="110"/>
      <c r="V368" s="22">
        <f t="shared" si="137"/>
        <v>0</v>
      </c>
      <c r="W368" s="96">
        <v>0</v>
      </c>
      <c r="X368" s="96">
        <v>0</v>
      </c>
      <c r="Y368" s="96">
        <v>21</v>
      </c>
      <c r="Z368" s="96">
        <v>20</v>
      </c>
      <c r="AA368" s="96">
        <v>20</v>
      </c>
      <c r="AB368" s="36">
        <v>21</v>
      </c>
      <c r="AC368" s="98">
        <v>20</v>
      </c>
      <c r="AD368" s="98">
        <v>20</v>
      </c>
      <c r="AE368" s="98">
        <v>20</v>
      </c>
      <c r="AF368" s="98">
        <v>18</v>
      </c>
      <c r="AG368" s="98">
        <v>20</v>
      </c>
      <c r="AH368" s="92" t="s">
        <v>94</v>
      </c>
      <c r="AI368" s="110"/>
      <c r="AJ368"/>
      <c r="AK368"/>
      <c r="AL368"/>
      <c r="AM368"/>
      <c r="AN368"/>
      <c r="AO368"/>
      <c r="AP368"/>
      <c r="AQ368"/>
      <c r="AR368"/>
      <c r="AS368"/>
      <c r="AT368"/>
      <c r="AU368"/>
      <c r="AV368" s="39"/>
    </row>
    <row r="369" spans="1:48" s="20" customFormat="1" hidden="1" x14ac:dyDescent="0.25">
      <c r="A369" s="1">
        <f>ROW()</f>
        <v>369</v>
      </c>
      <c r="B369" s="27" t="str">
        <f t="shared" si="135"/>
        <v>Doppler Vascular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30"/>
      <c r="R369" s="92" t="s">
        <v>95</v>
      </c>
      <c r="S369" s="93"/>
      <c r="T369" s="108"/>
      <c r="U369" s="110"/>
      <c r="V369" s="22">
        <f t="shared" si="137"/>
        <v>0</v>
      </c>
      <c r="W369" s="96">
        <v>126</v>
      </c>
      <c r="X369" s="96">
        <v>120</v>
      </c>
      <c r="Y369" s="96">
        <v>120</v>
      </c>
      <c r="Z369" s="96">
        <v>117</v>
      </c>
      <c r="AA369" s="96">
        <v>120</v>
      </c>
      <c r="AB369" s="36">
        <v>120</v>
      </c>
      <c r="AC369" s="112">
        <v>85</v>
      </c>
      <c r="AD369" s="112">
        <v>84</v>
      </c>
      <c r="AE369" s="112">
        <v>85</v>
      </c>
      <c r="AF369" s="112">
        <v>85</v>
      </c>
      <c r="AG369" s="112">
        <v>85</v>
      </c>
      <c r="AH369" s="92" t="s">
        <v>95</v>
      </c>
      <c r="AI369" s="110"/>
      <c r="AJ369"/>
      <c r="AK369"/>
      <c r="AL369"/>
      <c r="AM369"/>
      <c r="AN369"/>
      <c r="AO369"/>
      <c r="AP369"/>
      <c r="AQ369"/>
      <c r="AR369"/>
      <c r="AS369"/>
      <c r="AT369"/>
      <c r="AU369"/>
      <c r="AV369" s="39"/>
    </row>
    <row r="370" spans="1:48" s="20" customFormat="1" hidden="1" x14ac:dyDescent="0.25">
      <c r="A370" s="1">
        <f>ROW()</f>
        <v>370</v>
      </c>
      <c r="B370" s="27" t="str">
        <f t="shared" si="135"/>
        <v>Ecocardiografia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30"/>
      <c r="R370" s="92" t="s">
        <v>96</v>
      </c>
      <c r="S370" s="93"/>
      <c r="T370" s="108"/>
      <c r="U370" s="110"/>
      <c r="V370" s="22">
        <f t="shared" si="137"/>
        <v>0</v>
      </c>
      <c r="W370" s="96">
        <v>6</v>
      </c>
      <c r="X370" s="96">
        <v>5</v>
      </c>
      <c r="Y370" s="96">
        <v>6</v>
      </c>
      <c r="Z370" s="96">
        <v>6</v>
      </c>
      <c r="AA370" s="96">
        <v>5</v>
      </c>
      <c r="AB370" s="36">
        <v>6</v>
      </c>
      <c r="AC370" s="98">
        <v>6</v>
      </c>
      <c r="AD370" s="98">
        <v>6</v>
      </c>
      <c r="AE370" s="98">
        <v>6</v>
      </c>
      <c r="AF370" s="98">
        <v>6</v>
      </c>
      <c r="AG370" s="98">
        <v>6</v>
      </c>
      <c r="AH370" s="92" t="s">
        <v>96</v>
      </c>
      <c r="AI370" s="110"/>
      <c r="AJ370"/>
      <c r="AK370"/>
      <c r="AL370"/>
      <c r="AM370"/>
      <c r="AN370"/>
      <c r="AO370"/>
      <c r="AP370"/>
      <c r="AQ370"/>
      <c r="AR370"/>
      <c r="AS370"/>
      <c r="AT370"/>
      <c r="AU370"/>
      <c r="AV370" s="39"/>
    </row>
    <row r="371" spans="1:48" s="20" customFormat="1" hidden="1" x14ac:dyDescent="0.25">
      <c r="A371" s="1">
        <f>ROW()</f>
        <v>371</v>
      </c>
      <c r="B371" s="27" t="str">
        <f t="shared" si="135"/>
        <v>Eletrocardiografia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30"/>
      <c r="R371" s="92" t="s">
        <v>97</v>
      </c>
      <c r="S371" s="93"/>
      <c r="T371" s="108"/>
      <c r="U371" s="110"/>
      <c r="V371" s="22">
        <f t="shared" si="137"/>
        <v>0</v>
      </c>
      <c r="W371" s="96">
        <v>70</v>
      </c>
      <c r="X371" s="96">
        <v>105</v>
      </c>
      <c r="Y371" s="96">
        <v>48</v>
      </c>
      <c r="Z371" s="96">
        <v>54</v>
      </c>
      <c r="AA371" s="96">
        <v>53</v>
      </c>
      <c r="AB371" s="36">
        <v>46</v>
      </c>
      <c r="AC371" s="98">
        <v>48</v>
      </c>
      <c r="AD371" s="98">
        <v>59</v>
      </c>
      <c r="AE371" s="98">
        <v>49</v>
      </c>
      <c r="AF371" s="98">
        <v>53</v>
      </c>
      <c r="AG371" s="98">
        <v>83</v>
      </c>
      <c r="AH371" s="92" t="s">
        <v>97</v>
      </c>
      <c r="AI371" s="110"/>
      <c r="AJ371"/>
      <c r="AK371"/>
      <c r="AL371"/>
      <c r="AM371"/>
      <c r="AN371"/>
      <c r="AO371"/>
      <c r="AP371"/>
      <c r="AQ371"/>
      <c r="AR371"/>
      <c r="AS371"/>
      <c r="AT371"/>
      <c r="AU371"/>
      <c r="AV371" s="39"/>
    </row>
    <row r="372" spans="1:48" s="20" customFormat="1" hidden="1" x14ac:dyDescent="0.25">
      <c r="A372" s="1">
        <f>ROW()</f>
        <v>372</v>
      </c>
      <c r="B372" s="27" t="str">
        <f t="shared" si="135"/>
        <v>Eletroencefalografia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30"/>
      <c r="R372" s="92" t="s">
        <v>98</v>
      </c>
      <c r="S372" s="93"/>
      <c r="T372" s="108"/>
      <c r="U372" s="110"/>
      <c r="V372" s="22">
        <f t="shared" si="137"/>
        <v>0</v>
      </c>
      <c r="W372" s="96">
        <v>3</v>
      </c>
      <c r="X372" s="96">
        <v>4</v>
      </c>
      <c r="Y372" s="96">
        <v>4</v>
      </c>
      <c r="Z372" s="96">
        <v>5</v>
      </c>
      <c r="AA372" s="96">
        <v>3</v>
      </c>
      <c r="AB372" s="36">
        <v>5</v>
      </c>
      <c r="AC372" s="98">
        <v>5</v>
      </c>
      <c r="AD372" s="98">
        <v>5</v>
      </c>
      <c r="AE372" s="98">
        <v>3</v>
      </c>
      <c r="AF372" s="98">
        <v>4</v>
      </c>
      <c r="AG372" s="98">
        <v>2</v>
      </c>
      <c r="AH372" s="92" t="s">
        <v>98</v>
      </c>
      <c r="AI372" s="110"/>
      <c r="AJ372"/>
      <c r="AK372"/>
      <c r="AL372"/>
      <c r="AM372"/>
      <c r="AN372"/>
      <c r="AO372"/>
      <c r="AP372"/>
      <c r="AQ372"/>
      <c r="AR372"/>
      <c r="AS372"/>
      <c r="AT372"/>
      <c r="AU372"/>
      <c r="AV372" s="39"/>
    </row>
    <row r="373" spans="1:48" s="20" customFormat="1" hidden="1" x14ac:dyDescent="0.25">
      <c r="A373" s="1">
        <f>ROW()</f>
        <v>373</v>
      </c>
      <c r="B373" s="27" t="str">
        <f t="shared" si="135"/>
        <v>Eletroneuromiografia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30"/>
      <c r="R373" s="92" t="s">
        <v>99</v>
      </c>
      <c r="S373" s="93"/>
      <c r="T373" s="108"/>
      <c r="U373" s="110"/>
      <c r="V373" s="22">
        <f t="shared" si="137"/>
        <v>0</v>
      </c>
      <c r="W373" s="96">
        <v>0</v>
      </c>
      <c r="X373" s="96">
        <v>0</v>
      </c>
      <c r="Y373" s="96">
        <v>0</v>
      </c>
      <c r="Z373" s="96">
        <v>0</v>
      </c>
      <c r="AA373" s="96">
        <v>0</v>
      </c>
      <c r="AB373" s="36">
        <v>0</v>
      </c>
      <c r="AC373" s="98">
        <v>0</v>
      </c>
      <c r="AD373" s="98">
        <v>0</v>
      </c>
      <c r="AE373" s="98">
        <v>0</v>
      </c>
      <c r="AF373" s="98">
        <v>0</v>
      </c>
      <c r="AG373" s="98">
        <v>0</v>
      </c>
      <c r="AH373" s="92" t="s">
        <v>99</v>
      </c>
      <c r="AI373" s="110"/>
      <c r="AJ373"/>
      <c r="AK373"/>
      <c r="AL373"/>
      <c r="AM373"/>
      <c r="AN373"/>
      <c r="AO373"/>
      <c r="AP373"/>
      <c r="AQ373"/>
      <c r="AR373"/>
      <c r="AS373"/>
      <c r="AT373"/>
      <c r="AU373"/>
      <c r="AV373" s="39"/>
    </row>
    <row r="374" spans="1:48" s="20" customFormat="1" hidden="1" x14ac:dyDescent="0.25">
      <c r="A374" s="1">
        <f>ROW()</f>
        <v>374</v>
      </c>
      <c r="B374" s="27" t="str">
        <f t="shared" si="135"/>
        <v>Endoscopia</v>
      </c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30"/>
      <c r="R374" s="92" t="s">
        <v>100</v>
      </c>
      <c r="S374" s="93"/>
      <c r="T374" s="108"/>
      <c r="U374" s="110"/>
      <c r="V374" s="22">
        <f t="shared" si="137"/>
        <v>0</v>
      </c>
      <c r="W374" s="96">
        <v>0</v>
      </c>
      <c r="X374" s="96">
        <v>0</v>
      </c>
      <c r="Y374" s="96">
        <v>0</v>
      </c>
      <c r="Z374" s="96">
        <v>0</v>
      </c>
      <c r="AA374" s="96">
        <v>0</v>
      </c>
      <c r="AB374" s="36">
        <v>0</v>
      </c>
      <c r="AC374" s="98">
        <v>0</v>
      </c>
      <c r="AD374" s="98">
        <v>0</v>
      </c>
      <c r="AE374" s="98">
        <v>0</v>
      </c>
      <c r="AF374" s="98">
        <v>0</v>
      </c>
      <c r="AG374" s="98">
        <v>0</v>
      </c>
      <c r="AH374" s="92" t="s">
        <v>100</v>
      </c>
      <c r="AI374" s="110"/>
      <c r="AJ374"/>
      <c r="AK374"/>
      <c r="AL374"/>
      <c r="AM374"/>
      <c r="AN374"/>
      <c r="AO374"/>
      <c r="AP374"/>
      <c r="AQ374"/>
      <c r="AR374"/>
      <c r="AS374"/>
      <c r="AT374"/>
      <c r="AU374"/>
      <c r="AV374" s="39"/>
    </row>
    <row r="375" spans="1:48" s="20" customFormat="1" hidden="1" x14ac:dyDescent="0.25">
      <c r="A375" s="1">
        <f>ROW()</f>
        <v>375</v>
      </c>
      <c r="B375" s="27" t="str">
        <f t="shared" si="135"/>
        <v>Espirometria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30"/>
      <c r="R375" s="92" t="s">
        <v>101</v>
      </c>
      <c r="S375" s="93"/>
      <c r="T375" s="108"/>
      <c r="U375" s="110"/>
      <c r="V375" s="22">
        <f t="shared" si="137"/>
        <v>0</v>
      </c>
      <c r="W375" s="96">
        <v>0</v>
      </c>
      <c r="X375" s="96">
        <v>9</v>
      </c>
      <c r="Y375" s="96">
        <v>8</v>
      </c>
      <c r="Z375" s="96">
        <v>1</v>
      </c>
      <c r="AA375" s="96">
        <v>8</v>
      </c>
      <c r="AB375" s="36">
        <v>3</v>
      </c>
      <c r="AC375" s="98">
        <v>5</v>
      </c>
      <c r="AD375" s="98">
        <v>6</v>
      </c>
      <c r="AE375" s="98">
        <v>4</v>
      </c>
      <c r="AF375" s="98">
        <v>5</v>
      </c>
      <c r="AG375" s="98">
        <v>5</v>
      </c>
      <c r="AH375" s="92" t="s">
        <v>101</v>
      </c>
      <c r="AI375" s="110"/>
      <c r="AJ375"/>
      <c r="AK375"/>
      <c r="AL375"/>
      <c r="AM375"/>
      <c r="AN375"/>
      <c r="AO375"/>
      <c r="AP375"/>
      <c r="AQ375"/>
      <c r="AR375"/>
      <c r="AS375"/>
      <c r="AT375"/>
      <c r="AU375"/>
      <c r="AV375" s="39"/>
    </row>
    <row r="376" spans="1:48" s="20" customFormat="1" hidden="1" x14ac:dyDescent="0.25">
      <c r="A376" s="1">
        <f>ROW()</f>
        <v>376</v>
      </c>
      <c r="B376" s="27" t="str">
        <f t="shared" si="135"/>
        <v>Holter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30"/>
      <c r="R376" s="92" t="s">
        <v>102</v>
      </c>
      <c r="S376" s="93"/>
      <c r="T376" s="108"/>
      <c r="U376" s="110"/>
      <c r="V376" s="22">
        <f t="shared" si="137"/>
        <v>0</v>
      </c>
      <c r="W376" s="96">
        <v>13</v>
      </c>
      <c r="X376" s="96">
        <v>15</v>
      </c>
      <c r="Y376" s="96">
        <v>12</v>
      </c>
      <c r="Z376" s="96">
        <v>16</v>
      </c>
      <c r="AA376" s="96">
        <v>13</v>
      </c>
      <c r="AB376" s="36">
        <v>14</v>
      </c>
      <c r="AC376" s="98">
        <v>16</v>
      </c>
      <c r="AD376" s="98">
        <v>18</v>
      </c>
      <c r="AE376" s="98">
        <v>15</v>
      </c>
      <c r="AF376" s="98">
        <v>15</v>
      </c>
      <c r="AG376" s="98">
        <v>14</v>
      </c>
      <c r="AH376" s="92" t="s">
        <v>102</v>
      </c>
      <c r="AI376" s="110"/>
      <c r="AJ376"/>
      <c r="AK376"/>
      <c r="AL376"/>
      <c r="AM376"/>
      <c r="AN376"/>
      <c r="AO376"/>
      <c r="AP376"/>
      <c r="AQ376"/>
      <c r="AR376"/>
      <c r="AS376"/>
      <c r="AT376"/>
      <c r="AU376"/>
      <c r="AV376" s="39"/>
    </row>
    <row r="377" spans="1:48" s="20" customFormat="1" hidden="1" x14ac:dyDescent="0.25">
      <c r="A377" s="1">
        <f>ROW()</f>
        <v>377</v>
      </c>
      <c r="B377" s="27" t="str">
        <f t="shared" si="135"/>
        <v>Mamografia</v>
      </c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30"/>
      <c r="R377" s="92" t="s">
        <v>103</v>
      </c>
      <c r="S377" s="93"/>
      <c r="T377" s="108"/>
      <c r="U377" s="110"/>
      <c r="V377" s="22">
        <f t="shared" si="137"/>
        <v>0</v>
      </c>
      <c r="W377" s="96">
        <v>11</v>
      </c>
      <c r="X377" s="96">
        <v>2</v>
      </c>
      <c r="Y377" s="96">
        <v>4</v>
      </c>
      <c r="Z377" s="96">
        <v>0</v>
      </c>
      <c r="AA377" s="96">
        <v>0</v>
      </c>
      <c r="AB377" s="36">
        <v>0</v>
      </c>
      <c r="AC377" s="98">
        <v>1</v>
      </c>
      <c r="AD377" s="98">
        <v>14</v>
      </c>
      <c r="AE377" s="98">
        <v>13</v>
      </c>
      <c r="AF377" s="98">
        <v>13</v>
      </c>
      <c r="AG377" s="98">
        <v>14</v>
      </c>
      <c r="AH377" s="92" t="s">
        <v>103</v>
      </c>
      <c r="AI377" s="110"/>
      <c r="AJ377"/>
      <c r="AK377"/>
      <c r="AL377"/>
      <c r="AM377"/>
      <c r="AN377"/>
      <c r="AO377"/>
      <c r="AP377"/>
      <c r="AQ377"/>
      <c r="AR377"/>
      <c r="AS377"/>
      <c r="AT377"/>
      <c r="AU377"/>
      <c r="AV377" s="39"/>
    </row>
    <row r="378" spans="1:48" s="20" customFormat="1" hidden="1" x14ac:dyDescent="0.25">
      <c r="A378" s="1">
        <f>ROW()</f>
        <v>378</v>
      </c>
      <c r="B378" s="27" t="str">
        <f t="shared" si="135"/>
        <v>Mapa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30"/>
      <c r="R378" s="92" t="s">
        <v>104</v>
      </c>
      <c r="S378" s="93"/>
      <c r="T378" s="108"/>
      <c r="U378" s="110"/>
      <c r="V378" s="22">
        <f t="shared" si="137"/>
        <v>0</v>
      </c>
      <c r="W378" s="96">
        <v>24</v>
      </c>
      <c r="X378" s="96">
        <v>26</v>
      </c>
      <c r="Y378" s="96">
        <v>25</v>
      </c>
      <c r="Z378" s="96">
        <v>23</v>
      </c>
      <c r="AA378" s="96">
        <v>23</v>
      </c>
      <c r="AB378" s="36">
        <v>28</v>
      </c>
      <c r="AC378" s="98">
        <v>28</v>
      </c>
      <c r="AD378" s="98">
        <v>27</v>
      </c>
      <c r="AE378" s="98">
        <v>26</v>
      </c>
      <c r="AF378" s="98">
        <v>26</v>
      </c>
      <c r="AG378" s="98">
        <v>26</v>
      </c>
      <c r="AH378" s="92" t="s">
        <v>104</v>
      </c>
      <c r="AI378" s="110"/>
      <c r="AJ378"/>
      <c r="AK378"/>
      <c r="AL378"/>
      <c r="AM378"/>
      <c r="AN378"/>
      <c r="AO378"/>
      <c r="AP378"/>
      <c r="AQ378"/>
      <c r="AR378"/>
      <c r="AS378"/>
      <c r="AT378"/>
      <c r="AU378"/>
      <c r="AV378" s="39"/>
    </row>
    <row r="379" spans="1:48" s="20" customFormat="1" hidden="1" x14ac:dyDescent="0.25">
      <c r="A379" s="1">
        <f>ROW()</f>
        <v>379</v>
      </c>
      <c r="B379" s="27" t="str">
        <f t="shared" si="135"/>
        <v>Punção Aspirativa por Agulha Fina (PAAF): Mama</v>
      </c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30"/>
      <c r="R379" s="92" t="s">
        <v>105</v>
      </c>
      <c r="S379" s="93"/>
      <c r="T379" s="108"/>
      <c r="U379" s="110"/>
      <c r="V379" s="22">
        <f t="shared" si="137"/>
        <v>0</v>
      </c>
      <c r="W379" s="96">
        <v>0</v>
      </c>
      <c r="X379" s="96">
        <v>0</v>
      </c>
      <c r="Y379" s="96">
        <v>0</v>
      </c>
      <c r="Z379" s="96">
        <v>0</v>
      </c>
      <c r="AA379" s="96">
        <v>0</v>
      </c>
      <c r="AB379" s="36">
        <v>0</v>
      </c>
      <c r="AC379" s="98">
        <v>0</v>
      </c>
      <c r="AD379" s="98">
        <v>0</v>
      </c>
      <c r="AE379" s="98">
        <v>0</v>
      </c>
      <c r="AF379" s="98">
        <v>0</v>
      </c>
      <c r="AG379" s="98">
        <v>0</v>
      </c>
      <c r="AH379" s="92" t="s">
        <v>105</v>
      </c>
      <c r="AI379" s="110"/>
      <c r="AJ379"/>
      <c r="AK379"/>
      <c r="AL379"/>
      <c r="AM379"/>
      <c r="AN379"/>
      <c r="AO379"/>
      <c r="AP379"/>
      <c r="AQ379"/>
      <c r="AR379"/>
      <c r="AS379"/>
      <c r="AT379"/>
      <c r="AU379"/>
      <c r="AV379" s="39"/>
    </row>
    <row r="380" spans="1:48" s="20" customFormat="1" hidden="1" x14ac:dyDescent="0.25">
      <c r="A380" s="1">
        <f>ROW()</f>
        <v>380</v>
      </c>
      <c r="B380" s="27" t="str">
        <f t="shared" si="135"/>
        <v>Punção Aspirativa por Agulha Fina (PAAF): Tireóide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30"/>
      <c r="R380" s="92" t="s">
        <v>106</v>
      </c>
      <c r="S380" s="93"/>
      <c r="T380" s="108"/>
      <c r="U380" s="110"/>
      <c r="V380" s="22">
        <f t="shared" si="137"/>
        <v>0</v>
      </c>
      <c r="W380" s="96">
        <v>0</v>
      </c>
      <c r="X380" s="96">
        <v>0</v>
      </c>
      <c r="Y380" s="96">
        <v>0</v>
      </c>
      <c r="Z380" s="96">
        <v>0</v>
      </c>
      <c r="AA380" s="96">
        <v>0</v>
      </c>
      <c r="AB380" s="36">
        <v>0</v>
      </c>
      <c r="AC380" s="98">
        <v>0</v>
      </c>
      <c r="AD380" s="98">
        <v>0</v>
      </c>
      <c r="AE380" s="98">
        <v>0</v>
      </c>
      <c r="AF380" s="98">
        <v>0</v>
      </c>
      <c r="AG380" s="98">
        <v>0</v>
      </c>
      <c r="AH380" s="92" t="s">
        <v>106</v>
      </c>
      <c r="AI380" s="110"/>
      <c r="AJ380"/>
      <c r="AK380"/>
      <c r="AL380"/>
      <c r="AM380"/>
      <c r="AN380"/>
      <c r="AO380"/>
      <c r="AP380"/>
      <c r="AQ380"/>
      <c r="AR380"/>
      <c r="AS380"/>
      <c r="AT380"/>
      <c r="AU380"/>
      <c r="AV380" s="39"/>
    </row>
    <row r="381" spans="1:48" s="20" customFormat="1" hidden="1" x14ac:dyDescent="0.25">
      <c r="A381" s="1">
        <f>ROW()</f>
        <v>381</v>
      </c>
      <c r="B381" s="27" t="str">
        <f t="shared" si="135"/>
        <v>Punção Aspirativa por Agulha Grossa</v>
      </c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30"/>
      <c r="R381" s="92" t="s">
        <v>107</v>
      </c>
      <c r="S381" s="93"/>
      <c r="T381" s="108"/>
      <c r="U381" s="110"/>
      <c r="V381" s="22">
        <f t="shared" si="137"/>
        <v>0</v>
      </c>
      <c r="W381" s="96">
        <v>0</v>
      </c>
      <c r="X381" s="96">
        <v>0</v>
      </c>
      <c r="Y381" s="96">
        <v>0</v>
      </c>
      <c r="Z381" s="96">
        <v>0</v>
      </c>
      <c r="AA381" s="96">
        <v>0</v>
      </c>
      <c r="AB381" s="36">
        <v>0</v>
      </c>
      <c r="AC381" s="98">
        <v>0</v>
      </c>
      <c r="AD381" s="98">
        <v>0</v>
      </c>
      <c r="AE381" s="98">
        <v>0</v>
      </c>
      <c r="AF381" s="98">
        <v>0</v>
      </c>
      <c r="AG381" s="98">
        <v>0</v>
      </c>
      <c r="AH381" s="92" t="s">
        <v>107</v>
      </c>
      <c r="AI381" s="110"/>
      <c r="AJ381"/>
      <c r="AK381"/>
      <c r="AL381"/>
      <c r="AM381"/>
      <c r="AN381"/>
      <c r="AO381"/>
      <c r="AP381"/>
      <c r="AQ381"/>
      <c r="AR381"/>
      <c r="AS381"/>
      <c r="AT381"/>
      <c r="AU381"/>
      <c r="AV381" s="39"/>
    </row>
    <row r="382" spans="1:48" s="20" customFormat="1" hidden="1" x14ac:dyDescent="0.25">
      <c r="A382" s="1">
        <f>ROW()</f>
        <v>382</v>
      </c>
      <c r="B382" s="27" t="str">
        <f t="shared" si="135"/>
        <v>Radiologia</v>
      </c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30"/>
      <c r="R382" s="92" t="s">
        <v>108</v>
      </c>
      <c r="S382" s="93"/>
      <c r="T382" s="108"/>
      <c r="U382" s="110"/>
      <c r="V382" s="22">
        <f t="shared" si="137"/>
        <v>0</v>
      </c>
      <c r="W382" s="96">
        <v>280</v>
      </c>
      <c r="X382" s="96">
        <v>296</v>
      </c>
      <c r="Y382" s="96">
        <v>251</v>
      </c>
      <c r="Z382" s="96">
        <v>265</v>
      </c>
      <c r="AA382" s="96">
        <v>82</v>
      </c>
      <c r="AB382" s="36">
        <v>265</v>
      </c>
      <c r="AC382" s="98">
        <v>278</v>
      </c>
      <c r="AD382" s="98">
        <v>276</v>
      </c>
      <c r="AE382" s="98">
        <v>277</v>
      </c>
      <c r="AF382" s="98">
        <v>278</v>
      </c>
      <c r="AG382" s="98">
        <v>428</v>
      </c>
      <c r="AH382" s="92" t="s">
        <v>108</v>
      </c>
      <c r="AI382" s="110"/>
      <c r="AJ382"/>
      <c r="AK382"/>
      <c r="AL382"/>
      <c r="AM382"/>
      <c r="AN382"/>
      <c r="AO382"/>
      <c r="AP382"/>
      <c r="AQ382"/>
      <c r="AR382"/>
      <c r="AS382"/>
      <c r="AT382"/>
      <c r="AU382"/>
      <c r="AV382" s="39"/>
    </row>
    <row r="383" spans="1:48" s="20" customFormat="1" hidden="1" x14ac:dyDescent="0.25">
      <c r="A383" s="1">
        <f>ROW()</f>
        <v>383</v>
      </c>
      <c r="B383" s="27" t="str">
        <f t="shared" si="135"/>
        <v>Ressonância Nuclear Magnética</v>
      </c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30"/>
      <c r="R383" s="92" t="s">
        <v>109</v>
      </c>
      <c r="S383" s="93"/>
      <c r="T383" s="108"/>
      <c r="U383" s="110"/>
      <c r="V383" s="22">
        <f t="shared" si="137"/>
        <v>0</v>
      </c>
      <c r="W383" s="96">
        <v>55</v>
      </c>
      <c r="X383" s="96">
        <v>0</v>
      </c>
      <c r="Y383" s="96">
        <v>80</v>
      </c>
      <c r="Z383" s="96">
        <v>87</v>
      </c>
      <c r="AA383" s="96">
        <v>88</v>
      </c>
      <c r="AB383" s="36">
        <v>86</v>
      </c>
      <c r="AC383" s="98">
        <v>85</v>
      </c>
      <c r="AD383" s="98">
        <v>86</v>
      </c>
      <c r="AE383" s="98">
        <v>84</v>
      </c>
      <c r="AF383" s="98">
        <v>83</v>
      </c>
      <c r="AG383" s="98">
        <v>84</v>
      </c>
      <c r="AH383" s="92" t="s">
        <v>109</v>
      </c>
      <c r="AI383" s="110"/>
      <c r="AJ383"/>
      <c r="AK383"/>
      <c r="AL383"/>
      <c r="AM383"/>
      <c r="AN383"/>
      <c r="AO383"/>
      <c r="AP383"/>
      <c r="AQ383"/>
      <c r="AR383"/>
      <c r="AS383"/>
      <c r="AT383"/>
      <c r="AU383"/>
      <c r="AV383" s="39"/>
    </row>
    <row r="384" spans="1:48" s="20" customFormat="1" hidden="1" x14ac:dyDescent="0.25">
      <c r="A384" s="1">
        <f>ROW()</f>
        <v>384</v>
      </c>
      <c r="B384" s="27" t="str">
        <f t="shared" si="135"/>
        <v>Teste Ergométrico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30"/>
      <c r="R384" s="92" t="s">
        <v>110</v>
      </c>
      <c r="S384" s="93"/>
      <c r="T384" s="108"/>
      <c r="U384" s="110"/>
      <c r="V384" s="22">
        <f t="shared" si="137"/>
        <v>0</v>
      </c>
      <c r="W384" s="96">
        <v>17</v>
      </c>
      <c r="X384" s="96">
        <v>17</v>
      </c>
      <c r="Y384" s="96">
        <v>17</v>
      </c>
      <c r="Z384" s="96">
        <v>17</v>
      </c>
      <c r="AA384" s="96">
        <v>16</v>
      </c>
      <c r="AB384" s="36">
        <v>16</v>
      </c>
      <c r="AC384" s="98">
        <v>18</v>
      </c>
      <c r="AD384" s="98">
        <v>19</v>
      </c>
      <c r="AE384" s="98">
        <v>17</v>
      </c>
      <c r="AF384" s="98">
        <v>17</v>
      </c>
      <c r="AG384" s="98">
        <v>17</v>
      </c>
      <c r="AH384" s="92" t="s">
        <v>110</v>
      </c>
      <c r="AI384" s="110"/>
      <c r="AJ384"/>
      <c r="AK384"/>
      <c r="AL384"/>
      <c r="AM384"/>
      <c r="AN384"/>
      <c r="AO384"/>
      <c r="AP384"/>
      <c r="AQ384"/>
      <c r="AR384"/>
      <c r="AS384"/>
      <c r="AT384"/>
      <c r="AU384"/>
      <c r="AV384" s="39"/>
    </row>
    <row r="385" spans="1:48" s="20" customFormat="1" hidden="1" x14ac:dyDescent="0.25">
      <c r="A385" s="1">
        <f>ROW()</f>
        <v>385</v>
      </c>
      <c r="B385" s="27" t="str">
        <f t="shared" si="135"/>
        <v>Tomografia Computadorizada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30"/>
      <c r="R385" s="92" t="s">
        <v>111</v>
      </c>
      <c r="S385" s="93"/>
      <c r="T385" s="108"/>
      <c r="U385" s="110"/>
      <c r="V385" s="22">
        <f t="shared" si="137"/>
        <v>0</v>
      </c>
      <c r="W385" s="96">
        <v>6</v>
      </c>
      <c r="X385" s="96">
        <v>6</v>
      </c>
      <c r="Y385" s="96">
        <v>6</v>
      </c>
      <c r="Z385" s="96">
        <v>7</v>
      </c>
      <c r="AA385" s="96">
        <v>11</v>
      </c>
      <c r="AB385" s="36">
        <v>9</v>
      </c>
      <c r="AC385" s="98">
        <v>6</v>
      </c>
      <c r="AD385" s="98">
        <v>11</v>
      </c>
      <c r="AE385" s="98">
        <v>7</v>
      </c>
      <c r="AF385" s="98">
        <v>11</v>
      </c>
      <c r="AG385" s="98">
        <v>6</v>
      </c>
      <c r="AH385" s="92" t="s">
        <v>111</v>
      </c>
      <c r="AI385" s="110"/>
      <c r="AJ385"/>
      <c r="AK385"/>
      <c r="AL385"/>
      <c r="AM385"/>
      <c r="AN385"/>
      <c r="AO385"/>
      <c r="AP385"/>
      <c r="AQ385"/>
      <c r="AR385"/>
      <c r="AS385"/>
      <c r="AT385"/>
      <c r="AU385"/>
      <c r="AV385" s="39"/>
    </row>
    <row r="386" spans="1:48" s="20" customFormat="1" hidden="1" x14ac:dyDescent="0.25">
      <c r="A386" s="1">
        <f>ROW()</f>
        <v>386</v>
      </c>
      <c r="B386" s="27" t="str">
        <f t="shared" si="135"/>
        <v>Ultrassonografia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30"/>
      <c r="R386" s="92" t="s">
        <v>112</v>
      </c>
      <c r="S386" s="93"/>
      <c r="T386" s="108"/>
      <c r="U386" s="110"/>
      <c r="V386" s="22">
        <f t="shared" si="137"/>
        <v>0</v>
      </c>
      <c r="W386" s="96">
        <v>237</v>
      </c>
      <c r="X386" s="96">
        <v>258</v>
      </c>
      <c r="Y386" s="96">
        <v>259</v>
      </c>
      <c r="Z386" s="96">
        <v>263</v>
      </c>
      <c r="AA386" s="96">
        <v>260</v>
      </c>
      <c r="AB386" s="36">
        <v>259</v>
      </c>
      <c r="AC386" s="112">
        <v>260</v>
      </c>
      <c r="AD386" s="112">
        <v>258</v>
      </c>
      <c r="AE386" s="112">
        <v>259</v>
      </c>
      <c r="AF386" s="112">
        <v>260</v>
      </c>
      <c r="AG386" s="112">
        <v>260</v>
      </c>
      <c r="AH386" s="92" t="s">
        <v>112</v>
      </c>
      <c r="AI386" s="110"/>
      <c r="AJ386"/>
      <c r="AK386"/>
      <c r="AL386"/>
      <c r="AM386"/>
      <c r="AN386"/>
      <c r="AO386"/>
      <c r="AP386"/>
      <c r="AQ386"/>
      <c r="AR386"/>
      <c r="AS386"/>
      <c r="AT386"/>
      <c r="AU386"/>
      <c r="AV386" s="39"/>
    </row>
    <row r="387" spans="1:48" s="20" customFormat="1" hidden="1" x14ac:dyDescent="0.25">
      <c r="A387" s="1">
        <f>ROW()</f>
        <v>387</v>
      </c>
      <c r="B387" s="27" t="str">
        <f t="shared" si="135"/>
        <v>Urodinâmica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30"/>
      <c r="R387" s="92" t="s">
        <v>113</v>
      </c>
      <c r="S387" s="93"/>
      <c r="T387" s="108"/>
      <c r="U387" s="110"/>
      <c r="V387" s="22">
        <f t="shared" si="137"/>
        <v>0</v>
      </c>
      <c r="W387" s="96">
        <v>0</v>
      </c>
      <c r="X387" s="96">
        <v>0</v>
      </c>
      <c r="Y387" s="96">
        <v>0</v>
      </c>
      <c r="Z387" s="96">
        <v>0</v>
      </c>
      <c r="AA387" s="96">
        <v>0</v>
      </c>
      <c r="AB387" s="36">
        <v>0</v>
      </c>
      <c r="AC387" s="98">
        <v>0</v>
      </c>
      <c r="AD387" s="98">
        <v>0</v>
      </c>
      <c r="AE387" s="98">
        <v>0</v>
      </c>
      <c r="AF387" s="98">
        <v>0</v>
      </c>
      <c r="AG387" s="98">
        <v>0</v>
      </c>
      <c r="AH387" s="92" t="s">
        <v>113</v>
      </c>
      <c r="AI387" s="110"/>
      <c r="AJ387"/>
      <c r="AK387"/>
      <c r="AL387"/>
      <c r="AM387"/>
      <c r="AN387"/>
      <c r="AO387"/>
      <c r="AP387"/>
      <c r="AQ387"/>
      <c r="AR387"/>
      <c r="AS387"/>
      <c r="AT387"/>
      <c r="AU387"/>
      <c r="AV387" s="39"/>
    </row>
    <row r="388" spans="1:48" s="20" customFormat="1" hidden="1" x14ac:dyDescent="0.25">
      <c r="A388" s="1">
        <f>ROW()</f>
        <v>388</v>
      </c>
      <c r="B388" s="27" t="str">
        <f t="shared" si="135"/>
        <v>Videolaringoscopia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30"/>
      <c r="R388" s="92" t="s">
        <v>114</v>
      </c>
      <c r="S388" s="93"/>
      <c r="T388" s="108"/>
      <c r="U388" s="110"/>
      <c r="V388" s="22">
        <f t="shared" si="137"/>
        <v>0</v>
      </c>
      <c r="W388" s="96">
        <v>0</v>
      </c>
      <c r="X388" s="96">
        <v>0</v>
      </c>
      <c r="Y388" s="96">
        <v>0</v>
      </c>
      <c r="Z388" s="96">
        <v>0</v>
      </c>
      <c r="AA388" s="96">
        <v>0</v>
      </c>
      <c r="AB388" s="36">
        <v>0</v>
      </c>
      <c r="AC388" s="98">
        <v>0</v>
      </c>
      <c r="AD388" s="98">
        <v>0</v>
      </c>
      <c r="AE388" s="98">
        <v>0</v>
      </c>
      <c r="AF388" s="98">
        <v>0</v>
      </c>
      <c r="AG388" s="98">
        <v>0</v>
      </c>
      <c r="AH388" s="92" t="s">
        <v>114</v>
      </c>
      <c r="AI388" s="110"/>
      <c r="AJ388"/>
      <c r="AK388"/>
      <c r="AL388"/>
      <c r="AM388"/>
      <c r="AN388"/>
      <c r="AO388"/>
      <c r="AP388"/>
      <c r="AQ388"/>
      <c r="AR388"/>
      <c r="AS388"/>
      <c r="AT388"/>
      <c r="AU388"/>
      <c r="AV388" s="39"/>
    </row>
    <row r="389" spans="1:48" s="26" customFormat="1" hidden="1" x14ac:dyDescent="0.25">
      <c r="A389" s="1">
        <f>ROW()</f>
        <v>389</v>
      </c>
      <c r="B389" s="27" t="str">
        <f t="shared" si="135"/>
        <v>TOTAL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30"/>
      <c r="R389" s="104" t="s">
        <v>13</v>
      </c>
      <c r="S389" s="124"/>
      <c r="T389" s="125">
        <f>SUM(T364:T388)</f>
        <v>0</v>
      </c>
      <c r="U389" s="124"/>
      <c r="V389" s="100">
        <f t="shared" ref="V389:AG389" si="138">SUM(V364:V388)</f>
        <v>0</v>
      </c>
      <c r="W389" s="100">
        <f t="shared" si="138"/>
        <v>849</v>
      </c>
      <c r="X389" s="100">
        <f t="shared" si="138"/>
        <v>863</v>
      </c>
      <c r="Y389" s="100">
        <f t="shared" si="138"/>
        <v>861</v>
      </c>
      <c r="Z389" s="100">
        <f t="shared" si="138"/>
        <v>881</v>
      </c>
      <c r="AA389" s="100">
        <f t="shared" si="138"/>
        <v>702</v>
      </c>
      <c r="AB389" s="120">
        <f t="shared" si="138"/>
        <v>878</v>
      </c>
      <c r="AC389" s="120">
        <f t="shared" si="138"/>
        <v>861</v>
      </c>
      <c r="AD389" s="120">
        <f>SUM(AD364:AD388)</f>
        <v>889</v>
      </c>
      <c r="AE389" s="120">
        <f t="shared" si="138"/>
        <v>865</v>
      </c>
      <c r="AF389" s="120">
        <f t="shared" si="138"/>
        <v>874</v>
      </c>
      <c r="AG389" s="120">
        <f t="shared" si="138"/>
        <v>1050</v>
      </c>
      <c r="AH389" s="104" t="s">
        <v>13</v>
      </c>
      <c r="AI389" s="124"/>
      <c r="AJ389"/>
      <c r="AK389"/>
      <c r="AL389"/>
      <c r="AM389"/>
      <c r="AN389"/>
      <c r="AO389"/>
      <c r="AP389"/>
      <c r="AQ389"/>
      <c r="AR389"/>
      <c r="AS389"/>
      <c r="AT389"/>
      <c r="AU389"/>
      <c r="AV389" s="39"/>
    </row>
    <row r="390" spans="1:48" hidden="1" x14ac:dyDescent="0.25">
      <c r="A390" s="1">
        <f>ROW()</f>
        <v>390</v>
      </c>
      <c r="B390" s="105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5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5"/>
      <c r="AI390" s="106"/>
      <c r="AJ390"/>
      <c r="AK390"/>
      <c r="AL390"/>
      <c r="AM390"/>
      <c r="AN390"/>
      <c r="AO390"/>
      <c r="AP390"/>
      <c r="AQ390"/>
      <c r="AR390"/>
      <c r="AS390"/>
      <c r="AT390"/>
      <c r="AU390"/>
      <c r="AV390" s="39"/>
    </row>
    <row r="391" spans="1:48" s="16" customFormat="1" hidden="1" x14ac:dyDescent="0.25">
      <c r="A391" s="1">
        <f>ROW()</f>
        <v>391</v>
      </c>
      <c r="B391" s="9" t="s">
        <v>159</v>
      </c>
      <c r="C391" s="10" t="str">
        <f>C$4</f>
        <v>Meta Parcial</v>
      </c>
      <c r="D391" s="10" t="str">
        <f t="shared" ref="D391:AG391" si="139">D$4</f>
        <v>26-31-jul-24</v>
      </c>
      <c r="E391" s="10" t="str">
        <f t="shared" si="139"/>
        <v>Meta Mensal</v>
      </c>
      <c r="F391" s="10">
        <f t="shared" si="139"/>
        <v>45505</v>
      </c>
      <c r="G391" s="10" t="e">
        <f t="shared" ca="1" si="139"/>
        <v>#NAME?</v>
      </c>
      <c r="H391" s="10" t="str">
        <f t="shared" si="139"/>
        <v>Meta Parcial</v>
      </c>
      <c r="I391" s="10" t="str">
        <f t="shared" si="139"/>
        <v>01-25-Out-24</v>
      </c>
      <c r="J391" s="10" t="str">
        <f t="shared" si="139"/>
        <v>Meta Parcial</v>
      </c>
      <c r="K391" s="10" t="str">
        <f t="shared" si="139"/>
        <v>26-31-Out-24</v>
      </c>
      <c r="L391" s="10" t="str">
        <f t="shared" si="139"/>
        <v>Meta Mensal</v>
      </c>
      <c r="M391" s="10">
        <f t="shared" si="139"/>
        <v>45566</v>
      </c>
      <c r="N391" s="10" t="e">
        <f t="shared" ca="1" si="139"/>
        <v>#NAME?</v>
      </c>
      <c r="O391" s="10" t="e">
        <f t="shared" ca="1" si="139"/>
        <v>#NAME?</v>
      </c>
      <c r="P391" s="10" t="str">
        <f t="shared" si="139"/>
        <v>Meta Parcial</v>
      </c>
      <c r="Q391" s="10" t="str">
        <f t="shared" si="139"/>
        <v>01-20/01 de 2025</v>
      </c>
      <c r="R391" s="47" t="s">
        <v>160</v>
      </c>
      <c r="S391" s="49"/>
      <c r="T391" s="63" t="str">
        <f t="shared" si="139"/>
        <v>21-31/01 de 2025</v>
      </c>
      <c r="U391" s="49"/>
      <c r="V391" s="13">
        <f t="shared" si="139"/>
        <v>45658</v>
      </c>
      <c r="W391" s="13" t="e">
        <f t="shared" ca="1" si="139"/>
        <v>#NAME?</v>
      </c>
      <c r="X391" s="13" t="e">
        <f t="shared" ca="1" si="139"/>
        <v>#NAME?</v>
      </c>
      <c r="Y391" s="13" t="e">
        <f t="shared" ca="1" si="139"/>
        <v>#NAME?</v>
      </c>
      <c r="Z391" s="13" t="e">
        <f t="shared" ca="1" si="139"/>
        <v>#NAME?</v>
      </c>
      <c r="AA391" s="13" t="e">
        <f t="shared" ca="1" si="139"/>
        <v>#NAME?</v>
      </c>
      <c r="AB391" s="13" t="e">
        <f t="shared" ca="1" si="139"/>
        <v>#NAME?</v>
      </c>
      <c r="AC391" s="13" t="e">
        <f t="shared" ca="1" si="139"/>
        <v>#NAME?</v>
      </c>
      <c r="AD391" s="13" t="e">
        <f t="shared" ca="1" si="139"/>
        <v>#NAME?</v>
      </c>
      <c r="AE391" s="13" t="e">
        <f t="shared" ca="1" si="139"/>
        <v>#NAME?</v>
      </c>
      <c r="AF391" s="13" t="e">
        <f t="shared" ca="1" si="139"/>
        <v>#NAME?</v>
      </c>
      <c r="AG391" s="13" t="e">
        <f t="shared" ca="1" si="139"/>
        <v>#NAME?</v>
      </c>
      <c r="AH391" s="47" t="s">
        <v>160</v>
      </c>
      <c r="AI391" s="49"/>
      <c r="AJ391"/>
      <c r="AK391"/>
      <c r="AL391"/>
      <c r="AM391"/>
      <c r="AN391"/>
      <c r="AO391"/>
      <c r="AP391"/>
      <c r="AQ391"/>
      <c r="AR391"/>
      <c r="AS391"/>
      <c r="AT391"/>
      <c r="AU391"/>
      <c r="AV391" s="39"/>
    </row>
    <row r="392" spans="1:48" s="20" customFormat="1" hidden="1" x14ac:dyDescent="0.25">
      <c r="A392" s="1">
        <f>ROW()</f>
        <v>392</v>
      </c>
      <c r="B392" s="91" t="s">
        <v>161</v>
      </c>
      <c r="C392" s="37">
        <f>(E392/31)*6</f>
        <v>183.87096774193549</v>
      </c>
      <c r="D392" s="19"/>
      <c r="E392" s="37">
        <v>950</v>
      </c>
      <c r="F392" s="19"/>
      <c r="G392" s="19"/>
      <c r="H392" s="19">
        <f>ROUND(((L392/31)*25),0)</f>
        <v>766</v>
      </c>
      <c r="I392" s="19"/>
      <c r="J392" s="19">
        <f>ROUND(((L392/31)*6),0)</f>
        <v>184</v>
      </c>
      <c r="K392" s="19"/>
      <c r="L392" s="19">
        <f>E392</f>
        <v>950</v>
      </c>
      <c r="M392" s="22">
        <f>I392+K392</f>
        <v>0</v>
      </c>
      <c r="N392" s="19">
        <f>SUM(N250,N257)</f>
        <v>1691</v>
      </c>
      <c r="O392" s="19">
        <f>SUM(O250,O257)</f>
        <v>1652</v>
      </c>
      <c r="P392" s="38">
        <f>ROUND((L392/31)*20,0)</f>
        <v>613</v>
      </c>
      <c r="Q392" s="74">
        <f>Q250+Q257</f>
        <v>999</v>
      </c>
      <c r="R392" s="92" t="s">
        <v>161</v>
      </c>
      <c r="S392" s="93"/>
      <c r="T392" s="94">
        <f>T257+T250</f>
        <v>650</v>
      </c>
      <c r="U392" s="93"/>
      <c r="V392" s="22">
        <f>T392+Q392</f>
        <v>1649</v>
      </c>
      <c r="W392" s="19">
        <v>1393</v>
      </c>
      <c r="X392" s="19">
        <v>1537</v>
      </c>
      <c r="Y392" s="19">
        <v>1379</v>
      </c>
      <c r="Z392" s="19">
        <f>Z257+Z250</f>
        <v>1134</v>
      </c>
      <c r="AA392" s="19">
        <v>992</v>
      </c>
      <c r="AB392" s="59">
        <v>1251</v>
      </c>
      <c r="AC392" s="19">
        <v>1361</v>
      </c>
      <c r="AD392" s="19">
        <v>1506</v>
      </c>
      <c r="AE392" s="19">
        <v>1325</v>
      </c>
      <c r="AF392" s="19">
        <f>SUM(AF250+AF257)</f>
        <v>1410</v>
      </c>
      <c r="AG392" s="19">
        <v>1387</v>
      </c>
      <c r="AH392" s="92" t="s">
        <v>161</v>
      </c>
      <c r="AI392" s="93"/>
      <c r="AJ392"/>
      <c r="AK392"/>
      <c r="AL392"/>
      <c r="AM392"/>
      <c r="AN392"/>
      <c r="AO392"/>
      <c r="AP392"/>
      <c r="AQ392"/>
      <c r="AR392"/>
      <c r="AS392"/>
      <c r="AT392"/>
      <c r="AU392"/>
      <c r="AV392" s="39"/>
    </row>
    <row r="393" spans="1:48" hidden="1" x14ac:dyDescent="0.25">
      <c r="A393" s="1">
        <f>ROW()</f>
        <v>393</v>
      </c>
      <c r="AJ393"/>
      <c r="AK393"/>
      <c r="AL393"/>
      <c r="AM393"/>
      <c r="AN393"/>
      <c r="AO393"/>
      <c r="AP393"/>
      <c r="AQ393"/>
      <c r="AR393"/>
      <c r="AS393"/>
      <c r="AT393"/>
      <c r="AU393"/>
      <c r="AV393" s="39"/>
    </row>
    <row r="394" spans="1:48" hidden="1" x14ac:dyDescent="0.25">
      <c r="A394" s="1">
        <f>ROW()</f>
        <v>394</v>
      </c>
      <c r="AJ394"/>
      <c r="AK394"/>
      <c r="AL394"/>
      <c r="AM394"/>
      <c r="AN394"/>
      <c r="AO394"/>
      <c r="AP394"/>
      <c r="AQ394"/>
      <c r="AR394"/>
      <c r="AS394"/>
      <c r="AT394"/>
      <c r="AU394"/>
      <c r="AV394" s="39"/>
    </row>
    <row r="395" spans="1:48" hidden="1" x14ac:dyDescent="0.25">
      <c r="A395" s="1">
        <f>ROW()</f>
        <v>395</v>
      </c>
      <c r="B395" t="str">
        <f>R395</f>
        <v>Serviços de Apoio Diagnóstico e Terapêutico – SADT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30"/>
      <c r="R395" s="71" t="s">
        <v>88</v>
      </c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 t="s">
        <v>88</v>
      </c>
      <c r="AI395" s="71"/>
      <c r="AJ395"/>
      <c r="AK395"/>
      <c r="AL395"/>
      <c r="AM395"/>
      <c r="AN395"/>
      <c r="AO395"/>
      <c r="AP395"/>
      <c r="AQ395"/>
      <c r="AR395"/>
      <c r="AS395"/>
      <c r="AT395"/>
      <c r="AU395"/>
      <c r="AV395" s="39"/>
    </row>
    <row r="396" spans="1:48" s="95" customFormat="1" hidden="1" x14ac:dyDescent="0.25">
      <c r="A396" s="1">
        <f>ROW()</f>
        <v>396</v>
      </c>
      <c r="B396" s="9" t="s">
        <v>162</v>
      </c>
      <c r="C396" s="10" t="str">
        <f>C$4</f>
        <v>Meta Parcial</v>
      </c>
      <c r="D396" s="10" t="str">
        <f t="shared" ref="D396:AI396" si="140">D$4</f>
        <v>26-31-jul-24</v>
      </c>
      <c r="E396" s="10" t="str">
        <f t="shared" si="140"/>
        <v>Meta Mensal</v>
      </c>
      <c r="F396" s="10">
        <f t="shared" si="140"/>
        <v>45505</v>
      </c>
      <c r="G396" s="10" t="e">
        <f t="shared" ca="1" si="140"/>
        <v>#NAME?</v>
      </c>
      <c r="H396" s="10" t="str">
        <f t="shared" si="140"/>
        <v>Meta Parcial</v>
      </c>
      <c r="I396" s="10" t="str">
        <f t="shared" si="140"/>
        <v>01-25-Out-24</v>
      </c>
      <c r="J396" s="10" t="str">
        <f t="shared" si="140"/>
        <v>Meta Parcial</v>
      </c>
      <c r="K396" s="10" t="str">
        <f t="shared" si="140"/>
        <v>26-31-Out-24</v>
      </c>
      <c r="L396" s="10" t="str">
        <f t="shared" si="140"/>
        <v>Meta Mensal</v>
      </c>
      <c r="M396" s="10">
        <f t="shared" si="140"/>
        <v>45566</v>
      </c>
      <c r="N396" s="10" t="e">
        <f t="shared" ca="1" si="140"/>
        <v>#NAME?</v>
      </c>
      <c r="O396" s="10" t="e">
        <f t="shared" ca="1" si="140"/>
        <v>#NAME?</v>
      </c>
      <c r="P396" s="10" t="str">
        <f t="shared" si="140"/>
        <v>Meta Parcial</v>
      </c>
      <c r="Q396" s="10" t="str">
        <f t="shared" si="140"/>
        <v>01-20/01 de 2025</v>
      </c>
      <c r="R396" s="12" t="s">
        <v>163</v>
      </c>
      <c r="S396" s="13" t="str">
        <f t="shared" si="140"/>
        <v>Meta Parcial</v>
      </c>
      <c r="T396" s="13" t="str">
        <f t="shared" si="140"/>
        <v>21-31/01 de 2025</v>
      </c>
      <c r="U396" s="13" t="str">
        <f t="shared" si="140"/>
        <v>Meta Mensal</v>
      </c>
      <c r="V396" s="13">
        <f t="shared" si="140"/>
        <v>45658</v>
      </c>
      <c r="W396" s="13" t="e">
        <f t="shared" ca="1" si="140"/>
        <v>#NAME?</v>
      </c>
      <c r="X396" s="13" t="e">
        <f t="shared" ca="1" si="140"/>
        <v>#NAME?</v>
      </c>
      <c r="Y396" s="13" t="e">
        <f t="shared" ca="1" si="140"/>
        <v>#NAME?</v>
      </c>
      <c r="Z396" s="13" t="e">
        <f t="shared" ca="1" si="140"/>
        <v>#NAME?</v>
      </c>
      <c r="AA396" s="13" t="e">
        <f t="shared" ca="1" si="140"/>
        <v>#NAME?</v>
      </c>
      <c r="AB396" s="13" t="e">
        <f t="shared" ca="1" si="140"/>
        <v>#NAME?</v>
      </c>
      <c r="AC396" s="13" t="e">
        <f t="shared" ca="1" si="140"/>
        <v>#NAME?</v>
      </c>
      <c r="AD396" s="13" t="e">
        <f t="shared" ca="1" si="140"/>
        <v>#NAME?</v>
      </c>
      <c r="AE396" s="13" t="e">
        <f t="shared" ca="1" si="140"/>
        <v>#NAME?</v>
      </c>
      <c r="AF396" s="13" t="e">
        <f t="shared" ca="1" si="140"/>
        <v>#NAME?</v>
      </c>
      <c r="AG396" s="13" t="e">
        <f t="shared" ca="1" si="140"/>
        <v>#NAME?</v>
      </c>
      <c r="AH396" s="12" t="s">
        <v>163</v>
      </c>
      <c r="AI396" s="13" t="str">
        <f t="shared" si="140"/>
        <v>Meta Mensal</v>
      </c>
      <c r="AJ396"/>
      <c r="AK396"/>
      <c r="AL396"/>
      <c r="AM396"/>
      <c r="AN396"/>
      <c r="AO396"/>
      <c r="AP396"/>
      <c r="AQ396"/>
      <c r="AR396"/>
      <c r="AS396"/>
      <c r="AT396"/>
      <c r="AU396"/>
      <c r="AV396" s="39"/>
    </row>
    <row r="397" spans="1:48" s="20" customFormat="1" hidden="1" x14ac:dyDescent="0.25">
      <c r="A397" s="1">
        <f>ROW()</f>
        <v>397</v>
      </c>
      <c r="B397" s="91" t="s">
        <v>164</v>
      </c>
      <c r="C397" s="96">
        <f>(E397/31)*6</f>
        <v>1.935483870967742</v>
      </c>
      <c r="D397" s="96"/>
      <c r="E397" s="96">
        <v>10</v>
      </c>
      <c r="F397" s="96"/>
      <c r="G397" s="96"/>
      <c r="H397" s="19">
        <f>ROUND(((L397/31)*25),0)</f>
        <v>8</v>
      </c>
      <c r="I397" s="96"/>
      <c r="J397" s="19">
        <f>ROUND(((L397/31)*6),0)</f>
        <v>2</v>
      </c>
      <c r="K397" s="96"/>
      <c r="L397" s="96">
        <v>10</v>
      </c>
      <c r="M397" s="22">
        <f>I397+K397</f>
        <v>0</v>
      </c>
      <c r="N397" s="96">
        <v>0</v>
      </c>
      <c r="O397" s="96">
        <v>0</v>
      </c>
      <c r="P397" s="38">
        <f>ROUND((L397/31)*20,0)</f>
        <v>6</v>
      </c>
      <c r="Q397" s="97">
        <v>0</v>
      </c>
      <c r="R397" s="144"/>
      <c r="S397" s="145"/>
      <c r="T397" s="146"/>
      <c r="U397" s="146"/>
      <c r="V397" s="147"/>
      <c r="W397" s="146"/>
      <c r="X397" s="146"/>
      <c r="Y397" s="146"/>
      <c r="Z397" s="146"/>
      <c r="AA397" s="146"/>
      <c r="AB397" s="148" t="s">
        <v>165</v>
      </c>
      <c r="AC397" s="139"/>
      <c r="AD397" s="139"/>
      <c r="AE397" s="139"/>
      <c r="AF397" s="139"/>
      <c r="AG397" s="139"/>
      <c r="AH397" s="144"/>
      <c r="AI397" s="146"/>
      <c r="AJ397"/>
      <c r="AK397"/>
      <c r="AL397"/>
      <c r="AM397"/>
      <c r="AN397"/>
      <c r="AO397"/>
      <c r="AP397"/>
      <c r="AQ397"/>
      <c r="AR397"/>
      <c r="AS397"/>
      <c r="AT397"/>
      <c r="AU397"/>
      <c r="AV397" s="39"/>
    </row>
    <row r="398" spans="1:48" s="20" customFormat="1" hidden="1" x14ac:dyDescent="0.25">
      <c r="A398" s="1">
        <f>ROW()</f>
        <v>398</v>
      </c>
      <c r="B398" s="91"/>
      <c r="C398" s="96"/>
      <c r="D398" s="96"/>
      <c r="E398" s="96"/>
      <c r="F398" s="96"/>
      <c r="G398" s="96"/>
      <c r="H398" s="19"/>
      <c r="I398" s="96"/>
      <c r="J398" s="19"/>
      <c r="K398" s="96"/>
      <c r="L398" s="96"/>
      <c r="M398" s="22"/>
      <c r="N398" s="96"/>
      <c r="O398" s="96"/>
      <c r="P398" s="38"/>
      <c r="Q398" s="97"/>
      <c r="R398" s="91"/>
      <c r="S398" s="19"/>
      <c r="T398" s="97"/>
      <c r="U398" s="96"/>
      <c r="V398" s="22"/>
      <c r="W398" s="96"/>
      <c r="X398" s="96"/>
      <c r="Y398" s="96"/>
      <c r="Z398" s="96"/>
      <c r="AA398" s="96"/>
      <c r="AB398" s="36" t="s">
        <v>165</v>
      </c>
      <c r="AC398" s="98"/>
      <c r="AD398" s="98"/>
      <c r="AE398" s="98"/>
      <c r="AF398" s="98"/>
      <c r="AG398" s="98"/>
      <c r="AH398" s="91"/>
      <c r="AI398" s="96"/>
      <c r="AJ398"/>
      <c r="AK398"/>
      <c r="AL398"/>
      <c r="AM398"/>
      <c r="AN398"/>
      <c r="AO398"/>
      <c r="AP398"/>
      <c r="AQ398"/>
      <c r="AR398"/>
      <c r="AS398"/>
      <c r="AT398"/>
      <c r="AU398"/>
      <c r="AV398" s="39"/>
    </row>
    <row r="399" spans="1:48" s="20" customFormat="1" hidden="1" x14ac:dyDescent="0.25">
      <c r="A399" s="1">
        <f>ROW()</f>
        <v>399</v>
      </c>
      <c r="B399" s="91" t="s">
        <v>166</v>
      </c>
      <c r="C399" s="96">
        <f>(E399/31)*6</f>
        <v>1.935483870967742</v>
      </c>
      <c r="D399" s="96"/>
      <c r="E399" s="96">
        <v>10</v>
      </c>
      <c r="F399" s="96"/>
      <c r="G399" s="96"/>
      <c r="H399" s="19">
        <f>ROUND(((L399/31)*25),0)</f>
        <v>8</v>
      </c>
      <c r="I399" s="96"/>
      <c r="J399" s="19">
        <f>ROUND(((L399/31)*6),0)</f>
        <v>2</v>
      </c>
      <c r="K399" s="96"/>
      <c r="L399" s="96">
        <v>10</v>
      </c>
      <c r="M399" s="22">
        <f>I399+K399</f>
        <v>0</v>
      </c>
      <c r="N399" s="96">
        <v>0</v>
      </c>
      <c r="O399" s="96">
        <v>0</v>
      </c>
      <c r="P399" s="38">
        <f>ROUND((L399/31)*20,0)</f>
        <v>6</v>
      </c>
      <c r="Q399" s="97">
        <v>0</v>
      </c>
      <c r="R399" s="144"/>
      <c r="S399" s="145"/>
      <c r="T399" s="146"/>
      <c r="U399" s="146"/>
      <c r="V399" s="147"/>
      <c r="W399" s="146"/>
      <c r="X399" s="146"/>
      <c r="Y399" s="146"/>
      <c r="Z399" s="146"/>
      <c r="AA399" s="146"/>
      <c r="AB399" s="148" t="s">
        <v>165</v>
      </c>
      <c r="AC399" s="139"/>
      <c r="AD399" s="139"/>
      <c r="AE399" s="139"/>
      <c r="AF399" s="139"/>
      <c r="AG399" s="139"/>
      <c r="AH399" s="144"/>
      <c r="AI399" s="146"/>
      <c r="AJ399"/>
      <c r="AK399"/>
      <c r="AL399"/>
      <c r="AM399"/>
      <c r="AN399"/>
      <c r="AO399"/>
      <c r="AP399"/>
      <c r="AQ399"/>
      <c r="AR399"/>
      <c r="AS399"/>
      <c r="AT399"/>
      <c r="AU399"/>
      <c r="AV399" s="39"/>
    </row>
    <row r="400" spans="1:48" s="26" customFormat="1" hidden="1" x14ac:dyDescent="0.25">
      <c r="A400" s="1">
        <f>ROW()</f>
        <v>400</v>
      </c>
      <c r="B400" s="99" t="s">
        <v>13</v>
      </c>
      <c r="C400" s="100">
        <f t="shared" ref="C400:Q400" si="141">SUM(C397:C399)</f>
        <v>3.870967741935484</v>
      </c>
      <c r="D400" s="100">
        <f t="shared" si="141"/>
        <v>0</v>
      </c>
      <c r="E400" s="100">
        <f t="shared" si="141"/>
        <v>20</v>
      </c>
      <c r="F400" s="100">
        <f t="shared" si="141"/>
        <v>0</v>
      </c>
      <c r="G400" s="100">
        <f t="shared" si="141"/>
        <v>0</v>
      </c>
      <c r="H400" s="100">
        <f t="shared" si="141"/>
        <v>16</v>
      </c>
      <c r="I400" s="100">
        <f t="shared" si="141"/>
        <v>0</v>
      </c>
      <c r="J400" s="100">
        <f t="shared" si="141"/>
        <v>4</v>
      </c>
      <c r="K400" s="100">
        <f t="shared" si="141"/>
        <v>0</v>
      </c>
      <c r="L400" s="100">
        <f t="shared" si="141"/>
        <v>20</v>
      </c>
      <c r="M400" s="100">
        <f t="shared" si="141"/>
        <v>0</v>
      </c>
      <c r="N400" s="100">
        <f t="shared" si="141"/>
        <v>0</v>
      </c>
      <c r="O400" s="100">
        <f t="shared" si="141"/>
        <v>0</v>
      </c>
      <c r="P400" s="100">
        <f t="shared" si="141"/>
        <v>12</v>
      </c>
      <c r="Q400" s="100">
        <f t="shared" si="141"/>
        <v>0</v>
      </c>
      <c r="R400" s="99" t="s">
        <v>13</v>
      </c>
      <c r="S400" s="100">
        <f t="shared" ref="S400:AG400" si="142">SUM(S397:S399)</f>
        <v>0</v>
      </c>
      <c r="T400" s="100">
        <f t="shared" si="142"/>
        <v>0</v>
      </c>
      <c r="U400" s="100">
        <f t="shared" si="142"/>
        <v>0</v>
      </c>
      <c r="V400" s="100">
        <f t="shared" si="142"/>
        <v>0</v>
      </c>
      <c r="W400" s="100">
        <f t="shared" si="142"/>
        <v>0</v>
      </c>
      <c r="X400" s="100">
        <f t="shared" si="142"/>
        <v>0</v>
      </c>
      <c r="Y400" s="100">
        <f t="shared" si="142"/>
        <v>0</v>
      </c>
      <c r="Z400" s="100">
        <f t="shared" si="142"/>
        <v>0</v>
      </c>
      <c r="AA400" s="100">
        <f t="shared" si="142"/>
        <v>0</v>
      </c>
      <c r="AB400" s="100">
        <f t="shared" si="142"/>
        <v>0</v>
      </c>
      <c r="AC400" s="100">
        <f t="shared" si="142"/>
        <v>0</v>
      </c>
      <c r="AD400" s="100">
        <f t="shared" si="142"/>
        <v>0</v>
      </c>
      <c r="AE400" s="100">
        <f t="shared" si="142"/>
        <v>0</v>
      </c>
      <c r="AF400" s="100">
        <f t="shared" si="142"/>
        <v>0</v>
      </c>
      <c r="AG400" s="100">
        <f t="shared" si="142"/>
        <v>0</v>
      </c>
      <c r="AH400" s="99" t="s">
        <v>13</v>
      </c>
      <c r="AI400" s="100">
        <f>SUM(AI397:AI399)</f>
        <v>0</v>
      </c>
      <c r="AJ400"/>
      <c r="AK400"/>
      <c r="AL400"/>
      <c r="AM400"/>
      <c r="AN400"/>
      <c r="AO400"/>
      <c r="AP400"/>
      <c r="AQ400"/>
      <c r="AR400"/>
      <c r="AS400"/>
      <c r="AT400"/>
      <c r="AU400"/>
      <c r="AV400" s="39"/>
    </row>
    <row r="401" spans="1:48" s="26" customFormat="1" hidden="1" x14ac:dyDescent="0.25">
      <c r="A401" s="1">
        <f>ROW()</f>
        <v>401</v>
      </c>
      <c r="B401" s="27">
        <f>R401</f>
        <v>0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 s="101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3"/>
      <c r="AC401" s="103"/>
      <c r="AD401" s="103"/>
      <c r="AE401" s="103"/>
      <c r="AF401" s="103"/>
      <c r="AG401" s="103"/>
      <c r="AH401" s="101"/>
      <c r="AI401" s="102"/>
      <c r="AJ401"/>
      <c r="AK401"/>
      <c r="AL401"/>
      <c r="AM401"/>
      <c r="AN401"/>
      <c r="AO401"/>
      <c r="AP401"/>
      <c r="AQ401"/>
      <c r="AR401"/>
      <c r="AS401"/>
      <c r="AT401"/>
      <c r="AU401"/>
      <c r="AV401" s="39"/>
    </row>
    <row r="402" spans="1:48" s="26" customFormat="1" hidden="1" x14ac:dyDescent="0.25">
      <c r="A402" s="1">
        <f>ROW()</f>
        <v>402</v>
      </c>
      <c r="B402" s="27" t="str">
        <f>R402</f>
        <v>14. SADT REALIZADO POR AGENDAMENTO DO CRE</v>
      </c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30"/>
      <c r="R402" s="47" t="s">
        <v>167</v>
      </c>
      <c r="S402" s="102"/>
      <c r="T402" s="102"/>
      <c r="U402" s="13" t="str">
        <f t="shared" ref="U402:AI402" si="143">U$4</f>
        <v>Meta Mensal</v>
      </c>
      <c r="V402" s="13">
        <f t="shared" si="143"/>
        <v>45658</v>
      </c>
      <c r="W402" s="13" t="e">
        <f t="shared" ca="1" si="143"/>
        <v>#NAME?</v>
      </c>
      <c r="X402" s="13" t="e">
        <f t="shared" ca="1" si="143"/>
        <v>#NAME?</v>
      </c>
      <c r="Y402" s="13" t="e">
        <f t="shared" ca="1" si="143"/>
        <v>#NAME?</v>
      </c>
      <c r="Z402" s="13" t="e">
        <f t="shared" ca="1" si="143"/>
        <v>#NAME?</v>
      </c>
      <c r="AA402" s="13" t="e">
        <f t="shared" ca="1" si="143"/>
        <v>#NAME?</v>
      </c>
      <c r="AB402" s="13" t="e">
        <f t="shared" ca="1" si="143"/>
        <v>#NAME?</v>
      </c>
      <c r="AC402" s="13" t="e">
        <f t="shared" ca="1" si="143"/>
        <v>#NAME?</v>
      </c>
      <c r="AD402" s="13" t="e">
        <f t="shared" ca="1" si="143"/>
        <v>#NAME?</v>
      </c>
      <c r="AE402" s="13" t="e">
        <f t="shared" ca="1" si="143"/>
        <v>#NAME?</v>
      </c>
      <c r="AF402" s="13" t="e">
        <f t="shared" ca="1" si="143"/>
        <v>#NAME?</v>
      </c>
      <c r="AG402" s="13" t="e">
        <f t="shared" ca="1" si="143"/>
        <v>#NAME?</v>
      </c>
      <c r="AH402" s="47" t="s">
        <v>167</v>
      </c>
      <c r="AI402" s="13" t="str">
        <f t="shared" si="143"/>
        <v>Meta Mensal</v>
      </c>
      <c r="AJ402"/>
      <c r="AK402"/>
      <c r="AL402"/>
      <c r="AM402"/>
      <c r="AN402"/>
      <c r="AO402"/>
      <c r="AP402"/>
      <c r="AQ402"/>
      <c r="AR402"/>
      <c r="AS402"/>
      <c r="AT402"/>
      <c r="AU402"/>
      <c r="AV402" s="39"/>
    </row>
    <row r="403" spans="1:48" s="26" customFormat="1" hidden="1" x14ac:dyDescent="0.25">
      <c r="A403" s="1">
        <f>ROW()</f>
        <v>403</v>
      </c>
      <c r="B403" s="101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24"/>
      <c r="R403" s="138"/>
      <c r="S403" s="102"/>
      <c r="T403" s="102"/>
      <c r="U403" s="146"/>
      <c r="V403" s="102"/>
      <c r="W403" s="146"/>
      <c r="X403" s="146"/>
      <c r="Y403" s="146"/>
      <c r="Z403" s="146"/>
      <c r="AA403" s="146"/>
      <c r="AB403" s="148" t="s">
        <v>165</v>
      </c>
      <c r="AC403" s="146"/>
      <c r="AD403" s="146"/>
      <c r="AE403" s="146"/>
      <c r="AF403" s="146"/>
      <c r="AG403" s="146"/>
      <c r="AH403" s="138"/>
      <c r="AI403" s="146"/>
      <c r="AJ403"/>
      <c r="AK403"/>
      <c r="AL403"/>
      <c r="AM403"/>
      <c r="AN403"/>
      <c r="AO403"/>
      <c r="AP403"/>
      <c r="AQ403"/>
      <c r="AR403"/>
      <c r="AS403"/>
      <c r="AT403"/>
      <c r="AU403"/>
      <c r="AV403" s="39"/>
    </row>
    <row r="404" spans="1:48" s="26" customFormat="1" hidden="1" x14ac:dyDescent="0.25">
      <c r="A404" s="1">
        <f>ROW()</f>
        <v>404</v>
      </c>
      <c r="B404" s="27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30"/>
      <c r="R404" s="92"/>
      <c r="S404" s="102"/>
      <c r="T404" s="102"/>
      <c r="U404" s="96"/>
      <c r="V404" s="102"/>
      <c r="W404" s="96"/>
      <c r="X404" s="96"/>
      <c r="Y404" s="96"/>
      <c r="Z404" s="96"/>
      <c r="AA404" s="96"/>
      <c r="AB404" s="36" t="s">
        <v>165</v>
      </c>
      <c r="AC404" s="96"/>
      <c r="AD404" s="96"/>
      <c r="AE404" s="96"/>
      <c r="AF404" s="96"/>
      <c r="AG404" s="96"/>
      <c r="AH404" s="92"/>
      <c r="AI404" s="96"/>
      <c r="AJ404"/>
      <c r="AK404"/>
      <c r="AL404"/>
      <c r="AM404"/>
      <c r="AN404"/>
      <c r="AO404"/>
      <c r="AP404"/>
      <c r="AQ404"/>
      <c r="AR404"/>
      <c r="AS404"/>
      <c r="AT404"/>
      <c r="AU404"/>
      <c r="AV404" s="39"/>
    </row>
    <row r="405" spans="1:48" s="26" customFormat="1" hidden="1" x14ac:dyDescent="0.25">
      <c r="A405" s="1">
        <f>ROW()</f>
        <v>405</v>
      </c>
      <c r="B405" s="101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24"/>
      <c r="R405" s="138"/>
      <c r="S405" s="102"/>
      <c r="T405" s="102"/>
      <c r="U405" s="146"/>
      <c r="V405" s="102"/>
      <c r="W405" s="146"/>
      <c r="X405" s="146"/>
      <c r="Y405" s="146"/>
      <c r="Z405" s="146"/>
      <c r="AA405" s="146"/>
      <c r="AB405" s="148" t="s">
        <v>165</v>
      </c>
      <c r="AC405" s="146"/>
      <c r="AD405" s="146"/>
      <c r="AE405" s="146"/>
      <c r="AF405" s="146"/>
      <c r="AG405" s="146"/>
      <c r="AH405" s="138"/>
      <c r="AI405" s="146"/>
      <c r="AJ405"/>
      <c r="AK405"/>
      <c r="AL405"/>
      <c r="AM405"/>
      <c r="AN405"/>
      <c r="AO405"/>
      <c r="AP405"/>
      <c r="AQ405"/>
      <c r="AR405"/>
      <c r="AS405"/>
      <c r="AT405"/>
      <c r="AU405"/>
      <c r="AV405" s="39"/>
    </row>
    <row r="406" spans="1:48" s="26" customFormat="1" hidden="1" x14ac:dyDescent="0.25">
      <c r="A406" s="1">
        <f>ROW()</f>
        <v>406</v>
      </c>
      <c r="B406" s="27" t="str">
        <f>R406</f>
        <v>TOTAL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30"/>
      <c r="R406" s="104" t="s">
        <v>13</v>
      </c>
      <c r="S406" s="102"/>
      <c r="T406" s="102"/>
      <c r="U406" s="100">
        <f t="shared" ref="U406:AG406" si="144">SUM(U403:U405)</f>
        <v>0</v>
      </c>
      <c r="V406" s="100">
        <f t="shared" si="144"/>
        <v>0</v>
      </c>
      <c r="W406" s="100">
        <f t="shared" si="144"/>
        <v>0</v>
      </c>
      <c r="X406" s="100">
        <f t="shared" si="144"/>
        <v>0</v>
      </c>
      <c r="Y406" s="100">
        <f t="shared" si="144"/>
        <v>0</v>
      </c>
      <c r="Z406" s="100">
        <f t="shared" si="144"/>
        <v>0</v>
      </c>
      <c r="AA406" s="100">
        <f t="shared" si="144"/>
        <v>0</v>
      </c>
      <c r="AB406" s="100">
        <f t="shared" si="144"/>
        <v>0</v>
      </c>
      <c r="AC406" s="100">
        <f t="shared" si="144"/>
        <v>0</v>
      </c>
      <c r="AD406" s="100">
        <f t="shared" si="144"/>
        <v>0</v>
      </c>
      <c r="AE406" s="100">
        <f t="shared" si="144"/>
        <v>0</v>
      </c>
      <c r="AF406" s="100">
        <f t="shared" si="144"/>
        <v>0</v>
      </c>
      <c r="AG406" s="100">
        <f t="shared" si="144"/>
        <v>0</v>
      </c>
      <c r="AH406" s="104" t="s">
        <v>13</v>
      </c>
      <c r="AI406" s="100">
        <f>SUM(AI403:AI405)</f>
        <v>0</v>
      </c>
      <c r="AJ406"/>
      <c r="AK406"/>
      <c r="AL406"/>
      <c r="AM406"/>
      <c r="AN406"/>
      <c r="AO406"/>
      <c r="AP406"/>
      <c r="AQ406"/>
      <c r="AR406"/>
      <c r="AS406"/>
      <c r="AT406"/>
      <c r="AU406"/>
      <c r="AV406" s="39"/>
    </row>
    <row r="407" spans="1:48" hidden="1" x14ac:dyDescent="0.25">
      <c r="A407" s="1">
        <f>ROW()</f>
        <v>407</v>
      </c>
      <c r="B407" s="27">
        <f>R407</f>
        <v>0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 s="105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5"/>
      <c r="AI407" s="106"/>
      <c r="AJ407"/>
      <c r="AK407"/>
      <c r="AL407"/>
      <c r="AM407"/>
      <c r="AN407"/>
      <c r="AO407"/>
      <c r="AP407"/>
      <c r="AQ407"/>
      <c r="AR407"/>
      <c r="AS407"/>
      <c r="AT407"/>
      <c r="AU407"/>
      <c r="AV407" s="39"/>
    </row>
    <row r="408" spans="1:48" s="95" customFormat="1" hidden="1" x14ac:dyDescent="0.25">
      <c r="A408" s="1">
        <f>ROW()</f>
        <v>408</v>
      </c>
      <c r="B408" s="9" t="s">
        <v>168</v>
      </c>
      <c r="C408" s="10" t="str">
        <f>C$4</f>
        <v>Meta Parcial</v>
      </c>
      <c r="D408" s="10" t="str">
        <f t="shared" ref="D408:AI408" si="145">D$4</f>
        <v>26-31-jul-24</v>
      </c>
      <c r="E408" s="10" t="str">
        <f t="shared" si="145"/>
        <v>Meta Mensal</v>
      </c>
      <c r="F408" s="10">
        <f t="shared" si="145"/>
        <v>45505</v>
      </c>
      <c r="G408" s="10" t="e">
        <f t="shared" ca="1" si="145"/>
        <v>#NAME?</v>
      </c>
      <c r="H408" s="10" t="str">
        <f t="shared" si="145"/>
        <v>Meta Parcial</v>
      </c>
      <c r="I408" s="10" t="str">
        <f t="shared" si="145"/>
        <v>01-25-Out-24</v>
      </c>
      <c r="J408" s="10" t="str">
        <f t="shared" si="145"/>
        <v>Meta Parcial</v>
      </c>
      <c r="K408" s="10" t="str">
        <f t="shared" si="145"/>
        <v>26-31-Out-24</v>
      </c>
      <c r="L408" s="10" t="str">
        <f t="shared" si="145"/>
        <v>Meta Mensal</v>
      </c>
      <c r="M408" s="10">
        <f t="shared" si="145"/>
        <v>45566</v>
      </c>
      <c r="N408" s="10" t="e">
        <f t="shared" ca="1" si="145"/>
        <v>#NAME?</v>
      </c>
      <c r="O408" s="10" t="e">
        <f t="shared" ca="1" si="145"/>
        <v>#NAME?</v>
      </c>
      <c r="P408" s="10" t="str">
        <f t="shared" si="145"/>
        <v>Meta Parcial</v>
      </c>
      <c r="Q408" s="10" t="str">
        <f t="shared" si="145"/>
        <v>01-20/01 de 2025</v>
      </c>
      <c r="R408" s="107" t="s">
        <v>169</v>
      </c>
      <c r="S408" s="13" t="str">
        <f t="shared" si="145"/>
        <v>Meta Parcial</v>
      </c>
      <c r="T408" s="13" t="str">
        <f t="shared" si="145"/>
        <v>21-31/01 de 2025</v>
      </c>
      <c r="U408" s="13" t="str">
        <f t="shared" si="145"/>
        <v>Meta Mensal</v>
      </c>
      <c r="V408" s="13">
        <f t="shared" si="145"/>
        <v>45658</v>
      </c>
      <c r="W408" s="13" t="e">
        <f t="shared" ca="1" si="145"/>
        <v>#NAME?</v>
      </c>
      <c r="X408" s="13" t="e">
        <f t="shared" ca="1" si="145"/>
        <v>#NAME?</v>
      </c>
      <c r="Y408" s="13" t="e">
        <f t="shared" ca="1" si="145"/>
        <v>#NAME?</v>
      </c>
      <c r="Z408" s="13" t="e">
        <f t="shared" ca="1" si="145"/>
        <v>#NAME?</v>
      </c>
      <c r="AA408" s="13" t="e">
        <f t="shared" ca="1" si="145"/>
        <v>#NAME?</v>
      </c>
      <c r="AB408" s="13" t="e">
        <f t="shared" ca="1" si="145"/>
        <v>#NAME?</v>
      </c>
      <c r="AC408" s="13" t="e">
        <f t="shared" ca="1" si="145"/>
        <v>#NAME?</v>
      </c>
      <c r="AD408" s="13" t="e">
        <f t="shared" ca="1" si="145"/>
        <v>#NAME?</v>
      </c>
      <c r="AE408" s="13" t="e">
        <f t="shared" ca="1" si="145"/>
        <v>#NAME?</v>
      </c>
      <c r="AF408" s="13" t="e">
        <f t="shared" ca="1" si="145"/>
        <v>#NAME?</v>
      </c>
      <c r="AG408" s="13" t="e">
        <f t="shared" ca="1" si="145"/>
        <v>#NAME?</v>
      </c>
      <c r="AH408" s="107" t="s">
        <v>169</v>
      </c>
      <c r="AI408" s="13" t="str">
        <f t="shared" si="145"/>
        <v>Meta Mensal</v>
      </c>
      <c r="AJ408"/>
      <c r="AK408"/>
      <c r="AL408"/>
      <c r="AM408"/>
      <c r="AN408"/>
      <c r="AO408"/>
      <c r="AP408"/>
      <c r="AQ408"/>
      <c r="AR408"/>
      <c r="AS408"/>
      <c r="AT408"/>
      <c r="AU408"/>
      <c r="AV408" s="39"/>
    </row>
    <row r="409" spans="1:48" s="20" customFormat="1" hidden="1" x14ac:dyDescent="0.25">
      <c r="A409" s="1">
        <f>ROW()</f>
        <v>409</v>
      </c>
      <c r="B409" s="91" t="s">
        <v>164</v>
      </c>
      <c r="C409" s="96">
        <f>(E409/31)*6</f>
        <v>14.516129032258064</v>
      </c>
      <c r="D409" s="96">
        <v>0</v>
      </c>
      <c r="E409" s="96">
        <v>75</v>
      </c>
      <c r="F409" s="96">
        <v>0</v>
      </c>
      <c r="G409" s="96">
        <v>0</v>
      </c>
      <c r="H409" s="19">
        <f>ROUND(((L409/31)*25),0)</f>
        <v>8</v>
      </c>
      <c r="I409" s="96">
        <v>0</v>
      </c>
      <c r="J409" s="19">
        <f>ROUND(((L409/31)*6),0)</f>
        <v>2</v>
      </c>
      <c r="K409" s="96">
        <v>0</v>
      </c>
      <c r="L409" s="96">
        <v>10</v>
      </c>
      <c r="M409" s="22">
        <f>I409+K409</f>
        <v>0</v>
      </c>
      <c r="N409" s="96">
        <v>0</v>
      </c>
      <c r="O409" s="96">
        <v>0</v>
      </c>
      <c r="P409" s="38">
        <f>ROUND((L409/31)*20,0)</f>
        <v>6</v>
      </c>
      <c r="Q409" s="97">
        <v>0</v>
      </c>
      <c r="R409" s="91"/>
      <c r="S409" s="19"/>
      <c r="T409" s="96"/>
      <c r="U409" s="96"/>
      <c r="V409" s="22"/>
      <c r="W409" s="96"/>
      <c r="X409" s="96"/>
      <c r="Y409" s="96"/>
      <c r="Z409" s="96"/>
      <c r="AA409" s="96"/>
      <c r="AB409" s="149"/>
      <c r="AC409" s="112"/>
      <c r="AD409" s="112"/>
      <c r="AE409" s="98" t="e">
        <f>SUM(AE403+#REF!)</f>
        <v>#REF!</v>
      </c>
      <c r="AF409" s="112"/>
      <c r="AG409" s="112"/>
      <c r="AH409" s="91"/>
      <c r="AI409" s="96"/>
      <c r="AJ409"/>
      <c r="AK409"/>
      <c r="AL409"/>
      <c r="AM409"/>
      <c r="AN409"/>
      <c r="AO409"/>
      <c r="AP409"/>
      <c r="AQ409"/>
      <c r="AR409"/>
      <c r="AS409"/>
      <c r="AT409"/>
      <c r="AU409"/>
      <c r="AV409" s="39"/>
    </row>
    <row r="410" spans="1:48" s="20" customFormat="1" hidden="1" x14ac:dyDescent="0.25">
      <c r="A410" s="1">
        <f>ROW()</f>
        <v>410</v>
      </c>
      <c r="B410" s="91" t="s">
        <v>166</v>
      </c>
      <c r="C410" s="96">
        <f>(E410/31)*6</f>
        <v>1.935483870967742</v>
      </c>
      <c r="D410" s="96">
        <v>0</v>
      </c>
      <c r="E410" s="96">
        <v>10</v>
      </c>
      <c r="F410" s="96">
        <v>0</v>
      </c>
      <c r="G410" s="96">
        <v>0</v>
      </c>
      <c r="H410" s="19">
        <f>ROUND(((L410/31)*25),0)</f>
        <v>8</v>
      </c>
      <c r="I410" s="96">
        <v>0</v>
      </c>
      <c r="J410" s="19">
        <f>ROUND(((L410/31)*6),0)</f>
        <v>2</v>
      </c>
      <c r="K410" s="96">
        <v>0</v>
      </c>
      <c r="L410" s="96">
        <v>10</v>
      </c>
      <c r="M410" s="22">
        <f>I410+K410</f>
        <v>0</v>
      </c>
      <c r="N410" s="96">
        <v>0</v>
      </c>
      <c r="O410" s="96">
        <v>0</v>
      </c>
      <c r="P410" s="38">
        <f>ROUND((L410/31)*20,0)</f>
        <v>6</v>
      </c>
      <c r="Q410" s="97">
        <v>0</v>
      </c>
      <c r="R410" s="91"/>
      <c r="S410" s="19"/>
      <c r="T410" s="96"/>
      <c r="U410" s="96"/>
      <c r="V410" s="22"/>
      <c r="W410" s="96"/>
      <c r="X410" s="96"/>
      <c r="Y410" s="96"/>
      <c r="Z410" s="96"/>
      <c r="AA410" s="96"/>
      <c r="AB410" s="149"/>
      <c r="AC410" s="112"/>
      <c r="AD410" s="112"/>
      <c r="AE410" s="112"/>
      <c r="AF410" s="112"/>
      <c r="AG410" s="112"/>
      <c r="AH410" s="91"/>
      <c r="AI410" s="96"/>
      <c r="AJ410"/>
      <c r="AK410"/>
      <c r="AL410"/>
      <c r="AM410"/>
      <c r="AN410"/>
      <c r="AO410"/>
      <c r="AP410"/>
      <c r="AQ410"/>
      <c r="AR410"/>
      <c r="AS410"/>
      <c r="AT410"/>
      <c r="AU410"/>
      <c r="AV410" s="39"/>
    </row>
    <row r="411" spans="1:48" s="26" customFormat="1" hidden="1" x14ac:dyDescent="0.25">
      <c r="A411" s="1">
        <f>ROW()</f>
        <v>411</v>
      </c>
      <c r="B411" s="99" t="s">
        <v>13</v>
      </c>
      <c r="C411" s="100">
        <f t="shared" ref="C411:Q411" si="146">SUM(C409:C410)</f>
        <v>16.451612903225808</v>
      </c>
      <c r="D411" s="100">
        <f t="shared" si="146"/>
        <v>0</v>
      </c>
      <c r="E411" s="100">
        <f t="shared" si="146"/>
        <v>85</v>
      </c>
      <c r="F411" s="100">
        <f t="shared" si="146"/>
        <v>0</v>
      </c>
      <c r="G411" s="100">
        <f t="shared" si="146"/>
        <v>0</v>
      </c>
      <c r="H411" s="100">
        <f t="shared" si="146"/>
        <v>16</v>
      </c>
      <c r="I411" s="100">
        <f t="shared" si="146"/>
        <v>0</v>
      </c>
      <c r="J411" s="100">
        <f t="shared" si="146"/>
        <v>4</v>
      </c>
      <c r="K411" s="100">
        <f t="shared" si="146"/>
        <v>0</v>
      </c>
      <c r="L411" s="100">
        <f t="shared" si="146"/>
        <v>20</v>
      </c>
      <c r="M411" s="100">
        <f t="shared" si="146"/>
        <v>0</v>
      </c>
      <c r="N411" s="100">
        <f t="shared" si="146"/>
        <v>0</v>
      </c>
      <c r="O411" s="100">
        <f t="shared" si="146"/>
        <v>0</v>
      </c>
      <c r="P411" s="100">
        <f t="shared" si="146"/>
        <v>12</v>
      </c>
      <c r="Q411" s="100">
        <f t="shared" si="146"/>
        <v>0</v>
      </c>
      <c r="R411" s="99" t="s">
        <v>13</v>
      </c>
      <c r="S411" s="100">
        <f t="shared" ref="S411:AG411" si="147">SUM(S409:S410)</f>
        <v>0</v>
      </c>
      <c r="T411" s="100">
        <f t="shared" si="147"/>
        <v>0</v>
      </c>
      <c r="U411" s="100">
        <f t="shared" si="147"/>
        <v>0</v>
      </c>
      <c r="V411" s="100">
        <f t="shared" si="147"/>
        <v>0</v>
      </c>
      <c r="W411" s="100">
        <f t="shared" si="147"/>
        <v>0</v>
      </c>
      <c r="X411" s="100">
        <f t="shared" si="147"/>
        <v>0</v>
      </c>
      <c r="Y411" s="100">
        <f t="shared" si="147"/>
        <v>0</v>
      </c>
      <c r="Z411" s="100">
        <f t="shared" si="147"/>
        <v>0</v>
      </c>
      <c r="AA411" s="100">
        <f t="shared" si="147"/>
        <v>0</v>
      </c>
      <c r="AB411" s="100">
        <f t="shared" si="147"/>
        <v>0</v>
      </c>
      <c r="AC411" s="120">
        <f t="shared" si="147"/>
        <v>0</v>
      </c>
      <c r="AD411" s="100">
        <f t="shared" si="147"/>
        <v>0</v>
      </c>
      <c r="AE411" s="100" t="e">
        <f t="shared" si="147"/>
        <v>#REF!</v>
      </c>
      <c r="AF411" s="100">
        <f t="shared" si="147"/>
        <v>0</v>
      </c>
      <c r="AG411" s="100">
        <f t="shared" si="147"/>
        <v>0</v>
      </c>
      <c r="AH411" s="99" t="s">
        <v>13</v>
      </c>
      <c r="AI411" s="100">
        <f>SUM(AI409:AI410)</f>
        <v>0</v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 s="39"/>
    </row>
    <row r="412" spans="1:48" hidden="1" x14ac:dyDescent="0.25">
      <c r="A412" s="1">
        <f>ROW()</f>
        <v>412</v>
      </c>
      <c r="B412" s="105">
        <f>R412</f>
        <v>0</v>
      </c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5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5"/>
      <c r="AI412" s="106"/>
      <c r="AJ412"/>
      <c r="AK412"/>
      <c r="AL412"/>
      <c r="AM412"/>
      <c r="AN412"/>
      <c r="AO412"/>
      <c r="AP412"/>
      <c r="AQ412"/>
      <c r="AR412"/>
      <c r="AS412"/>
      <c r="AT412"/>
      <c r="AU412"/>
      <c r="AV412" s="39"/>
    </row>
    <row r="413" spans="1:48" s="95" customFormat="1" hidden="1" x14ac:dyDescent="0.25">
      <c r="A413" s="1">
        <f>ROW()</f>
        <v>413</v>
      </c>
      <c r="B413" s="9" t="s">
        <v>170</v>
      </c>
      <c r="C413" s="121"/>
      <c r="D413" s="10" t="str">
        <f t="shared" ref="D413:AG413" si="148">D$4</f>
        <v>26-31-jul-24</v>
      </c>
      <c r="E413" s="121"/>
      <c r="F413" s="10">
        <f t="shared" si="148"/>
        <v>45505</v>
      </c>
      <c r="G413" s="10" t="e">
        <f t="shared" ca="1" si="148"/>
        <v>#NAME?</v>
      </c>
      <c r="H413" s="121"/>
      <c r="I413" s="10" t="str">
        <f t="shared" si="148"/>
        <v>01-25-Out-24</v>
      </c>
      <c r="J413" s="121"/>
      <c r="K413" s="10" t="str">
        <f t="shared" si="148"/>
        <v>26-31-Out-24</v>
      </c>
      <c r="L413" s="121"/>
      <c r="M413" s="10">
        <f t="shared" si="148"/>
        <v>45566</v>
      </c>
      <c r="N413" s="10" t="e">
        <f t="shared" ca="1" si="148"/>
        <v>#NAME?</v>
      </c>
      <c r="O413" s="10" t="e">
        <f t="shared" ca="1" si="148"/>
        <v>#NAME?</v>
      </c>
      <c r="P413" s="121"/>
      <c r="Q413" s="10" t="str">
        <f t="shared" si="148"/>
        <v>01-20/01 de 2025</v>
      </c>
      <c r="R413" s="47" t="s">
        <v>171</v>
      </c>
      <c r="S413" s="122"/>
      <c r="T413" s="63" t="str">
        <f t="shared" si="148"/>
        <v>21-31/01 de 2025</v>
      </c>
      <c r="U413" s="122"/>
      <c r="V413" s="13">
        <f t="shared" si="148"/>
        <v>45658</v>
      </c>
      <c r="W413" s="13" t="e">
        <f t="shared" ca="1" si="148"/>
        <v>#NAME?</v>
      </c>
      <c r="X413" s="13" t="e">
        <f t="shared" ca="1" si="148"/>
        <v>#NAME?</v>
      </c>
      <c r="Y413" s="13" t="e">
        <f t="shared" ca="1" si="148"/>
        <v>#NAME?</v>
      </c>
      <c r="Z413" s="13" t="e">
        <f t="shared" ca="1" si="148"/>
        <v>#NAME?</v>
      </c>
      <c r="AA413" s="13" t="e">
        <f t="shared" ca="1" si="148"/>
        <v>#NAME?</v>
      </c>
      <c r="AB413" s="13" t="e">
        <f t="shared" ca="1" si="148"/>
        <v>#NAME?</v>
      </c>
      <c r="AC413" s="13" t="e">
        <f ca="1">AC$4</f>
        <v>#NAME?</v>
      </c>
      <c r="AD413" s="13" t="e">
        <f t="shared" ca="1" si="148"/>
        <v>#NAME?</v>
      </c>
      <c r="AE413" s="13" t="e">
        <f t="shared" ca="1" si="148"/>
        <v>#NAME?</v>
      </c>
      <c r="AF413" s="13" t="e">
        <f t="shared" ca="1" si="148"/>
        <v>#NAME?</v>
      </c>
      <c r="AG413" s="13" t="e">
        <f t="shared" ca="1" si="148"/>
        <v>#NAME?</v>
      </c>
      <c r="AH413" s="47" t="s">
        <v>171</v>
      </c>
      <c r="AI413" s="122"/>
      <c r="AJ413"/>
      <c r="AK413"/>
      <c r="AL413"/>
      <c r="AM413"/>
      <c r="AN413"/>
      <c r="AO413"/>
      <c r="AP413"/>
      <c r="AQ413"/>
      <c r="AR413"/>
      <c r="AS413"/>
      <c r="AT413"/>
      <c r="AU413"/>
      <c r="AV413" s="39"/>
    </row>
    <row r="414" spans="1:48" s="20" customFormat="1" hidden="1" x14ac:dyDescent="0.25">
      <c r="A414" s="1">
        <f>ROW()</f>
        <v>414</v>
      </c>
      <c r="B414" s="27">
        <f>R414</f>
        <v>0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30"/>
      <c r="R414" s="92"/>
      <c r="S414" s="110"/>
      <c r="T414" s="108"/>
      <c r="U414" s="110"/>
      <c r="V414" s="22"/>
      <c r="W414" s="96"/>
      <c r="X414" s="96"/>
      <c r="Y414" s="96"/>
      <c r="Z414" s="96"/>
      <c r="AA414" s="96"/>
      <c r="AB414" s="98"/>
      <c r="AC414" s="98"/>
      <c r="AD414" s="98"/>
      <c r="AE414" s="98"/>
      <c r="AF414" s="98"/>
      <c r="AG414" s="98"/>
      <c r="AH414" s="92"/>
      <c r="AI414" s="110"/>
      <c r="AJ414"/>
      <c r="AK414"/>
      <c r="AL414"/>
      <c r="AM414"/>
      <c r="AN414"/>
      <c r="AO414"/>
      <c r="AP414"/>
      <c r="AQ414"/>
      <c r="AR414"/>
      <c r="AS414"/>
      <c r="AT414"/>
      <c r="AU414"/>
      <c r="AV414" s="39"/>
    </row>
    <row r="415" spans="1:48" s="20" customFormat="1" hidden="1" x14ac:dyDescent="0.25">
      <c r="A415" s="1">
        <f>ROW()</f>
        <v>415</v>
      </c>
      <c r="B415" s="27">
        <f>R415</f>
        <v>0</v>
      </c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30"/>
      <c r="R415" s="92"/>
      <c r="S415" s="110"/>
      <c r="T415" s="108"/>
      <c r="U415" s="110"/>
      <c r="V415" s="22"/>
      <c r="W415" s="96"/>
      <c r="X415" s="96"/>
      <c r="Y415" s="96"/>
      <c r="Z415" s="96"/>
      <c r="AA415" s="96"/>
      <c r="AB415" s="98"/>
      <c r="AC415" s="98"/>
      <c r="AD415" s="98"/>
      <c r="AE415" s="98"/>
      <c r="AF415" s="98"/>
      <c r="AG415" s="98"/>
      <c r="AH415" s="92"/>
      <c r="AI415" s="110"/>
      <c r="AJ415"/>
      <c r="AK415"/>
      <c r="AL415"/>
      <c r="AM415"/>
      <c r="AN415"/>
      <c r="AO415"/>
      <c r="AP415"/>
      <c r="AQ415"/>
      <c r="AR415"/>
      <c r="AS415"/>
      <c r="AT415"/>
      <c r="AU415"/>
      <c r="AV415" s="39"/>
    </row>
    <row r="416" spans="1:48" s="26" customFormat="1" hidden="1" x14ac:dyDescent="0.25">
      <c r="A416" s="1">
        <f>ROW()</f>
        <v>416</v>
      </c>
      <c r="B416" s="99" t="s">
        <v>13</v>
      </c>
      <c r="C416" s="100"/>
      <c r="D416" s="100" t="e">
        <f>SUM(#REF!)</f>
        <v>#REF!</v>
      </c>
      <c r="E416" s="100"/>
      <c r="F416" s="100" t="e">
        <f>SUM(#REF!)</f>
        <v>#REF!</v>
      </c>
      <c r="G416" s="100" t="e">
        <f>SUM(#REF!)</f>
        <v>#REF!</v>
      </c>
      <c r="H416" s="100"/>
      <c r="I416" s="100" t="e">
        <f>SUM(#REF!)</f>
        <v>#REF!</v>
      </c>
      <c r="J416" s="100"/>
      <c r="K416" s="100" t="e">
        <f>SUM(#REF!)</f>
        <v>#REF!</v>
      </c>
      <c r="L416" s="100"/>
      <c r="M416" s="100" t="e">
        <f>SUM(#REF!)</f>
        <v>#REF!</v>
      </c>
      <c r="N416" s="100" t="e">
        <f>SUM(#REF!)</f>
        <v>#REF!</v>
      </c>
      <c r="O416" s="100" t="e">
        <f>SUM(#REF!)</f>
        <v>#REF!</v>
      </c>
      <c r="P416" s="100"/>
      <c r="Q416" s="100" t="e">
        <f>SUM(#REF!)</f>
        <v>#REF!</v>
      </c>
      <c r="R416" s="104" t="s">
        <v>13</v>
      </c>
      <c r="S416" s="124"/>
      <c r="T416" s="125" t="e">
        <f>SUM(#REF!)</f>
        <v>#REF!</v>
      </c>
      <c r="U416" s="124"/>
      <c r="V416" s="100" t="e">
        <f>SUM(#REF!)</f>
        <v>#REF!</v>
      </c>
      <c r="W416" s="100">
        <f t="shared" ref="W416:AG416" si="149">SUM(W414:W415)</f>
        <v>0</v>
      </c>
      <c r="X416" s="100">
        <f t="shared" si="149"/>
        <v>0</v>
      </c>
      <c r="Y416" s="100">
        <f t="shared" si="149"/>
        <v>0</v>
      </c>
      <c r="Z416" s="100">
        <f t="shared" si="149"/>
        <v>0</v>
      </c>
      <c r="AA416" s="100">
        <f t="shared" si="149"/>
        <v>0</v>
      </c>
      <c r="AB416" s="100">
        <f t="shared" si="149"/>
        <v>0</v>
      </c>
      <c r="AC416" s="120">
        <f t="shared" si="149"/>
        <v>0</v>
      </c>
      <c r="AD416" s="100">
        <f t="shared" si="149"/>
        <v>0</v>
      </c>
      <c r="AE416" s="100">
        <f t="shared" si="149"/>
        <v>0</v>
      </c>
      <c r="AF416" s="100">
        <f t="shared" si="149"/>
        <v>0</v>
      </c>
      <c r="AG416" s="100">
        <f t="shared" si="149"/>
        <v>0</v>
      </c>
      <c r="AH416" s="104" t="s">
        <v>13</v>
      </c>
      <c r="AI416" s="124"/>
      <c r="AJ416"/>
      <c r="AK416"/>
      <c r="AL416"/>
      <c r="AM416"/>
      <c r="AN416"/>
      <c r="AO416"/>
      <c r="AP416"/>
      <c r="AQ416"/>
      <c r="AR416"/>
      <c r="AS416"/>
      <c r="AT416"/>
      <c r="AU416"/>
      <c r="AV416" s="39"/>
    </row>
    <row r="417" spans="1:48" hidden="1" x14ac:dyDescent="0.25">
      <c r="A417" s="1">
        <f>ROW()</f>
        <v>417</v>
      </c>
      <c r="B417" s="105">
        <f>R417</f>
        <v>0</v>
      </c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5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5"/>
      <c r="AI417" s="106"/>
      <c r="AJ417"/>
      <c r="AK417"/>
      <c r="AL417"/>
      <c r="AM417"/>
      <c r="AN417"/>
      <c r="AO417"/>
      <c r="AP417"/>
      <c r="AQ417"/>
      <c r="AR417"/>
      <c r="AS417"/>
      <c r="AT417"/>
      <c r="AU417"/>
      <c r="AV417" s="39"/>
    </row>
    <row r="418" spans="1:48" hidden="1" x14ac:dyDescent="0.25">
      <c r="A418" s="1">
        <f>ROW()</f>
        <v>418</v>
      </c>
      <c r="B418" t="str">
        <f>R418</f>
        <v>Transporte para sessões de tratamento dialítico</v>
      </c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30"/>
      <c r="R418" s="127" t="s">
        <v>172</v>
      </c>
      <c r="S418" s="128"/>
      <c r="T418" s="128"/>
      <c r="U418" s="128"/>
      <c r="V418" s="128"/>
      <c r="W418" s="128"/>
      <c r="X418" s="128"/>
      <c r="Y418" s="128"/>
      <c r="Z418" s="128"/>
      <c r="AA418" s="150"/>
      <c r="AB418" s="128"/>
      <c r="AC418" s="128"/>
      <c r="AD418" s="128"/>
      <c r="AE418" s="128"/>
      <c r="AF418" s="128"/>
      <c r="AG418" s="128"/>
      <c r="AH418" s="127" t="s">
        <v>172</v>
      </c>
      <c r="AI418" s="128"/>
      <c r="AJ418"/>
      <c r="AK418"/>
      <c r="AL418"/>
      <c r="AM418"/>
      <c r="AN418"/>
      <c r="AO418"/>
      <c r="AP418"/>
      <c r="AQ418"/>
      <c r="AR418"/>
      <c r="AS418"/>
      <c r="AT418"/>
      <c r="AU418"/>
      <c r="AV418" s="39"/>
    </row>
    <row r="419" spans="1:48" hidden="1" x14ac:dyDescent="0.25">
      <c r="A419" s="1">
        <f>ROW()</f>
        <v>419</v>
      </c>
      <c r="B419" s="9" t="s">
        <v>173</v>
      </c>
      <c r="C419" s="10" t="str">
        <f>C$4</f>
        <v>Meta Parcial</v>
      </c>
      <c r="D419" s="10" t="str">
        <f t="shared" ref="D419:AI419" si="150">D$4</f>
        <v>26-31-jul-24</v>
      </c>
      <c r="E419" s="10" t="str">
        <f t="shared" si="150"/>
        <v>Meta Mensal</v>
      </c>
      <c r="F419" s="10">
        <f t="shared" si="150"/>
        <v>45505</v>
      </c>
      <c r="G419" s="10" t="e">
        <f t="shared" ca="1" si="150"/>
        <v>#NAME?</v>
      </c>
      <c r="H419" s="10" t="str">
        <f t="shared" si="150"/>
        <v>Meta Parcial</v>
      </c>
      <c r="I419" s="10" t="str">
        <f t="shared" si="150"/>
        <v>01-25-Out-24</v>
      </c>
      <c r="J419" s="10" t="str">
        <f t="shared" si="150"/>
        <v>Meta Parcial</v>
      </c>
      <c r="K419" s="10" t="str">
        <f t="shared" si="150"/>
        <v>26-31-Out-24</v>
      </c>
      <c r="L419" s="10" t="str">
        <f t="shared" si="150"/>
        <v>Meta Mensal</v>
      </c>
      <c r="M419" s="10">
        <f>M$4</f>
        <v>45566</v>
      </c>
      <c r="N419" s="10" t="e">
        <f t="shared" ca="1" si="150"/>
        <v>#NAME?</v>
      </c>
      <c r="O419" s="10" t="e">
        <f t="shared" ca="1" si="150"/>
        <v>#NAME?</v>
      </c>
      <c r="P419" s="10" t="str">
        <f t="shared" si="150"/>
        <v>Meta Parcial</v>
      </c>
      <c r="Q419" s="10" t="str">
        <f t="shared" si="150"/>
        <v>01-20/01 de 2025</v>
      </c>
      <c r="R419" s="12" t="s">
        <v>174</v>
      </c>
      <c r="S419" s="13" t="str">
        <f t="shared" si="150"/>
        <v>Meta Parcial</v>
      </c>
      <c r="T419" s="13" t="str">
        <f t="shared" si="150"/>
        <v>21-31/01 de 2025</v>
      </c>
      <c r="U419" s="13" t="str">
        <f t="shared" si="150"/>
        <v>Meta Mensal</v>
      </c>
      <c r="V419" s="13">
        <f t="shared" si="150"/>
        <v>45658</v>
      </c>
      <c r="W419" s="13" t="e">
        <f t="shared" ca="1" si="150"/>
        <v>#NAME?</v>
      </c>
      <c r="X419" s="13" t="e">
        <f t="shared" ca="1" si="150"/>
        <v>#NAME?</v>
      </c>
      <c r="Y419" s="13" t="e">
        <f t="shared" ca="1" si="150"/>
        <v>#NAME?</v>
      </c>
      <c r="Z419" s="13" t="e">
        <f t="shared" ca="1" si="150"/>
        <v>#NAME?</v>
      </c>
      <c r="AA419" s="13" t="e">
        <f t="shared" ca="1" si="150"/>
        <v>#NAME?</v>
      </c>
      <c r="AB419" s="13" t="e">
        <f t="shared" ca="1" si="150"/>
        <v>#NAME?</v>
      </c>
      <c r="AC419" s="13" t="e">
        <f t="shared" ca="1" si="150"/>
        <v>#NAME?</v>
      </c>
      <c r="AD419" s="13" t="e">
        <f t="shared" ca="1" si="150"/>
        <v>#NAME?</v>
      </c>
      <c r="AE419" s="13" t="e">
        <f t="shared" ca="1" si="150"/>
        <v>#NAME?</v>
      </c>
      <c r="AF419" s="13" t="e">
        <f t="shared" ca="1" si="150"/>
        <v>#NAME?</v>
      </c>
      <c r="AG419" s="13" t="e">
        <f t="shared" ca="1" si="150"/>
        <v>#NAME?</v>
      </c>
      <c r="AH419" s="12" t="s">
        <v>174</v>
      </c>
      <c r="AI419" s="13" t="str">
        <f t="shared" si="150"/>
        <v>Meta Mensal</v>
      </c>
      <c r="AJ419"/>
      <c r="AK419"/>
      <c r="AL419"/>
      <c r="AM419"/>
      <c r="AN419"/>
      <c r="AO419"/>
      <c r="AP419"/>
      <c r="AQ419"/>
      <c r="AR419"/>
      <c r="AS419"/>
      <c r="AT419"/>
      <c r="AU419"/>
      <c r="AV419" s="39"/>
    </row>
    <row r="420" spans="1:48" s="20" customFormat="1" hidden="1" x14ac:dyDescent="0.25">
      <c r="A420" s="1">
        <f>ROW()</f>
        <v>420</v>
      </c>
      <c r="B420" s="27">
        <f>R420</f>
        <v>0</v>
      </c>
      <c r="C420" s="37">
        <f>(E420/31)*6</f>
        <v>2322.5806451612907</v>
      </c>
      <c r="D420" s="19">
        <v>2842</v>
      </c>
      <c r="E420" s="37">
        <v>12000</v>
      </c>
      <c r="F420" s="19">
        <v>14061</v>
      </c>
      <c r="G420" s="19">
        <v>7935</v>
      </c>
      <c r="H420" s="19">
        <f>ROUND(((L420/31)*25),0)</f>
        <v>9677</v>
      </c>
      <c r="I420" s="19">
        <v>9290</v>
      </c>
      <c r="J420" s="19">
        <f>ROUND(((L420/31)*6),0)</f>
        <v>2323</v>
      </c>
      <c r="K420" s="19">
        <v>3141</v>
      </c>
      <c r="L420" s="96">
        <f>E420</f>
        <v>12000</v>
      </c>
      <c r="M420" s="22">
        <f>I420+K420</f>
        <v>12431</v>
      </c>
      <c r="N420" s="19">
        <v>11907</v>
      </c>
      <c r="O420" s="19">
        <v>14812</v>
      </c>
      <c r="P420" s="19">
        <f>ROUND((L420/31)*20,0)</f>
        <v>7742</v>
      </c>
      <c r="Q420" s="74">
        <v>7718</v>
      </c>
      <c r="R420" s="151"/>
      <c r="S420" s="145"/>
      <c r="T420" s="145"/>
      <c r="U420" s="146"/>
      <c r="V420" s="147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51"/>
      <c r="AI420" s="146"/>
      <c r="AJ420"/>
      <c r="AK420"/>
      <c r="AL420"/>
      <c r="AM420"/>
      <c r="AN420"/>
      <c r="AO420"/>
      <c r="AP420"/>
      <c r="AQ420"/>
      <c r="AR420"/>
      <c r="AS420"/>
      <c r="AT420"/>
      <c r="AU420"/>
      <c r="AV420" s="39"/>
    </row>
    <row r="421" spans="1:48" s="26" customFormat="1" hidden="1" x14ac:dyDescent="0.25">
      <c r="A421" s="1">
        <f>ROW()</f>
        <v>421</v>
      </c>
      <c r="B421" s="23" t="s">
        <v>13</v>
      </c>
      <c r="C421" s="130">
        <f t="shared" ref="C421:Q421" si="151">SUM(C420:C420)</f>
        <v>2322.5806451612907</v>
      </c>
      <c r="D421" s="130">
        <f t="shared" si="151"/>
        <v>2842</v>
      </c>
      <c r="E421" s="130">
        <f t="shared" si="151"/>
        <v>12000</v>
      </c>
      <c r="F421" s="130">
        <f t="shared" si="151"/>
        <v>14061</v>
      </c>
      <c r="G421" s="130">
        <f t="shared" si="151"/>
        <v>7935</v>
      </c>
      <c r="H421" s="130">
        <f t="shared" si="151"/>
        <v>9677</v>
      </c>
      <c r="I421" s="130">
        <f t="shared" si="151"/>
        <v>9290</v>
      </c>
      <c r="J421" s="130">
        <f t="shared" si="151"/>
        <v>2323</v>
      </c>
      <c r="K421" s="130">
        <f t="shared" si="151"/>
        <v>3141</v>
      </c>
      <c r="L421" s="130">
        <f t="shared" si="151"/>
        <v>12000</v>
      </c>
      <c r="M421" s="130">
        <f t="shared" si="151"/>
        <v>12431</v>
      </c>
      <c r="N421" s="130">
        <f t="shared" si="151"/>
        <v>11907</v>
      </c>
      <c r="O421" s="130">
        <f t="shared" si="151"/>
        <v>14812</v>
      </c>
      <c r="P421" s="130">
        <f t="shared" si="151"/>
        <v>7742</v>
      </c>
      <c r="Q421" s="130">
        <f t="shared" si="151"/>
        <v>7718</v>
      </c>
      <c r="R421" s="23" t="s">
        <v>13</v>
      </c>
      <c r="S421" s="130">
        <f t="shared" ref="S421:AG421" si="152">SUM(S420:S420)</f>
        <v>0</v>
      </c>
      <c r="T421" s="130">
        <f t="shared" si="152"/>
        <v>0</v>
      </c>
      <c r="U421" s="130">
        <f t="shared" si="152"/>
        <v>0</v>
      </c>
      <c r="V421" s="130">
        <f t="shared" si="152"/>
        <v>0</v>
      </c>
      <c r="W421" s="130">
        <f t="shared" si="152"/>
        <v>0</v>
      </c>
      <c r="X421" s="130">
        <f t="shared" si="152"/>
        <v>0</v>
      </c>
      <c r="Y421" s="130">
        <f t="shared" si="152"/>
        <v>0</v>
      </c>
      <c r="Z421" s="130">
        <f t="shared" si="152"/>
        <v>0</v>
      </c>
      <c r="AA421" s="130">
        <f t="shared" si="152"/>
        <v>0</v>
      </c>
      <c r="AB421" s="130">
        <f t="shared" si="152"/>
        <v>0</v>
      </c>
      <c r="AC421" s="130">
        <f t="shared" si="152"/>
        <v>0</v>
      </c>
      <c r="AD421" s="130">
        <f t="shared" si="152"/>
        <v>0</v>
      </c>
      <c r="AE421" s="130">
        <f t="shared" si="152"/>
        <v>0</v>
      </c>
      <c r="AF421" s="130">
        <f t="shared" si="152"/>
        <v>0</v>
      </c>
      <c r="AG421" s="130">
        <f t="shared" si="152"/>
        <v>0</v>
      </c>
      <c r="AH421" s="23" t="s">
        <v>13</v>
      </c>
      <c r="AI421" s="130">
        <f>SUM(AI420:AI420)</f>
        <v>0</v>
      </c>
      <c r="AJ421"/>
      <c r="AK421"/>
      <c r="AL421"/>
      <c r="AM421"/>
      <c r="AN421"/>
      <c r="AO421"/>
      <c r="AP421"/>
      <c r="AQ421"/>
      <c r="AR421"/>
      <c r="AS421"/>
      <c r="AT421"/>
      <c r="AU421"/>
      <c r="AV421" s="39"/>
    </row>
    <row r="422" spans="1:48" hidden="1" x14ac:dyDescent="0.25">
      <c r="A422" s="1">
        <f>ROW()</f>
        <v>422</v>
      </c>
      <c r="B422" s="27">
        <f>R422</f>
        <v>0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 s="28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28"/>
      <c r="AI422" s="54"/>
      <c r="AJ422"/>
      <c r="AK422"/>
      <c r="AL422"/>
      <c r="AM422"/>
      <c r="AN422"/>
      <c r="AO422"/>
      <c r="AP422"/>
      <c r="AQ422"/>
      <c r="AR422"/>
      <c r="AS422"/>
      <c r="AT422"/>
      <c r="AU422"/>
      <c r="AV422" s="39"/>
    </row>
    <row r="423" spans="1:48" s="16" customFormat="1" ht="25.5" hidden="1" x14ac:dyDescent="0.25">
      <c r="A423" s="1">
        <f>ROW()</f>
        <v>423</v>
      </c>
      <c r="B423" s="27" t="str">
        <f>R423</f>
        <v>24. PRÁTICAS INTEGRATIVAS E COMPLEMENTARES - PICS - [MÉDICA]</v>
      </c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30"/>
      <c r="R423" s="12" t="s">
        <v>155</v>
      </c>
      <c r="S423" s="13" t="str">
        <f t="shared" ref="S423:AI423" si="153">S$4</f>
        <v>Meta Parcial</v>
      </c>
      <c r="T423" s="13" t="str">
        <f t="shared" si="153"/>
        <v>21-31/01 de 2025</v>
      </c>
      <c r="U423" s="13" t="str">
        <f t="shared" si="153"/>
        <v>Meta Mensal</v>
      </c>
      <c r="V423" s="13">
        <f t="shared" si="153"/>
        <v>45658</v>
      </c>
      <c r="W423" s="13" t="e">
        <f t="shared" ca="1" si="153"/>
        <v>#NAME?</v>
      </c>
      <c r="X423" s="13" t="e">
        <f t="shared" ca="1" si="153"/>
        <v>#NAME?</v>
      </c>
      <c r="Y423" s="13" t="e">
        <f t="shared" ca="1" si="153"/>
        <v>#NAME?</v>
      </c>
      <c r="Z423" s="13" t="e">
        <f t="shared" ca="1" si="153"/>
        <v>#NAME?</v>
      </c>
      <c r="AA423" s="13" t="e">
        <f t="shared" ca="1" si="153"/>
        <v>#NAME?</v>
      </c>
      <c r="AB423" s="13" t="e">
        <f t="shared" ca="1" si="153"/>
        <v>#NAME?</v>
      </c>
      <c r="AC423" s="13" t="e">
        <f t="shared" ca="1" si="153"/>
        <v>#NAME?</v>
      </c>
      <c r="AD423" s="13" t="e">
        <f t="shared" ca="1" si="153"/>
        <v>#NAME?</v>
      </c>
      <c r="AE423" s="13" t="e">
        <f t="shared" ca="1" si="153"/>
        <v>#NAME?</v>
      </c>
      <c r="AF423" s="13" t="e">
        <f t="shared" ca="1" si="153"/>
        <v>#NAME?</v>
      </c>
      <c r="AG423" s="13" t="e">
        <f t="shared" ca="1" si="153"/>
        <v>#NAME?</v>
      </c>
      <c r="AH423" s="12" t="s">
        <v>155</v>
      </c>
      <c r="AI423" s="13" t="str">
        <f t="shared" si="153"/>
        <v>Meta Mensal</v>
      </c>
      <c r="AJ423"/>
      <c r="AK423"/>
      <c r="AL423"/>
      <c r="AM423"/>
      <c r="AN423"/>
      <c r="AO423"/>
      <c r="AP423"/>
      <c r="AQ423"/>
      <c r="AR423"/>
      <c r="AS423"/>
      <c r="AT423"/>
      <c r="AU423"/>
      <c r="AV423" s="39"/>
    </row>
    <row r="424" spans="1:48" s="20" customFormat="1" hidden="1" x14ac:dyDescent="0.25">
      <c r="A424" s="1">
        <f>ROW()</f>
        <v>424</v>
      </c>
      <c r="B424" s="27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30"/>
      <c r="R424" s="21"/>
      <c r="S424" s="18"/>
      <c r="T424" s="35"/>
      <c r="U424" s="261"/>
      <c r="V424" s="22"/>
      <c r="W424" s="22"/>
      <c r="X424" s="22"/>
      <c r="Y424" s="22"/>
      <c r="Z424" s="22"/>
      <c r="AA424" s="22"/>
      <c r="AB424" s="37"/>
      <c r="AC424" s="37"/>
      <c r="AD424" s="37"/>
      <c r="AE424" s="37"/>
      <c r="AF424" s="37"/>
      <c r="AG424" s="37"/>
      <c r="AH424" s="21"/>
      <c r="AI424" s="261"/>
      <c r="AJ424"/>
      <c r="AK424"/>
      <c r="AL424"/>
      <c r="AM424"/>
      <c r="AN424"/>
      <c r="AO424"/>
      <c r="AP424"/>
      <c r="AQ424"/>
      <c r="AR424"/>
      <c r="AS424"/>
      <c r="AT424"/>
      <c r="AU424"/>
      <c r="AV424" s="39"/>
    </row>
    <row r="425" spans="1:48" s="20" customFormat="1" hidden="1" x14ac:dyDescent="0.25">
      <c r="A425" s="1">
        <f>ROW()</f>
        <v>425</v>
      </c>
      <c r="B425" s="27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30"/>
      <c r="R425" s="21"/>
      <c r="S425" s="18"/>
      <c r="T425" s="35"/>
      <c r="U425" s="261"/>
      <c r="V425" s="22"/>
      <c r="W425" s="22"/>
      <c r="X425" s="22"/>
      <c r="Y425" s="22"/>
      <c r="Z425" s="22"/>
      <c r="AA425" s="22"/>
      <c r="AB425" s="37"/>
      <c r="AC425" s="37"/>
      <c r="AD425" s="37"/>
      <c r="AE425" s="37"/>
      <c r="AF425" s="37"/>
      <c r="AG425" s="37"/>
      <c r="AH425" s="21"/>
      <c r="AI425" s="261"/>
      <c r="AJ425"/>
      <c r="AK425"/>
      <c r="AL425"/>
      <c r="AM425"/>
      <c r="AN425"/>
      <c r="AO425"/>
      <c r="AP425"/>
      <c r="AQ425"/>
      <c r="AR425"/>
      <c r="AS425"/>
      <c r="AT425"/>
      <c r="AU425"/>
      <c r="AV425" s="39"/>
    </row>
    <row r="426" spans="1:48" s="20" customFormat="1" hidden="1" x14ac:dyDescent="0.25">
      <c r="A426" s="1">
        <f>ROW()</f>
        <v>426</v>
      </c>
      <c r="B426" s="27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30"/>
      <c r="R426" s="21"/>
      <c r="S426" s="18"/>
      <c r="T426" s="35"/>
      <c r="U426" s="261"/>
      <c r="V426" s="22"/>
      <c r="W426" s="22"/>
      <c r="X426" s="22"/>
      <c r="Y426" s="22"/>
      <c r="Z426" s="22"/>
      <c r="AA426" s="22"/>
      <c r="AB426" s="37"/>
      <c r="AC426" s="37"/>
      <c r="AD426" s="37"/>
      <c r="AE426" s="37"/>
      <c r="AF426" s="37"/>
      <c r="AG426" s="37"/>
      <c r="AH426" s="21"/>
      <c r="AI426" s="261"/>
      <c r="AJ426"/>
      <c r="AK426"/>
      <c r="AL426"/>
      <c r="AM426"/>
      <c r="AN426"/>
      <c r="AO426"/>
      <c r="AP426"/>
      <c r="AQ426"/>
      <c r="AR426"/>
      <c r="AS426"/>
      <c r="AT426"/>
      <c r="AU426"/>
      <c r="AV426" s="39"/>
    </row>
    <row r="427" spans="1:48" s="20" customFormat="1" hidden="1" x14ac:dyDescent="0.25">
      <c r="A427" s="1">
        <f>ROW()</f>
        <v>427</v>
      </c>
      <c r="B427" s="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30"/>
      <c r="R427" s="21"/>
      <c r="S427" s="18"/>
      <c r="T427" s="35"/>
      <c r="U427" s="261"/>
      <c r="V427" s="22"/>
      <c r="W427" s="22"/>
      <c r="X427" s="22"/>
      <c r="Y427" s="22"/>
      <c r="Z427" s="22"/>
      <c r="AA427" s="22"/>
      <c r="AB427" s="37"/>
      <c r="AC427" s="37"/>
      <c r="AD427" s="37"/>
      <c r="AE427" s="37"/>
      <c r="AF427" s="37"/>
      <c r="AG427" s="37"/>
      <c r="AH427" s="21"/>
      <c r="AI427" s="261"/>
      <c r="AJ427"/>
      <c r="AK427"/>
      <c r="AL427"/>
      <c r="AM427"/>
      <c r="AN427"/>
      <c r="AO427"/>
      <c r="AP427"/>
      <c r="AQ427"/>
      <c r="AR427"/>
      <c r="AS427"/>
      <c r="AT427"/>
      <c r="AU427"/>
      <c r="AV427" s="39"/>
    </row>
    <row r="428" spans="1:48" s="20" customFormat="1" hidden="1" x14ac:dyDescent="0.25">
      <c r="A428" s="1">
        <f>ROW()</f>
        <v>428</v>
      </c>
      <c r="B428" s="27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30"/>
      <c r="R428" s="21"/>
      <c r="S428" s="18"/>
      <c r="T428" s="35"/>
      <c r="U428" s="261"/>
      <c r="V428" s="22"/>
      <c r="W428" s="22"/>
      <c r="X428" s="22"/>
      <c r="Y428" s="22"/>
      <c r="Z428" s="22"/>
      <c r="AA428" s="22"/>
      <c r="AB428" s="37"/>
      <c r="AC428" s="37"/>
      <c r="AD428" s="37"/>
      <c r="AE428" s="37"/>
      <c r="AF428" s="37"/>
      <c r="AG428" s="37"/>
      <c r="AH428" s="21"/>
      <c r="AI428" s="261"/>
      <c r="AJ428"/>
      <c r="AK428"/>
      <c r="AL428"/>
      <c r="AM428"/>
      <c r="AN428"/>
      <c r="AO428"/>
      <c r="AP428"/>
      <c r="AQ428"/>
      <c r="AR428"/>
      <c r="AS428"/>
      <c r="AT428"/>
      <c r="AU428"/>
      <c r="AV428" s="39"/>
    </row>
    <row r="429" spans="1:48" s="20" customFormat="1" hidden="1" x14ac:dyDescent="0.25">
      <c r="A429" s="1">
        <f>ROW()</f>
        <v>429</v>
      </c>
      <c r="B429" s="27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30"/>
      <c r="R429" s="21"/>
      <c r="S429" s="18"/>
      <c r="T429" s="35"/>
      <c r="U429" s="261"/>
      <c r="V429" s="22"/>
      <c r="W429" s="22"/>
      <c r="X429" s="22"/>
      <c r="Y429" s="22"/>
      <c r="Z429" s="22"/>
      <c r="AA429" s="22"/>
      <c r="AB429" s="37"/>
      <c r="AC429" s="37"/>
      <c r="AD429" s="37"/>
      <c r="AE429" s="37"/>
      <c r="AF429" s="37"/>
      <c r="AG429" s="37"/>
      <c r="AH429" s="21"/>
      <c r="AI429" s="261"/>
      <c r="AJ429"/>
      <c r="AK429"/>
      <c r="AL429"/>
      <c r="AM429"/>
      <c r="AN429"/>
      <c r="AO429"/>
      <c r="AP429"/>
      <c r="AQ429"/>
      <c r="AR429"/>
      <c r="AS429"/>
      <c r="AT429"/>
      <c r="AU429"/>
      <c r="AV429" s="39"/>
    </row>
    <row r="430" spans="1:48" s="20" customFormat="1" hidden="1" x14ac:dyDescent="0.25">
      <c r="A430" s="1">
        <f>ROW()</f>
        <v>430</v>
      </c>
      <c r="B430" s="27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30"/>
      <c r="R430" s="21"/>
      <c r="S430" s="18"/>
      <c r="T430" s="35"/>
      <c r="U430" s="262"/>
      <c r="V430" s="22"/>
      <c r="W430" s="22"/>
      <c r="X430" s="22"/>
      <c r="Y430" s="22"/>
      <c r="Z430" s="22"/>
      <c r="AA430" s="22"/>
      <c r="AB430" s="37"/>
      <c r="AC430" s="37"/>
      <c r="AD430" s="37"/>
      <c r="AE430" s="37"/>
      <c r="AF430" s="37"/>
      <c r="AG430" s="37"/>
      <c r="AH430" s="21"/>
      <c r="AI430" s="262"/>
      <c r="AJ430"/>
      <c r="AK430"/>
      <c r="AL430"/>
      <c r="AM430"/>
      <c r="AN430"/>
      <c r="AO430"/>
      <c r="AP430"/>
      <c r="AQ430"/>
      <c r="AR430"/>
      <c r="AS430"/>
      <c r="AT430"/>
      <c r="AU430"/>
      <c r="AV430" s="39"/>
    </row>
    <row r="431" spans="1:48" s="26" customFormat="1" hidden="1" x14ac:dyDescent="0.25">
      <c r="A431" s="1">
        <f>ROW()</f>
        <v>431</v>
      </c>
      <c r="B431" s="27" t="str">
        <f>R431</f>
        <v>TOTAL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30"/>
      <c r="R431" s="23" t="s">
        <v>13</v>
      </c>
      <c r="S431" s="24" t="e">
        <f>SUM(#REF!)</f>
        <v>#REF!</v>
      </c>
      <c r="T431" s="24" t="e">
        <f>SUM(#REF!)</f>
        <v>#REF!</v>
      </c>
      <c r="U431" s="24">
        <f t="shared" ref="U431:AG431" si="154">SUM(U424:U430)</f>
        <v>0</v>
      </c>
      <c r="V431" s="24">
        <f t="shared" si="154"/>
        <v>0</v>
      </c>
      <c r="W431" s="24">
        <f t="shared" si="154"/>
        <v>0</v>
      </c>
      <c r="X431" s="24">
        <f t="shared" si="154"/>
        <v>0</v>
      </c>
      <c r="Y431" s="24">
        <f t="shared" si="154"/>
        <v>0</v>
      </c>
      <c r="Z431" s="24">
        <f t="shared" si="154"/>
        <v>0</v>
      </c>
      <c r="AA431" s="24">
        <f t="shared" si="154"/>
        <v>0</v>
      </c>
      <c r="AB431" s="24">
        <f t="shared" si="154"/>
        <v>0</v>
      </c>
      <c r="AC431" s="24">
        <f t="shared" si="154"/>
        <v>0</v>
      </c>
      <c r="AD431" s="24">
        <f t="shared" si="154"/>
        <v>0</v>
      </c>
      <c r="AE431" s="24">
        <f t="shared" si="154"/>
        <v>0</v>
      </c>
      <c r="AF431" s="24">
        <f t="shared" si="154"/>
        <v>0</v>
      </c>
      <c r="AG431" s="24">
        <f t="shared" si="154"/>
        <v>0</v>
      </c>
      <c r="AH431" s="23" t="s">
        <v>13</v>
      </c>
      <c r="AI431" s="24">
        <f>SUM(AI424:AI430)</f>
        <v>0</v>
      </c>
      <c r="AJ431"/>
      <c r="AK431"/>
      <c r="AL431"/>
      <c r="AM431"/>
      <c r="AN431"/>
      <c r="AO431"/>
      <c r="AP431"/>
      <c r="AQ431"/>
      <c r="AR431"/>
      <c r="AS431"/>
      <c r="AT431"/>
      <c r="AU431"/>
      <c r="AV431" s="39"/>
    </row>
    <row r="432" spans="1:48" hidden="1" x14ac:dyDescent="0.25">
      <c r="A432" s="1">
        <f>ROW()</f>
        <v>432</v>
      </c>
      <c r="B432" s="27">
        <f>R432</f>
        <v>0</v>
      </c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 s="28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28"/>
      <c r="AI432" s="54"/>
      <c r="AJ432"/>
      <c r="AK432"/>
      <c r="AL432"/>
      <c r="AM432"/>
      <c r="AN432"/>
      <c r="AO432"/>
      <c r="AP432"/>
      <c r="AQ432"/>
      <c r="AR432"/>
      <c r="AS432"/>
      <c r="AT432"/>
      <c r="AU432"/>
      <c r="AV432" s="39"/>
    </row>
    <row r="433" spans="1:48" s="16" customFormat="1" ht="25.5" hidden="1" x14ac:dyDescent="0.25">
      <c r="A433" s="1">
        <f>ROW()</f>
        <v>433</v>
      </c>
      <c r="B433" s="27" t="str">
        <f>R433</f>
        <v>25. PRÁTICAS INTEGRATIVAS E COMPLEMENTARES - PICS - [MULTIPROFISSIONAL]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30"/>
      <c r="R433" s="12" t="s">
        <v>156</v>
      </c>
      <c r="S433" s="13" t="str">
        <f t="shared" ref="S433:AI433" si="155">S$4</f>
        <v>Meta Parcial</v>
      </c>
      <c r="T433" s="13" t="str">
        <f t="shared" si="155"/>
        <v>21-31/01 de 2025</v>
      </c>
      <c r="U433" s="13" t="str">
        <f t="shared" si="155"/>
        <v>Meta Mensal</v>
      </c>
      <c r="V433" s="13">
        <f t="shared" si="155"/>
        <v>45658</v>
      </c>
      <c r="W433" s="13" t="e">
        <f t="shared" ca="1" si="155"/>
        <v>#NAME?</v>
      </c>
      <c r="X433" s="13" t="e">
        <f t="shared" ca="1" si="155"/>
        <v>#NAME?</v>
      </c>
      <c r="Y433" s="13" t="e">
        <f t="shared" ca="1" si="155"/>
        <v>#NAME?</v>
      </c>
      <c r="Z433" s="13" t="e">
        <f t="shared" ca="1" si="155"/>
        <v>#NAME?</v>
      </c>
      <c r="AA433" s="13" t="e">
        <f t="shared" ca="1" si="155"/>
        <v>#NAME?</v>
      </c>
      <c r="AB433" s="13" t="e">
        <f t="shared" ca="1" si="155"/>
        <v>#NAME?</v>
      </c>
      <c r="AC433" s="13" t="e">
        <f t="shared" ca="1" si="155"/>
        <v>#NAME?</v>
      </c>
      <c r="AD433" s="13" t="e">
        <f t="shared" ca="1" si="155"/>
        <v>#NAME?</v>
      </c>
      <c r="AE433" s="13" t="e">
        <f t="shared" ca="1" si="155"/>
        <v>#NAME?</v>
      </c>
      <c r="AF433" s="13" t="e">
        <f t="shared" ca="1" si="155"/>
        <v>#NAME?</v>
      </c>
      <c r="AG433" s="13" t="e">
        <f t="shared" ca="1" si="155"/>
        <v>#NAME?</v>
      </c>
      <c r="AH433" s="12" t="s">
        <v>156</v>
      </c>
      <c r="AI433" s="13" t="str">
        <f t="shared" si="155"/>
        <v>Meta Mensal</v>
      </c>
      <c r="AJ433"/>
      <c r="AK433"/>
      <c r="AL433"/>
      <c r="AM433"/>
      <c r="AN433"/>
      <c r="AO433"/>
      <c r="AP433"/>
      <c r="AQ433"/>
      <c r="AR433"/>
      <c r="AS433"/>
      <c r="AT433"/>
      <c r="AU433"/>
      <c r="AV433" s="39"/>
    </row>
    <row r="434" spans="1:48" s="20" customFormat="1" hidden="1" x14ac:dyDescent="0.25">
      <c r="A434" s="1">
        <f>ROW()</f>
        <v>434</v>
      </c>
      <c r="B434" s="27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30"/>
      <c r="R434" s="21"/>
      <c r="S434" s="18"/>
      <c r="T434" s="35"/>
      <c r="U434" s="261"/>
      <c r="V434" s="22"/>
      <c r="W434" s="22"/>
      <c r="X434" s="22"/>
      <c r="Y434" s="22"/>
      <c r="Z434" s="22"/>
      <c r="AA434" s="22"/>
      <c r="AB434" s="37"/>
      <c r="AC434" s="37"/>
      <c r="AD434" s="37"/>
      <c r="AE434" s="37"/>
      <c r="AF434" s="37"/>
      <c r="AG434" s="37"/>
      <c r="AH434" s="21"/>
      <c r="AI434" s="261"/>
      <c r="AJ434"/>
      <c r="AK434"/>
      <c r="AL434"/>
      <c r="AM434"/>
      <c r="AN434"/>
      <c r="AO434"/>
      <c r="AP434"/>
      <c r="AQ434"/>
      <c r="AR434"/>
      <c r="AS434"/>
      <c r="AT434"/>
      <c r="AU434"/>
      <c r="AV434" s="39"/>
    </row>
    <row r="435" spans="1:48" s="20" customFormat="1" hidden="1" x14ac:dyDescent="0.25">
      <c r="A435" s="1">
        <f>ROW()</f>
        <v>435</v>
      </c>
      <c r="B435" s="27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30"/>
      <c r="R435" s="21"/>
      <c r="S435" s="18"/>
      <c r="T435" s="35"/>
      <c r="U435" s="261"/>
      <c r="V435" s="22"/>
      <c r="W435" s="22"/>
      <c r="X435" s="22"/>
      <c r="Y435" s="22"/>
      <c r="Z435" s="22"/>
      <c r="AA435" s="22"/>
      <c r="AB435" s="37"/>
      <c r="AC435" s="37"/>
      <c r="AD435" s="37"/>
      <c r="AE435" s="37"/>
      <c r="AF435" s="37"/>
      <c r="AG435" s="37"/>
      <c r="AH435" s="21"/>
      <c r="AI435" s="261"/>
      <c r="AJ435"/>
      <c r="AK435"/>
      <c r="AL435"/>
      <c r="AM435"/>
      <c r="AN435"/>
      <c r="AO435"/>
      <c r="AP435"/>
      <c r="AQ435"/>
      <c r="AR435"/>
      <c r="AS435"/>
      <c r="AT435"/>
      <c r="AU435"/>
      <c r="AV435" s="39"/>
    </row>
    <row r="436" spans="1:48" s="20" customFormat="1" hidden="1" x14ac:dyDescent="0.25">
      <c r="A436" s="1">
        <f>ROW()</f>
        <v>436</v>
      </c>
      <c r="B436" s="27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30"/>
      <c r="R436" s="21"/>
      <c r="S436" s="18"/>
      <c r="T436" s="35"/>
      <c r="U436" s="261"/>
      <c r="V436" s="22"/>
      <c r="W436" s="22"/>
      <c r="X436" s="22"/>
      <c r="Y436" s="22"/>
      <c r="Z436" s="22"/>
      <c r="AA436" s="22"/>
      <c r="AB436" s="37"/>
      <c r="AC436" s="37"/>
      <c r="AD436" s="37"/>
      <c r="AE436" s="37"/>
      <c r="AF436" s="37"/>
      <c r="AG436" s="37"/>
      <c r="AH436" s="21"/>
      <c r="AI436" s="261"/>
      <c r="AJ436"/>
      <c r="AK436"/>
      <c r="AL436"/>
      <c r="AM436"/>
      <c r="AN436"/>
      <c r="AO436"/>
      <c r="AP436"/>
      <c r="AQ436"/>
      <c r="AR436"/>
      <c r="AS436"/>
      <c r="AT436"/>
      <c r="AU436"/>
      <c r="AV436" s="39"/>
    </row>
    <row r="437" spans="1:48" s="20" customFormat="1" hidden="1" x14ac:dyDescent="0.25">
      <c r="A437" s="1">
        <f>ROW()</f>
        <v>437</v>
      </c>
      <c r="B437" s="2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30"/>
      <c r="R437" s="21"/>
      <c r="S437" s="18"/>
      <c r="T437" s="35"/>
      <c r="U437" s="261"/>
      <c r="V437" s="22"/>
      <c r="W437" s="22"/>
      <c r="X437" s="22"/>
      <c r="Y437" s="22"/>
      <c r="Z437" s="22"/>
      <c r="AA437" s="22"/>
      <c r="AB437" s="37"/>
      <c r="AC437" s="37"/>
      <c r="AD437" s="37"/>
      <c r="AE437" s="37"/>
      <c r="AF437" s="37"/>
      <c r="AG437" s="37"/>
      <c r="AH437" s="21"/>
      <c r="AI437" s="261"/>
      <c r="AJ437"/>
      <c r="AK437"/>
      <c r="AL437"/>
      <c r="AM437"/>
      <c r="AN437"/>
      <c r="AO437"/>
      <c r="AP437"/>
      <c r="AQ437"/>
      <c r="AR437"/>
      <c r="AS437"/>
      <c r="AT437"/>
      <c r="AU437"/>
      <c r="AV437" s="39"/>
    </row>
    <row r="438" spans="1:48" s="20" customFormat="1" hidden="1" x14ac:dyDescent="0.25">
      <c r="A438" s="1">
        <f>ROW()</f>
        <v>438</v>
      </c>
      <c r="B438" s="27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30"/>
      <c r="R438" s="21"/>
      <c r="S438" s="18"/>
      <c r="T438" s="35"/>
      <c r="U438" s="261"/>
      <c r="V438" s="22"/>
      <c r="W438" s="22"/>
      <c r="X438" s="22"/>
      <c r="Y438" s="22"/>
      <c r="Z438" s="22"/>
      <c r="AA438" s="22"/>
      <c r="AB438" s="37"/>
      <c r="AC438" s="37"/>
      <c r="AD438" s="37"/>
      <c r="AE438" s="37"/>
      <c r="AF438" s="37"/>
      <c r="AG438" s="37"/>
      <c r="AH438" s="21"/>
      <c r="AI438" s="261"/>
      <c r="AJ438"/>
      <c r="AK438"/>
      <c r="AL438"/>
      <c r="AM438"/>
      <c r="AN438"/>
      <c r="AO438"/>
      <c r="AP438"/>
      <c r="AQ438"/>
      <c r="AR438"/>
      <c r="AS438"/>
      <c r="AT438"/>
      <c r="AU438"/>
      <c r="AV438" s="39"/>
    </row>
    <row r="439" spans="1:48" s="20" customFormat="1" hidden="1" x14ac:dyDescent="0.25">
      <c r="A439" s="1">
        <f>ROW()</f>
        <v>439</v>
      </c>
      <c r="B439" s="27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30"/>
      <c r="R439" s="21"/>
      <c r="S439" s="18"/>
      <c r="T439" s="35"/>
      <c r="U439" s="261"/>
      <c r="V439" s="22"/>
      <c r="W439" s="22"/>
      <c r="X439" s="22"/>
      <c r="Y439" s="22"/>
      <c r="Z439" s="22"/>
      <c r="AA439" s="22"/>
      <c r="AB439" s="37"/>
      <c r="AC439" s="37"/>
      <c r="AD439" s="37"/>
      <c r="AE439" s="37"/>
      <c r="AF439" s="37"/>
      <c r="AG439" s="37"/>
      <c r="AH439" s="21"/>
      <c r="AI439" s="261"/>
      <c r="AJ439"/>
      <c r="AK439"/>
      <c r="AL439"/>
      <c r="AM439"/>
      <c r="AN439"/>
      <c r="AO439"/>
      <c r="AP439"/>
      <c r="AQ439"/>
      <c r="AR439"/>
      <c r="AS439"/>
      <c r="AT439"/>
      <c r="AU439"/>
      <c r="AV439" s="39"/>
    </row>
    <row r="440" spans="1:48" s="20" customFormat="1" hidden="1" x14ac:dyDescent="0.25">
      <c r="A440" s="1">
        <f>ROW()</f>
        <v>440</v>
      </c>
      <c r="B440" s="27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30"/>
      <c r="R440" s="21"/>
      <c r="S440" s="18"/>
      <c r="T440" s="35"/>
      <c r="U440" s="262"/>
      <c r="V440" s="22"/>
      <c r="W440" s="22"/>
      <c r="X440" s="22"/>
      <c r="Y440" s="22"/>
      <c r="Z440" s="22"/>
      <c r="AA440" s="22"/>
      <c r="AB440" s="37"/>
      <c r="AC440" s="37"/>
      <c r="AD440" s="37"/>
      <c r="AE440" s="37"/>
      <c r="AF440" s="37"/>
      <c r="AG440" s="37"/>
      <c r="AH440" s="21"/>
      <c r="AI440" s="262"/>
      <c r="AJ440"/>
      <c r="AK440"/>
      <c r="AL440"/>
      <c r="AM440"/>
      <c r="AN440"/>
      <c r="AO440"/>
      <c r="AP440"/>
      <c r="AQ440"/>
      <c r="AR440"/>
      <c r="AS440"/>
      <c r="AT440"/>
      <c r="AU440"/>
      <c r="AV440" s="39"/>
    </row>
    <row r="441" spans="1:48" s="26" customFormat="1" hidden="1" x14ac:dyDescent="0.25">
      <c r="A441" s="1">
        <f>ROW()</f>
        <v>441</v>
      </c>
      <c r="B441" s="27" t="str">
        <f>R441</f>
        <v>TOTAL</v>
      </c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30"/>
      <c r="R441" s="23" t="s">
        <v>13</v>
      </c>
      <c r="S441" s="24" t="e">
        <f>SUM(#REF!)</f>
        <v>#REF!</v>
      </c>
      <c r="T441" s="24" t="e">
        <f>SUM(#REF!)</f>
        <v>#REF!</v>
      </c>
      <c r="U441" s="24">
        <f t="shared" ref="U441:AG441" si="156">SUM(U434:U440)</f>
        <v>0</v>
      </c>
      <c r="V441" s="24">
        <f t="shared" si="156"/>
        <v>0</v>
      </c>
      <c r="W441" s="24">
        <f t="shared" si="156"/>
        <v>0</v>
      </c>
      <c r="X441" s="24">
        <f t="shared" si="156"/>
        <v>0</v>
      </c>
      <c r="Y441" s="24">
        <f t="shared" si="156"/>
        <v>0</v>
      </c>
      <c r="Z441" s="24">
        <f t="shared" si="156"/>
        <v>0</v>
      </c>
      <c r="AA441" s="24">
        <f t="shared" si="156"/>
        <v>0</v>
      </c>
      <c r="AB441" s="24">
        <f t="shared" si="156"/>
        <v>0</v>
      </c>
      <c r="AC441" s="24">
        <f t="shared" si="156"/>
        <v>0</v>
      </c>
      <c r="AD441" s="24">
        <f t="shared" si="156"/>
        <v>0</v>
      </c>
      <c r="AE441" s="24">
        <f t="shared" si="156"/>
        <v>0</v>
      </c>
      <c r="AF441" s="24">
        <f t="shared" si="156"/>
        <v>0</v>
      </c>
      <c r="AG441" s="24">
        <f t="shared" si="156"/>
        <v>0</v>
      </c>
      <c r="AH441" s="23" t="s">
        <v>13</v>
      </c>
      <c r="AI441" s="24">
        <f>SUM(AI434:AI440)</f>
        <v>0</v>
      </c>
      <c r="AJ441"/>
      <c r="AK441"/>
      <c r="AL441"/>
      <c r="AM441"/>
      <c r="AN441"/>
      <c r="AO441"/>
      <c r="AP441"/>
      <c r="AQ441"/>
      <c r="AR441"/>
      <c r="AS441"/>
      <c r="AT441"/>
      <c r="AU441"/>
      <c r="AV441" s="39"/>
    </row>
    <row r="442" spans="1:48" hidden="1" x14ac:dyDescent="0.25">
      <c r="A442" s="1">
        <f>ROW()</f>
        <v>442</v>
      </c>
      <c r="AJ442"/>
      <c r="AK442"/>
      <c r="AL442"/>
      <c r="AM442"/>
      <c r="AN442"/>
      <c r="AO442"/>
      <c r="AP442"/>
      <c r="AQ442"/>
      <c r="AR442"/>
      <c r="AS442"/>
      <c r="AT442"/>
      <c r="AU442"/>
      <c r="AV442" s="39"/>
    </row>
    <row r="443" spans="1:48" hidden="1" x14ac:dyDescent="0.25">
      <c r="A443" s="1">
        <f>ROW()</f>
        <v>443</v>
      </c>
      <c r="AJ443"/>
      <c r="AK443"/>
      <c r="AL443"/>
      <c r="AM443"/>
      <c r="AN443"/>
      <c r="AO443"/>
      <c r="AP443"/>
      <c r="AQ443"/>
      <c r="AR443"/>
      <c r="AS443"/>
      <c r="AT443"/>
      <c r="AU443"/>
      <c r="AV443" s="39"/>
    </row>
    <row r="444" spans="1:48" x14ac:dyDescent="0.25">
      <c r="A444" s="1">
        <f>ROW()</f>
        <v>444</v>
      </c>
      <c r="AV444" s="39"/>
    </row>
    <row r="445" spans="1:48" x14ac:dyDescent="0.25">
      <c r="A445" s="1">
        <f>ROW()</f>
        <v>445</v>
      </c>
    </row>
    <row r="446" spans="1:48" x14ac:dyDescent="0.25">
      <c r="A446" s="1">
        <f>ROW()</f>
        <v>446</v>
      </c>
    </row>
    <row r="447" spans="1:48" x14ac:dyDescent="0.25">
      <c r="A447" s="1">
        <f>ROW()</f>
        <v>447</v>
      </c>
    </row>
    <row r="448" spans="1:48" x14ac:dyDescent="0.25">
      <c r="A448" s="1">
        <f>ROW()</f>
        <v>448</v>
      </c>
    </row>
    <row r="449" spans="1:1" x14ac:dyDescent="0.25">
      <c r="A449" s="1">
        <f>ROW()</f>
        <v>449</v>
      </c>
    </row>
    <row r="450" spans="1:1" x14ac:dyDescent="0.25">
      <c r="A450" s="1">
        <f>ROW()</f>
        <v>450</v>
      </c>
    </row>
    <row r="451" spans="1:1" x14ac:dyDescent="0.25">
      <c r="A451" s="1">
        <f>ROW()</f>
        <v>451</v>
      </c>
    </row>
    <row r="452" spans="1:1" x14ac:dyDescent="0.25">
      <c r="A452" s="1">
        <f>ROW()</f>
        <v>452</v>
      </c>
    </row>
    <row r="453" spans="1:1" x14ac:dyDescent="0.25">
      <c r="A453" s="1">
        <f>ROW()</f>
        <v>453</v>
      </c>
    </row>
    <row r="454" spans="1:1" x14ac:dyDescent="0.25">
      <c r="A454" s="1">
        <f>ROW()</f>
        <v>454</v>
      </c>
    </row>
    <row r="455" spans="1:1" x14ac:dyDescent="0.25">
      <c r="A455" s="1">
        <f>ROW()</f>
        <v>455</v>
      </c>
    </row>
    <row r="456" spans="1:1" x14ac:dyDescent="0.25">
      <c r="A456" s="1">
        <f>ROW()</f>
        <v>456</v>
      </c>
    </row>
    <row r="457" spans="1:1" x14ac:dyDescent="0.25">
      <c r="A457" s="1">
        <f>ROW()</f>
        <v>457</v>
      </c>
    </row>
    <row r="458" spans="1:1" x14ac:dyDescent="0.25">
      <c r="A458" s="1">
        <f>ROW()</f>
        <v>458</v>
      </c>
    </row>
    <row r="459" spans="1:1" x14ac:dyDescent="0.25">
      <c r="A459" s="1">
        <f>ROW()</f>
        <v>459</v>
      </c>
    </row>
    <row r="460" spans="1:1" x14ac:dyDescent="0.25">
      <c r="A460" s="1">
        <f>ROW()</f>
        <v>460</v>
      </c>
    </row>
    <row r="461" spans="1:1" x14ac:dyDescent="0.25">
      <c r="A461" s="1">
        <f>ROW()</f>
        <v>461</v>
      </c>
    </row>
    <row r="462" spans="1:1" x14ac:dyDescent="0.25">
      <c r="A462" s="1">
        <f>ROW()</f>
        <v>462</v>
      </c>
    </row>
    <row r="463" spans="1:1" x14ac:dyDescent="0.25">
      <c r="A463" s="1">
        <f>ROW()</f>
        <v>463</v>
      </c>
    </row>
    <row r="464" spans="1:1" x14ac:dyDescent="0.25">
      <c r="A464" s="1">
        <f>ROW()</f>
        <v>464</v>
      </c>
    </row>
    <row r="465" spans="1:1" x14ac:dyDescent="0.25">
      <c r="A465" s="1">
        <f>ROW()</f>
        <v>465</v>
      </c>
    </row>
    <row r="466" spans="1:1" x14ac:dyDescent="0.25">
      <c r="A466" s="1">
        <f>ROW()</f>
        <v>466</v>
      </c>
    </row>
    <row r="467" spans="1:1" x14ac:dyDescent="0.25">
      <c r="A467" s="1">
        <f>ROW()</f>
        <v>467</v>
      </c>
    </row>
    <row r="468" spans="1:1" x14ac:dyDescent="0.25">
      <c r="A468" s="1">
        <f>ROW()</f>
        <v>468</v>
      </c>
    </row>
    <row r="469" spans="1:1" x14ac:dyDescent="0.25">
      <c r="A469" s="1">
        <f>ROW()</f>
        <v>469</v>
      </c>
    </row>
    <row r="470" spans="1:1" x14ac:dyDescent="0.25">
      <c r="A470" s="1">
        <f>ROW()</f>
        <v>470</v>
      </c>
    </row>
    <row r="471" spans="1:1" x14ac:dyDescent="0.25">
      <c r="A471" s="1">
        <f>ROW()</f>
        <v>471</v>
      </c>
    </row>
    <row r="472" spans="1:1" x14ac:dyDescent="0.25">
      <c r="A472" s="1">
        <f>ROW()</f>
        <v>472</v>
      </c>
    </row>
    <row r="473" spans="1:1" x14ac:dyDescent="0.25">
      <c r="A473" s="1">
        <f>ROW()</f>
        <v>473</v>
      </c>
    </row>
    <row r="474" spans="1:1" x14ac:dyDescent="0.25">
      <c r="A474" s="1">
        <f>ROW()</f>
        <v>474</v>
      </c>
    </row>
    <row r="475" spans="1:1" x14ac:dyDescent="0.25">
      <c r="A475" s="1">
        <f>ROW()</f>
        <v>475</v>
      </c>
    </row>
    <row r="476" spans="1:1" x14ac:dyDescent="0.25">
      <c r="A476" s="1">
        <f>ROW()</f>
        <v>476</v>
      </c>
    </row>
    <row r="477" spans="1:1" x14ac:dyDescent="0.25">
      <c r="A477" s="1">
        <f>ROW()</f>
        <v>477</v>
      </c>
    </row>
    <row r="478" spans="1:1" x14ac:dyDescent="0.25">
      <c r="A478" s="1">
        <f>ROW()</f>
        <v>478</v>
      </c>
    </row>
    <row r="479" spans="1:1" x14ac:dyDescent="0.25">
      <c r="A479" s="1">
        <f>ROW()</f>
        <v>479</v>
      </c>
    </row>
    <row r="480" spans="1:1" x14ac:dyDescent="0.25">
      <c r="A480" s="1">
        <f>ROW()</f>
        <v>480</v>
      </c>
    </row>
    <row r="481" spans="1:48" x14ac:dyDescent="0.25">
      <c r="A481" s="1">
        <f>ROW()</f>
        <v>481</v>
      </c>
    </row>
    <row r="482" spans="1:48" x14ac:dyDescent="0.25">
      <c r="A482" s="1">
        <f>ROW()</f>
        <v>482</v>
      </c>
    </row>
    <row r="483" spans="1:48" x14ac:dyDescent="0.25">
      <c r="A483" s="1">
        <f>ROW()</f>
        <v>483</v>
      </c>
    </row>
    <row r="484" spans="1:48" x14ac:dyDescent="0.25">
      <c r="A484" s="1">
        <f>ROW()</f>
        <v>484</v>
      </c>
    </row>
    <row r="485" spans="1:48" x14ac:dyDescent="0.25">
      <c r="A485" s="1">
        <f>ROW()</f>
        <v>485</v>
      </c>
    </row>
    <row r="486" spans="1:48" x14ac:dyDescent="0.25">
      <c r="A486" s="1">
        <f>ROW()</f>
        <v>486</v>
      </c>
    </row>
    <row r="487" spans="1:48" x14ac:dyDescent="0.25">
      <c r="A487" s="1">
        <f>ROW()</f>
        <v>487</v>
      </c>
    </row>
    <row r="488" spans="1:48" x14ac:dyDescent="0.25">
      <c r="A488" s="1">
        <f>ROW()</f>
        <v>488</v>
      </c>
    </row>
    <row r="489" spans="1:48" x14ac:dyDescent="0.25">
      <c r="A489" s="1">
        <f>ROW()</f>
        <v>489</v>
      </c>
    </row>
    <row r="490" spans="1:48" x14ac:dyDescent="0.25">
      <c r="A490" s="1">
        <f>ROW()</f>
        <v>490</v>
      </c>
    </row>
    <row r="491" spans="1:48" x14ac:dyDescent="0.25">
      <c r="A491" s="1">
        <f>ROW()</f>
        <v>491</v>
      </c>
    </row>
    <row r="492" spans="1:48" x14ac:dyDescent="0.25">
      <c r="A492" s="1">
        <f>ROW()</f>
        <v>492</v>
      </c>
    </row>
    <row r="493" spans="1:48" x14ac:dyDescent="0.25">
      <c r="A493" s="1">
        <f>ROW()</f>
        <v>493</v>
      </c>
    </row>
    <row r="494" spans="1:48" x14ac:dyDescent="0.25">
      <c r="A494" s="1">
        <f>ROW()</f>
        <v>494</v>
      </c>
    </row>
    <row r="495" spans="1:48" x14ac:dyDescent="0.25">
      <c r="A495" s="1">
        <f>ROW()</f>
        <v>495</v>
      </c>
    </row>
    <row r="496" spans="1:48" s="16" customFormat="1" x14ac:dyDescent="0.25">
      <c r="A496" s="1">
        <f>ROW()</f>
        <v>496</v>
      </c>
      <c r="B496" s="27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30"/>
      <c r="R496" s="12" t="s">
        <v>145</v>
      </c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47" t="s">
        <v>145</v>
      </c>
      <c r="AI496" s="49"/>
      <c r="AJ496" s="13">
        <f>AJ491</f>
        <v>0</v>
      </c>
      <c r="AK496" s="13">
        <f t="shared" ref="AK496:AU496" si="157">AK491</f>
        <v>0</v>
      </c>
      <c r="AL496" s="13">
        <f t="shared" si="157"/>
        <v>0</v>
      </c>
      <c r="AM496" s="13">
        <f t="shared" si="157"/>
        <v>0</v>
      </c>
      <c r="AN496" s="13">
        <f t="shared" si="157"/>
        <v>0</v>
      </c>
      <c r="AO496" s="13">
        <f t="shared" si="157"/>
        <v>0</v>
      </c>
      <c r="AP496" s="13">
        <f t="shared" si="157"/>
        <v>0</v>
      </c>
      <c r="AQ496" s="13">
        <f t="shared" si="157"/>
        <v>0</v>
      </c>
      <c r="AR496" s="13">
        <f t="shared" si="157"/>
        <v>0</v>
      </c>
      <c r="AS496" s="13">
        <f t="shared" si="157"/>
        <v>0</v>
      </c>
      <c r="AT496" s="13">
        <f t="shared" si="157"/>
        <v>0</v>
      </c>
      <c r="AU496" s="13">
        <f t="shared" si="157"/>
        <v>0</v>
      </c>
      <c r="AV496" s="6"/>
    </row>
    <row r="497" spans="1:48" s="20" customFormat="1" x14ac:dyDescent="0.25">
      <c r="A497" s="1">
        <f>ROW()</f>
        <v>497</v>
      </c>
      <c r="B497" s="2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30"/>
      <c r="R497" s="21" t="s">
        <v>48</v>
      </c>
      <c r="S497" s="260"/>
      <c r="T497" s="35"/>
      <c r="U497" s="261"/>
      <c r="V497" s="22"/>
      <c r="W497" s="22"/>
      <c r="X497" s="22"/>
      <c r="Y497" s="22"/>
      <c r="Z497" s="22"/>
      <c r="AA497" s="22"/>
      <c r="AB497" s="36"/>
      <c r="AC497" s="37"/>
      <c r="AD497" s="37"/>
      <c r="AE497" s="37"/>
      <c r="AF497" s="37"/>
      <c r="AG497" s="37"/>
      <c r="AH497" s="50" t="s">
        <v>48</v>
      </c>
      <c r="AI497" s="88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6"/>
    </row>
    <row r="498" spans="1:48" s="20" customFormat="1" x14ac:dyDescent="0.25">
      <c r="A498" s="1">
        <f>ROW()</f>
        <v>498</v>
      </c>
      <c r="B498" s="27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30"/>
      <c r="R498" s="21" t="s">
        <v>49</v>
      </c>
      <c r="S498" s="260"/>
      <c r="T498" s="35"/>
      <c r="U498" s="261"/>
      <c r="V498" s="22"/>
      <c r="W498" s="22"/>
      <c r="X498" s="22"/>
      <c r="Y498" s="22"/>
      <c r="Z498" s="22"/>
      <c r="AA498" s="22"/>
      <c r="AB498" s="36"/>
      <c r="AC498" s="37"/>
      <c r="AD498" s="37"/>
      <c r="AE498" s="37"/>
      <c r="AF498" s="37"/>
      <c r="AG498" s="37"/>
      <c r="AH498" s="50" t="s">
        <v>49</v>
      </c>
      <c r="AI498" s="88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6"/>
    </row>
    <row r="499" spans="1:48" s="20" customFormat="1" x14ac:dyDescent="0.25">
      <c r="A499" s="1">
        <f>ROW()</f>
        <v>499</v>
      </c>
      <c r="B499" s="27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30"/>
      <c r="R499" s="21" t="s">
        <v>50</v>
      </c>
      <c r="S499" s="260"/>
      <c r="T499" s="35"/>
      <c r="U499" s="261"/>
      <c r="V499" s="22"/>
      <c r="W499" s="22"/>
      <c r="X499" s="22"/>
      <c r="Y499" s="22"/>
      <c r="Z499" s="22"/>
      <c r="AA499" s="22"/>
      <c r="AB499" s="36"/>
      <c r="AC499" s="37"/>
      <c r="AD499" s="37"/>
      <c r="AE499" s="37"/>
      <c r="AF499" s="37"/>
      <c r="AG499" s="37"/>
      <c r="AH499" s="50" t="s">
        <v>50</v>
      </c>
      <c r="AI499" s="88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6"/>
    </row>
    <row r="500" spans="1:48" s="20" customFormat="1" x14ac:dyDescent="0.25">
      <c r="A500" s="1">
        <f>ROW()</f>
        <v>500</v>
      </c>
      <c r="B500" s="27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30"/>
      <c r="R500" s="21" t="s">
        <v>53</v>
      </c>
      <c r="S500" s="22"/>
      <c r="T500" s="35"/>
      <c r="U500" s="262"/>
      <c r="V500" s="22"/>
      <c r="W500" s="22"/>
      <c r="X500" s="22"/>
      <c r="Y500" s="22"/>
      <c r="Z500" s="22"/>
      <c r="AA500" s="22"/>
      <c r="AB500" s="36"/>
      <c r="AC500" s="37"/>
      <c r="AD500" s="37"/>
      <c r="AE500" s="37"/>
      <c r="AF500" s="37"/>
      <c r="AG500" s="37"/>
      <c r="AH500" s="50" t="s">
        <v>53</v>
      </c>
      <c r="AI500" s="88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6"/>
    </row>
    <row r="501" spans="1:48" s="26" customFormat="1" x14ac:dyDescent="0.25">
      <c r="A501" s="1">
        <f>ROW()</f>
        <v>501</v>
      </c>
      <c r="B501" s="27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30"/>
      <c r="R501" s="23" t="s">
        <v>13</v>
      </c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67" t="s">
        <v>13</v>
      </c>
      <c r="AI501" s="68"/>
      <c r="AJ501" s="24">
        <f t="shared" ref="AJ501:AU501" si="158">SUM(AJ497:AJ500)</f>
        <v>0</v>
      </c>
      <c r="AK501" s="24">
        <f t="shared" si="158"/>
        <v>0</v>
      </c>
      <c r="AL501" s="24">
        <f t="shared" si="158"/>
        <v>0</v>
      </c>
      <c r="AM501" s="24">
        <f t="shared" si="158"/>
        <v>0</v>
      </c>
      <c r="AN501" s="24">
        <f t="shared" si="158"/>
        <v>0</v>
      </c>
      <c r="AO501" s="24">
        <f t="shared" si="158"/>
        <v>0</v>
      </c>
      <c r="AP501" s="24">
        <f t="shared" si="158"/>
        <v>0</v>
      </c>
      <c r="AQ501" s="24">
        <f t="shared" si="158"/>
        <v>0</v>
      </c>
      <c r="AR501" s="24">
        <f t="shared" si="158"/>
        <v>0</v>
      </c>
      <c r="AS501" s="24">
        <f t="shared" si="158"/>
        <v>0</v>
      </c>
      <c r="AT501" s="24">
        <f t="shared" si="158"/>
        <v>0</v>
      </c>
      <c r="AU501" s="24">
        <f t="shared" si="158"/>
        <v>0</v>
      </c>
      <c r="AV501" s="6"/>
    </row>
  </sheetData>
  <mergeCells count="46">
    <mergeCell ref="U21:U42"/>
    <mergeCell ref="AI21:AI42"/>
    <mergeCell ref="B2:AU2"/>
    <mergeCell ref="B3:Q3"/>
    <mergeCell ref="R3:AU3"/>
    <mergeCell ref="U11:U12"/>
    <mergeCell ref="AI11:AI12"/>
    <mergeCell ref="S81:S86"/>
    <mergeCell ref="C21:C42"/>
    <mergeCell ref="E21:E42"/>
    <mergeCell ref="H21:H42"/>
    <mergeCell ref="J21:J42"/>
    <mergeCell ref="L21:L42"/>
    <mergeCell ref="C81:C86"/>
    <mergeCell ref="E81:E86"/>
    <mergeCell ref="H81:H86"/>
    <mergeCell ref="J81:J86"/>
    <mergeCell ref="L81:L86"/>
    <mergeCell ref="P81:P86"/>
    <mergeCell ref="P21:P42"/>
    <mergeCell ref="S108:S114"/>
    <mergeCell ref="U108:U120"/>
    <mergeCell ref="S130:S135"/>
    <mergeCell ref="AI232:AI238"/>
    <mergeCell ref="S266:S270"/>
    <mergeCell ref="U266:U270"/>
    <mergeCell ref="AI274:AI275"/>
    <mergeCell ref="S279:S284"/>
    <mergeCell ref="U279:U285"/>
    <mergeCell ref="AI279:AI285"/>
    <mergeCell ref="S299:S305"/>
    <mergeCell ref="U299:U312"/>
    <mergeCell ref="AI299:AI312"/>
    <mergeCell ref="S289:S294"/>
    <mergeCell ref="U289:U295"/>
    <mergeCell ref="AI289:AI295"/>
    <mergeCell ref="U274:U275"/>
    <mergeCell ref="S497:S499"/>
    <mergeCell ref="U497:U500"/>
    <mergeCell ref="S316:S322"/>
    <mergeCell ref="U316:U329"/>
    <mergeCell ref="AI316:AI329"/>
    <mergeCell ref="U424:U430"/>
    <mergeCell ref="AI424:AI430"/>
    <mergeCell ref="U434:U440"/>
    <mergeCell ref="AI434:AI440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0" fitToHeight="4" orientation="portrait" horizontalDpi="300" verticalDpi="300" r:id="rId1"/>
  <headerFooter>
    <oddHeader>&amp;C&amp;A</oddHeader>
    <oddFooter>&amp;C
Diretoria Geral - Policlínica de Posse&amp;RPágina &amp;P de &amp;N</oddFooter>
  </headerFooter>
  <rowBreaks count="4" manualBreakCount="4">
    <brk id="51" min="2" max="46" man="1"/>
    <brk id="123" min="2" max="46" man="1"/>
    <brk id="168" min="2" max="46" man="1"/>
    <brk id="230" min="2" max="4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4BCD-3195-4FC7-B212-9BFBCA9EDCB3}">
  <sheetPr>
    <tabColor rgb="FF81D41A"/>
    <pageSetUpPr fitToPage="1"/>
  </sheetPr>
  <dimension ref="A1:IV50"/>
  <sheetViews>
    <sheetView showGridLines="0" view="pageBreakPreview" zoomScaleNormal="100" zoomScaleSheetLayoutView="100" workbookViewId="0">
      <pane xSplit="2" ySplit="4" topLeftCell="R18" activePane="bottomRight" state="frozen"/>
      <selection pane="topRight" activeCell="AI83" sqref="AI83"/>
      <selection pane="bottomLeft" activeCell="AI83" sqref="AI83"/>
      <selection pane="bottomRight" activeCell="AI83" sqref="AI83"/>
    </sheetView>
  </sheetViews>
  <sheetFormatPr defaultColWidth="8.7109375" defaultRowHeight="12.75" x14ac:dyDescent="0.2"/>
  <cols>
    <col min="1" max="1" width="3.5703125" style="152" hidden="1" customWidth="1"/>
    <col min="2" max="2" width="55" style="155" hidden="1" customWidth="1"/>
    <col min="3" max="3" width="20.7109375" style="155" hidden="1" customWidth="1"/>
    <col min="4" max="4" width="14.28515625" style="155" hidden="1" customWidth="1"/>
    <col min="5" max="17" width="20.7109375" style="155" hidden="1" customWidth="1"/>
    <col min="18" max="18" width="74.42578125" style="155" customWidth="1"/>
    <col min="19" max="20" width="20.7109375" style="155" hidden="1" customWidth="1"/>
    <col min="21" max="21" width="15.7109375" style="155" customWidth="1"/>
    <col min="22" max="29" width="15.7109375" style="155" hidden="1" customWidth="1"/>
    <col min="30" max="30" width="9.42578125" style="155" hidden="1" customWidth="1"/>
    <col min="31" max="39" width="15.7109375" style="155" hidden="1" customWidth="1"/>
    <col min="40" max="40" width="15.7109375" style="155" customWidth="1"/>
    <col min="41" max="45" width="15.7109375" style="155" hidden="1" customWidth="1"/>
    <col min="46" max="46" width="15.7109375" style="155" customWidth="1"/>
    <col min="47" max="16384" width="8.7109375" style="155"/>
  </cols>
  <sheetData>
    <row r="1" spans="1:256" s="154" customFormat="1" ht="69" customHeight="1" x14ac:dyDescent="0.8">
      <c r="A1" s="152">
        <f>ROW()</f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</row>
    <row r="2" spans="1:256" ht="19.5" customHeight="1" x14ac:dyDescent="0.2">
      <c r="A2" s="152">
        <f>ROW()</f>
        <v>2</v>
      </c>
      <c r="B2" s="273" t="s">
        <v>175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</row>
    <row r="3" spans="1:256" ht="19.5" customHeight="1" x14ac:dyDescent="0.2">
      <c r="A3" s="152">
        <f>ROW()</f>
        <v>3</v>
      </c>
      <c r="B3" s="276" t="s">
        <v>176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</row>
    <row r="4" spans="1:256" s="160" customFormat="1" ht="19.5" customHeight="1" x14ac:dyDescent="0.2">
      <c r="A4" s="156">
        <f>ROW()</f>
        <v>4</v>
      </c>
      <c r="B4" s="157" t="s">
        <v>177</v>
      </c>
      <c r="C4" s="158" t="s">
        <v>5</v>
      </c>
      <c r="D4" s="158" t="s">
        <v>4</v>
      </c>
      <c r="E4" s="158" t="s">
        <v>5</v>
      </c>
      <c r="F4" s="158">
        <v>45505</v>
      </c>
      <c r="G4" s="158">
        <v>45536</v>
      </c>
      <c r="H4" s="158" t="s">
        <v>3</v>
      </c>
      <c r="I4" s="158" t="s">
        <v>6</v>
      </c>
      <c r="J4" s="158" t="s">
        <v>3</v>
      </c>
      <c r="K4" s="158" t="s">
        <v>7</v>
      </c>
      <c r="L4" s="158" t="s">
        <v>5</v>
      </c>
      <c r="M4" s="158">
        <v>45566</v>
      </c>
      <c r="N4" s="158">
        <v>45597</v>
      </c>
      <c r="O4" s="158">
        <v>45627</v>
      </c>
      <c r="P4" s="158" t="s">
        <v>3</v>
      </c>
      <c r="Q4" s="158" t="s">
        <v>8</v>
      </c>
      <c r="R4" s="157" t="s">
        <v>178</v>
      </c>
      <c r="S4" s="158" t="s">
        <v>3</v>
      </c>
      <c r="T4" s="158" t="s">
        <v>10</v>
      </c>
      <c r="U4" s="158" t="s">
        <v>5</v>
      </c>
      <c r="V4" s="158">
        <v>45658</v>
      </c>
      <c r="W4" s="158">
        <v>45689</v>
      </c>
      <c r="X4" s="158">
        <v>45717</v>
      </c>
      <c r="Y4" s="158">
        <v>45748</v>
      </c>
      <c r="Z4" s="158">
        <v>45778</v>
      </c>
      <c r="AA4" s="158">
        <v>45809</v>
      </c>
      <c r="AB4" s="158">
        <v>45839</v>
      </c>
      <c r="AC4" s="158">
        <v>45870</v>
      </c>
      <c r="AD4" s="158">
        <v>45901</v>
      </c>
      <c r="AE4" s="158">
        <v>45931</v>
      </c>
      <c r="AF4" s="158">
        <v>45962</v>
      </c>
      <c r="AG4" s="158">
        <v>45992</v>
      </c>
      <c r="AH4" s="158">
        <v>46023</v>
      </c>
      <c r="AI4" s="158">
        <v>46054</v>
      </c>
      <c r="AJ4" s="158">
        <v>46082</v>
      </c>
      <c r="AK4" s="158">
        <v>46113</v>
      </c>
      <c r="AL4" s="158">
        <v>46143</v>
      </c>
      <c r="AM4" s="158">
        <v>46174</v>
      </c>
      <c r="AN4" s="158">
        <v>46204</v>
      </c>
      <c r="AO4" s="158">
        <v>46235</v>
      </c>
      <c r="AP4" s="158">
        <v>46266</v>
      </c>
      <c r="AQ4" s="158">
        <v>46296</v>
      </c>
      <c r="AR4" s="158">
        <v>46327</v>
      </c>
      <c r="AS4" s="158">
        <v>46357</v>
      </c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  <c r="IU4" s="159"/>
      <c r="IV4" s="159"/>
    </row>
    <row r="5" spans="1:256" s="165" customFormat="1" ht="19.5" customHeight="1" x14ac:dyDescent="0.25">
      <c r="A5" s="161">
        <f>ROW()</f>
        <v>5</v>
      </c>
      <c r="B5" s="162" t="s">
        <v>179</v>
      </c>
      <c r="C5" s="163">
        <v>1</v>
      </c>
      <c r="D5" s="164">
        <f>IFERROR(ROUND((D6/D7),4),0)</f>
        <v>1.8919999999999999</v>
      </c>
      <c r="E5" s="163">
        <v>1</v>
      </c>
      <c r="F5" s="164">
        <f>IFERROR(ROUND((F6/F7),4),0)</f>
        <v>2.0876999999999999</v>
      </c>
      <c r="G5" s="164">
        <f>IFERROR(ROUND((G6/G7),4),0)</f>
        <v>2.7652000000000001</v>
      </c>
      <c r="H5" s="164">
        <f>C5</f>
        <v>1</v>
      </c>
      <c r="I5" s="164">
        <f t="shared" ref="I5:AS5" si="0">IFERROR(ROUND((I6/I7),4),0)</f>
        <v>2.8571</v>
      </c>
      <c r="J5" s="164">
        <f>C5</f>
        <v>1</v>
      </c>
      <c r="K5" s="164">
        <f t="shared" si="0"/>
        <v>2.4089999999999998</v>
      </c>
      <c r="L5" s="164">
        <f>C5</f>
        <v>1</v>
      </c>
      <c r="M5" s="164">
        <f t="shared" si="0"/>
        <v>2.7703000000000002</v>
      </c>
      <c r="N5" s="164">
        <f t="shared" si="0"/>
        <v>2.7010000000000001</v>
      </c>
      <c r="O5" s="164">
        <f t="shared" si="0"/>
        <v>2.7662</v>
      </c>
      <c r="P5" s="164">
        <v>1</v>
      </c>
      <c r="Q5" s="164">
        <f t="shared" si="0"/>
        <v>0</v>
      </c>
      <c r="R5" s="162" t="s">
        <v>179</v>
      </c>
      <c r="S5" s="164">
        <v>1</v>
      </c>
      <c r="T5" s="164">
        <f t="shared" si="0"/>
        <v>0</v>
      </c>
      <c r="U5" s="164">
        <v>1</v>
      </c>
      <c r="V5" s="164">
        <f t="shared" si="0"/>
        <v>1.2270000000000001</v>
      </c>
      <c r="W5" s="164">
        <f t="shared" si="0"/>
        <v>1.2133</v>
      </c>
      <c r="X5" s="164">
        <f t="shared" si="0"/>
        <v>1.026</v>
      </c>
      <c r="Y5" s="164">
        <f t="shared" si="0"/>
        <v>1.0429999999999999</v>
      </c>
      <c r="Z5" s="164">
        <f t="shared" si="0"/>
        <v>1.0386</v>
      </c>
      <c r="AA5" s="164">
        <f t="shared" si="0"/>
        <v>1.2078</v>
      </c>
      <c r="AB5" s="164">
        <f t="shared" si="0"/>
        <v>1.2525999999999999</v>
      </c>
      <c r="AC5" s="164">
        <f t="shared" si="0"/>
        <v>1.1786000000000001</v>
      </c>
      <c r="AD5" s="164">
        <f t="shared" si="0"/>
        <v>1.1674</v>
      </c>
      <c r="AE5" s="164">
        <f t="shared" si="0"/>
        <v>1.2423</v>
      </c>
      <c r="AF5" s="164">
        <f t="shared" si="0"/>
        <v>1.0648</v>
      </c>
      <c r="AG5" s="164">
        <f t="shared" si="0"/>
        <v>1.1871</v>
      </c>
      <c r="AH5" s="164">
        <f t="shared" si="0"/>
        <v>1.0969</v>
      </c>
      <c r="AI5" s="164">
        <f t="shared" si="0"/>
        <v>1.1708000000000001</v>
      </c>
      <c r="AJ5" s="164">
        <v>1.2809999999999999</v>
      </c>
      <c r="AK5" s="164">
        <f t="shared" si="0"/>
        <v>1.0573999999999999</v>
      </c>
      <c r="AL5" s="164">
        <f t="shared" si="0"/>
        <v>1.1178999999999999</v>
      </c>
      <c r="AM5" s="164">
        <f t="shared" si="0"/>
        <v>1.1382000000000001</v>
      </c>
      <c r="AN5" s="164">
        <f t="shared" si="0"/>
        <v>1.1194</v>
      </c>
      <c r="AO5" s="164">
        <f t="shared" si="0"/>
        <v>0</v>
      </c>
      <c r="AP5" s="164">
        <f t="shared" si="0"/>
        <v>0</v>
      </c>
      <c r="AQ5" s="164">
        <f t="shared" si="0"/>
        <v>0</v>
      </c>
      <c r="AR5" s="164">
        <f t="shared" si="0"/>
        <v>0</v>
      </c>
      <c r="AS5" s="164">
        <f t="shared" si="0"/>
        <v>0</v>
      </c>
    </row>
    <row r="6" spans="1:256" s="168" customFormat="1" ht="19.5" customHeight="1" x14ac:dyDescent="0.2">
      <c r="A6" s="152">
        <f>ROW()</f>
        <v>6</v>
      </c>
      <c r="B6" s="166" t="s">
        <v>180</v>
      </c>
      <c r="C6" s="78"/>
      <c r="D6" s="19">
        <v>1341</v>
      </c>
      <c r="E6" s="78"/>
      <c r="F6" s="19">
        <v>7645</v>
      </c>
      <c r="G6" s="19">
        <v>10126</v>
      </c>
      <c r="H6" s="19"/>
      <c r="I6" s="145">
        <v>8437</v>
      </c>
      <c r="J6" s="19"/>
      <c r="K6" s="145">
        <v>1708</v>
      </c>
      <c r="L6" s="19"/>
      <c r="M6" s="19">
        <f>K6+I6</f>
        <v>10145</v>
      </c>
      <c r="N6" s="19">
        <v>9891</v>
      </c>
      <c r="O6" s="19">
        <v>10130</v>
      </c>
      <c r="P6" s="19"/>
      <c r="Q6" s="19"/>
      <c r="R6" s="166" t="s">
        <v>180</v>
      </c>
      <c r="S6" s="19"/>
      <c r="T6" s="19"/>
      <c r="U6" s="19"/>
      <c r="V6" s="74">
        <v>10675</v>
      </c>
      <c r="W6" s="19">
        <v>10556</v>
      </c>
      <c r="X6" s="19">
        <v>8926</v>
      </c>
      <c r="Y6" s="19">
        <v>9074</v>
      </c>
      <c r="Z6" s="19">
        <v>9036</v>
      </c>
      <c r="AA6" s="19">
        <v>10508</v>
      </c>
      <c r="AB6" s="59">
        <v>10898</v>
      </c>
      <c r="AC6" s="19">
        <v>10254</v>
      </c>
      <c r="AD6" s="19">
        <v>10156</v>
      </c>
      <c r="AE6" s="19">
        <v>10808</v>
      </c>
      <c r="AF6" s="19">
        <v>9264</v>
      </c>
      <c r="AG6" s="19">
        <v>10328</v>
      </c>
      <c r="AH6" s="19">
        <v>9543</v>
      </c>
      <c r="AI6" s="19">
        <v>10186</v>
      </c>
      <c r="AJ6" s="19">
        <v>10476</v>
      </c>
      <c r="AK6" s="19">
        <v>9199</v>
      </c>
      <c r="AL6" s="19">
        <v>9726</v>
      </c>
      <c r="AM6" s="19">
        <v>9902</v>
      </c>
      <c r="AN6" s="19">
        <v>9739</v>
      </c>
      <c r="AO6" s="19"/>
      <c r="AP6" s="19"/>
      <c r="AQ6" s="19"/>
      <c r="AR6" s="19"/>
      <c r="AS6" s="19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s="168" customFormat="1" ht="19.5" customHeight="1" x14ac:dyDescent="0.2">
      <c r="A7" s="152">
        <f>ROW()</f>
        <v>7</v>
      </c>
      <c r="B7" s="166" t="s">
        <v>181</v>
      </c>
      <c r="C7" s="78"/>
      <c r="D7" s="19">
        <v>708.77419354838707</v>
      </c>
      <c r="E7" s="78"/>
      <c r="F7" s="19">
        <v>3662</v>
      </c>
      <c r="G7" s="19">
        <v>3662</v>
      </c>
      <c r="H7" s="19"/>
      <c r="I7" s="19">
        <v>2953</v>
      </c>
      <c r="J7" s="19"/>
      <c r="K7" s="19">
        <v>709</v>
      </c>
      <c r="L7" s="19"/>
      <c r="M7" s="19">
        <v>3662</v>
      </c>
      <c r="N7" s="19">
        <v>3662</v>
      </c>
      <c r="O7" s="19">
        <v>3662</v>
      </c>
      <c r="P7" s="19"/>
      <c r="Q7" s="19">
        <v>3662</v>
      </c>
      <c r="R7" s="166" t="s">
        <v>181</v>
      </c>
      <c r="S7" s="19"/>
      <c r="T7" s="19">
        <v>3662</v>
      </c>
      <c r="U7" s="19"/>
      <c r="V7" s="19">
        <v>8700</v>
      </c>
      <c r="W7" s="19">
        <v>8700</v>
      </c>
      <c r="X7" s="19">
        <v>8700</v>
      </c>
      <c r="Y7" s="19">
        <v>8700</v>
      </c>
      <c r="Z7" s="19">
        <v>8700</v>
      </c>
      <c r="AA7" s="19">
        <v>8700</v>
      </c>
      <c r="AB7" s="19">
        <v>8700</v>
      </c>
      <c r="AC7" s="19">
        <v>8700</v>
      </c>
      <c r="AD7" s="19">
        <v>8700</v>
      </c>
      <c r="AE7" s="19">
        <v>8700</v>
      </c>
      <c r="AF7" s="19">
        <v>8700</v>
      </c>
      <c r="AG7" s="19">
        <v>8700</v>
      </c>
      <c r="AH7" s="19">
        <v>8700</v>
      </c>
      <c r="AI7" s="19">
        <v>8700</v>
      </c>
      <c r="AJ7" s="19">
        <v>8700</v>
      </c>
      <c r="AK7" s="19">
        <v>8700</v>
      </c>
      <c r="AL7" s="19">
        <v>8700</v>
      </c>
      <c r="AM7" s="19">
        <v>8700</v>
      </c>
      <c r="AN7" s="19">
        <v>8700</v>
      </c>
      <c r="AO7" s="19">
        <v>8700</v>
      </c>
      <c r="AP7" s="19">
        <v>8700</v>
      </c>
      <c r="AQ7" s="19">
        <v>8700</v>
      </c>
      <c r="AR7" s="19">
        <v>8700</v>
      </c>
      <c r="AS7" s="19">
        <v>8700</v>
      </c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</row>
    <row r="8" spans="1:256" s="165" customFormat="1" ht="19.5" customHeight="1" x14ac:dyDescent="0.25">
      <c r="A8" s="161">
        <f>ROW()</f>
        <v>8</v>
      </c>
      <c r="B8" s="169" t="s">
        <v>182</v>
      </c>
      <c r="C8" s="170">
        <v>1</v>
      </c>
      <c r="D8" s="171">
        <f>IFERROR(ROUND((D9/D10),4),0)</f>
        <v>0.59589999999999999</v>
      </c>
      <c r="E8" s="170">
        <v>1</v>
      </c>
      <c r="F8" s="171">
        <f>IFERROR(ROUND((F9/F10),4),0)</f>
        <v>1.1508</v>
      </c>
      <c r="G8" s="171">
        <f>IFERROR(ROUND((G9/G10),4),0)</f>
        <v>1.2276</v>
      </c>
      <c r="H8" s="171">
        <f>C8</f>
        <v>1</v>
      </c>
      <c r="I8" s="171">
        <f t="shared" ref="I8:AS8" si="1">IFERROR(ROUND((I9/I10),4),0)</f>
        <v>1.1993</v>
      </c>
      <c r="J8" s="171">
        <f>C8</f>
        <v>1</v>
      </c>
      <c r="K8" s="171">
        <f t="shared" si="1"/>
        <v>0.90500000000000003</v>
      </c>
      <c r="L8" s="171">
        <f>C8</f>
        <v>1</v>
      </c>
      <c r="M8" s="171">
        <f t="shared" si="1"/>
        <v>1.1740999999999999</v>
      </c>
      <c r="N8" s="171">
        <f t="shared" si="1"/>
        <v>1.1529</v>
      </c>
      <c r="O8" s="171">
        <f t="shared" si="1"/>
        <v>1.1541999999999999</v>
      </c>
      <c r="P8" s="171">
        <v>1</v>
      </c>
      <c r="Q8" s="171">
        <f t="shared" si="1"/>
        <v>0</v>
      </c>
      <c r="R8" s="169" t="s">
        <v>182</v>
      </c>
      <c r="S8" s="171">
        <v>1</v>
      </c>
      <c r="T8" s="171">
        <f t="shared" si="1"/>
        <v>0</v>
      </c>
      <c r="U8" s="171">
        <v>1</v>
      </c>
      <c r="V8" s="171">
        <f t="shared" si="1"/>
        <v>1.2378</v>
      </c>
      <c r="W8" s="171">
        <f t="shared" si="1"/>
        <v>1.0006999999999999</v>
      </c>
      <c r="X8" s="171">
        <f t="shared" si="1"/>
        <v>1</v>
      </c>
      <c r="Y8" s="171">
        <f t="shared" si="1"/>
        <v>1.0524</v>
      </c>
      <c r="Z8" s="171">
        <f t="shared" si="1"/>
        <v>1.0116000000000001</v>
      </c>
      <c r="AA8" s="171">
        <f t="shared" si="1"/>
        <v>1.0116000000000001</v>
      </c>
      <c r="AB8" s="171">
        <f t="shared" si="1"/>
        <v>1.1105</v>
      </c>
      <c r="AC8" s="171">
        <f t="shared" si="1"/>
        <v>1.3629</v>
      </c>
      <c r="AD8" s="171">
        <f t="shared" si="1"/>
        <v>1.4247000000000001</v>
      </c>
      <c r="AE8" s="171">
        <f t="shared" si="1"/>
        <v>1.3789</v>
      </c>
      <c r="AF8" s="171">
        <f t="shared" si="1"/>
        <v>1.8320000000000001</v>
      </c>
      <c r="AG8" s="171">
        <f t="shared" si="1"/>
        <v>1.6377999999999999</v>
      </c>
      <c r="AH8" s="171">
        <f t="shared" si="1"/>
        <v>1.7564</v>
      </c>
      <c r="AI8" s="171">
        <f t="shared" si="1"/>
        <v>1.6407</v>
      </c>
      <c r="AJ8" s="171">
        <f t="shared" si="1"/>
        <v>1.6639999999999999</v>
      </c>
      <c r="AK8" s="171">
        <f t="shared" si="1"/>
        <v>1.6639999999999999</v>
      </c>
      <c r="AL8" s="171">
        <f t="shared" si="1"/>
        <v>1.6435999999999999</v>
      </c>
      <c r="AM8" s="171">
        <f t="shared" si="1"/>
        <v>1.6451</v>
      </c>
      <c r="AN8" s="171">
        <f t="shared" si="1"/>
        <v>1.6451</v>
      </c>
      <c r="AO8" s="171">
        <f t="shared" si="1"/>
        <v>0</v>
      </c>
      <c r="AP8" s="171">
        <f t="shared" si="1"/>
        <v>0</v>
      </c>
      <c r="AQ8" s="171">
        <f t="shared" si="1"/>
        <v>0</v>
      </c>
      <c r="AR8" s="171">
        <f t="shared" si="1"/>
        <v>0</v>
      </c>
      <c r="AS8" s="171">
        <f t="shared" si="1"/>
        <v>0</v>
      </c>
    </row>
    <row r="9" spans="1:256" s="168" customFormat="1" ht="19.5" customHeight="1" x14ac:dyDescent="0.2">
      <c r="A9" s="152">
        <f>ROW()</f>
        <v>9</v>
      </c>
      <c r="B9" s="166" t="s">
        <v>183</v>
      </c>
      <c r="C9" s="78"/>
      <c r="D9" s="19">
        <v>267</v>
      </c>
      <c r="E9" s="78"/>
      <c r="F9" s="19">
        <v>2664</v>
      </c>
      <c r="G9" s="19">
        <v>2842</v>
      </c>
      <c r="H9" s="19"/>
      <c r="I9" s="145">
        <v>2299</v>
      </c>
      <c r="J9" s="19"/>
      <c r="K9" s="145">
        <v>419</v>
      </c>
      <c r="L9" s="19"/>
      <c r="M9" s="19">
        <f>K9+I9</f>
        <v>2718</v>
      </c>
      <c r="N9" s="19">
        <v>2669</v>
      </c>
      <c r="O9" s="19">
        <v>2672</v>
      </c>
      <c r="P9" s="19"/>
      <c r="Q9" s="19"/>
      <c r="R9" s="166" t="s">
        <v>183</v>
      </c>
      <c r="S9" s="19"/>
      <c r="T9" s="19"/>
      <c r="U9" s="19"/>
      <c r="V9" s="74">
        <v>1702</v>
      </c>
      <c r="W9" s="19">
        <v>1376</v>
      </c>
      <c r="X9" s="19">
        <v>1375</v>
      </c>
      <c r="Y9" s="19">
        <v>1447</v>
      </c>
      <c r="Z9" s="19">
        <v>1391</v>
      </c>
      <c r="AA9" s="19">
        <v>1391</v>
      </c>
      <c r="AB9" s="59">
        <v>1527</v>
      </c>
      <c r="AC9" s="19">
        <v>1874</v>
      </c>
      <c r="AD9" s="19">
        <v>1959</v>
      </c>
      <c r="AE9" s="19">
        <v>1896</v>
      </c>
      <c r="AF9" s="19">
        <v>2519</v>
      </c>
      <c r="AG9" s="19">
        <v>2252</v>
      </c>
      <c r="AH9" s="19">
        <v>2415</v>
      </c>
      <c r="AI9" s="19">
        <v>2256</v>
      </c>
      <c r="AJ9" s="19">
        <v>2288</v>
      </c>
      <c r="AK9" s="19">
        <v>2288</v>
      </c>
      <c r="AL9" s="19">
        <v>2260</v>
      </c>
      <c r="AM9" s="19">
        <v>2262</v>
      </c>
      <c r="AN9" s="19">
        <v>2262</v>
      </c>
      <c r="AO9" s="19"/>
      <c r="AP9" s="19"/>
      <c r="AQ9" s="19"/>
      <c r="AR9" s="19"/>
      <c r="AS9" s="19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7"/>
      <c r="FH9" s="167"/>
      <c r="FI9" s="167"/>
      <c r="FJ9" s="167"/>
      <c r="FK9" s="167"/>
      <c r="FL9" s="167"/>
      <c r="FM9" s="167"/>
      <c r="FN9" s="167"/>
      <c r="FO9" s="167"/>
      <c r="FP9" s="167"/>
      <c r="FQ9" s="167"/>
      <c r="FR9" s="167"/>
      <c r="FS9" s="167"/>
      <c r="FT9" s="167"/>
      <c r="FU9" s="167"/>
      <c r="FV9" s="167"/>
      <c r="FW9" s="167"/>
      <c r="FX9" s="167"/>
      <c r="FY9" s="167"/>
      <c r="FZ9" s="167"/>
      <c r="GA9" s="167"/>
      <c r="GB9" s="167"/>
      <c r="GC9" s="167"/>
      <c r="GD9" s="167"/>
      <c r="GE9" s="167"/>
      <c r="GF9" s="167"/>
      <c r="GG9" s="167"/>
      <c r="GH9" s="167"/>
      <c r="GI9" s="167"/>
      <c r="GJ9" s="167"/>
      <c r="GK9" s="167"/>
      <c r="GL9" s="167"/>
      <c r="GM9" s="167"/>
      <c r="GN9" s="167"/>
      <c r="GO9" s="167"/>
      <c r="GP9" s="167"/>
      <c r="GQ9" s="167"/>
      <c r="GR9" s="167"/>
      <c r="GS9" s="167"/>
      <c r="GT9" s="167"/>
      <c r="GU9" s="167"/>
      <c r="GV9" s="167"/>
      <c r="GW9" s="167"/>
      <c r="GX9" s="167"/>
      <c r="GY9" s="167"/>
      <c r="GZ9" s="167"/>
      <c r="HA9" s="167"/>
      <c r="HB9" s="167"/>
      <c r="HC9" s="167"/>
      <c r="HD9" s="167"/>
      <c r="HE9" s="167"/>
      <c r="HF9" s="167"/>
      <c r="HG9" s="167"/>
      <c r="HH9" s="167"/>
      <c r="HI9" s="167"/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7"/>
      <c r="HU9" s="167"/>
      <c r="HV9" s="167"/>
      <c r="HW9" s="167"/>
      <c r="HX9" s="167"/>
      <c r="HY9" s="167"/>
      <c r="HZ9" s="167"/>
      <c r="IA9" s="167"/>
      <c r="IB9" s="167"/>
      <c r="IC9" s="167"/>
      <c r="ID9" s="167"/>
      <c r="IE9" s="167"/>
      <c r="IF9" s="167"/>
      <c r="IG9" s="167"/>
      <c r="IH9" s="167"/>
      <c r="II9" s="167"/>
      <c r="IJ9" s="167"/>
      <c r="IK9" s="167"/>
      <c r="IL9" s="167"/>
      <c r="IM9" s="167"/>
      <c r="IN9" s="167"/>
      <c r="IO9" s="167"/>
      <c r="IP9" s="167"/>
      <c r="IQ9" s="167"/>
      <c r="IR9" s="167"/>
      <c r="IS9" s="167"/>
      <c r="IT9" s="167"/>
      <c r="IU9" s="167"/>
      <c r="IV9" s="167"/>
    </row>
    <row r="10" spans="1:256" s="168" customFormat="1" ht="19.5" customHeight="1" x14ac:dyDescent="0.2">
      <c r="A10" s="152">
        <f>ROW()</f>
        <v>10</v>
      </c>
      <c r="B10" s="166" t="s">
        <v>184</v>
      </c>
      <c r="C10" s="78"/>
      <c r="D10" s="19">
        <v>448.06451612903231</v>
      </c>
      <c r="E10" s="78"/>
      <c r="F10" s="19">
        <v>2315</v>
      </c>
      <c r="G10" s="19">
        <v>2315</v>
      </c>
      <c r="H10" s="19"/>
      <c r="I10" s="19">
        <v>1917</v>
      </c>
      <c r="J10" s="19"/>
      <c r="K10" s="19">
        <v>463</v>
      </c>
      <c r="L10" s="19"/>
      <c r="M10" s="19">
        <v>2315</v>
      </c>
      <c r="N10" s="19">
        <v>2315</v>
      </c>
      <c r="O10" s="19">
        <v>2315</v>
      </c>
      <c r="P10" s="19"/>
      <c r="Q10" s="19">
        <v>2315</v>
      </c>
      <c r="R10" s="166" t="s">
        <v>184</v>
      </c>
      <c r="S10" s="19"/>
      <c r="T10" s="19">
        <v>2315</v>
      </c>
      <c r="U10" s="19"/>
      <c r="V10" s="19">
        <v>1375</v>
      </c>
      <c r="W10" s="19">
        <v>1375</v>
      </c>
      <c r="X10" s="19">
        <v>1375</v>
      </c>
      <c r="Y10" s="19">
        <v>1375</v>
      </c>
      <c r="Z10" s="19">
        <v>1375</v>
      </c>
      <c r="AA10" s="19">
        <v>1375</v>
      </c>
      <c r="AB10" s="19">
        <v>1375</v>
      </c>
      <c r="AC10" s="19">
        <v>1375</v>
      </c>
      <c r="AD10" s="19">
        <v>1375</v>
      </c>
      <c r="AE10" s="19">
        <v>1375</v>
      </c>
      <c r="AF10" s="19">
        <v>1375</v>
      </c>
      <c r="AG10" s="19">
        <v>1375</v>
      </c>
      <c r="AH10" s="19">
        <v>1375</v>
      </c>
      <c r="AI10" s="19">
        <v>1375</v>
      </c>
      <c r="AJ10" s="19">
        <v>1375</v>
      </c>
      <c r="AK10" s="19">
        <v>1375</v>
      </c>
      <c r="AL10" s="19">
        <v>1375</v>
      </c>
      <c r="AM10" s="19">
        <v>1375</v>
      </c>
      <c r="AN10" s="19">
        <v>1375</v>
      </c>
      <c r="AO10" s="19">
        <v>1375</v>
      </c>
      <c r="AP10" s="19">
        <v>1375</v>
      </c>
      <c r="AQ10" s="19">
        <v>1375</v>
      </c>
      <c r="AR10" s="19">
        <v>1375</v>
      </c>
      <c r="AS10" s="19">
        <v>1375</v>
      </c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67"/>
      <c r="GL10" s="167"/>
      <c r="GM10" s="167"/>
      <c r="GN10" s="167"/>
      <c r="GO10" s="167"/>
      <c r="GP10" s="167"/>
      <c r="GQ10" s="167"/>
      <c r="GR10" s="167"/>
      <c r="GS10" s="167"/>
      <c r="GT10" s="167"/>
      <c r="GU10" s="167"/>
      <c r="GV10" s="167"/>
      <c r="GW10" s="167"/>
      <c r="GX10" s="167"/>
      <c r="GY10" s="167"/>
      <c r="GZ10" s="167"/>
      <c r="HA10" s="167"/>
      <c r="HB10" s="167"/>
      <c r="HC10" s="167"/>
      <c r="HD10" s="167"/>
      <c r="HE10" s="167"/>
      <c r="HF10" s="167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67"/>
      <c r="HV10" s="167"/>
      <c r="HW10" s="167"/>
      <c r="HX10" s="167"/>
      <c r="HY10" s="167"/>
      <c r="HZ10" s="167"/>
      <c r="IA10" s="167"/>
      <c r="IB10" s="167"/>
      <c r="IC10" s="167"/>
      <c r="ID10" s="167"/>
      <c r="IE10" s="167"/>
      <c r="IF10" s="167"/>
      <c r="IG10" s="167"/>
      <c r="IH10" s="167"/>
      <c r="II10" s="167"/>
      <c r="IJ10" s="167"/>
      <c r="IK10" s="167"/>
      <c r="IL10" s="167"/>
      <c r="IM10" s="167"/>
      <c r="IN10" s="167"/>
      <c r="IO10" s="167"/>
      <c r="IP10" s="167"/>
      <c r="IQ10" s="167"/>
      <c r="IR10" s="167"/>
      <c r="IS10" s="167"/>
      <c r="IT10" s="167"/>
      <c r="IU10" s="167"/>
      <c r="IV10" s="167"/>
    </row>
    <row r="11" spans="1:256" s="165" customFormat="1" ht="19.5" customHeight="1" x14ac:dyDescent="0.25">
      <c r="A11" s="161">
        <f>ROW()</f>
        <v>11</v>
      </c>
      <c r="B11" s="169" t="s">
        <v>185</v>
      </c>
      <c r="C11" s="172" t="s">
        <v>186</v>
      </c>
      <c r="D11" s="173">
        <f>IFERROR(ROUND((D12/D13),4),0)</f>
        <v>1</v>
      </c>
      <c r="E11" s="172" t="s">
        <v>186</v>
      </c>
      <c r="F11" s="173">
        <f>IFERROR(ROUND((F12/F13),4),0)</f>
        <v>0.98070000000000002</v>
      </c>
      <c r="G11" s="173">
        <f>IFERROR(ROUND((G12/G13),4),0)</f>
        <v>0.85460000000000003</v>
      </c>
      <c r="H11" s="171" t="str">
        <f>C11</f>
        <v>≥ 70%</v>
      </c>
      <c r="I11" s="173">
        <f t="shared" ref="I11:AS11" si="2">IFERROR(ROUND((I12/I13),4),0)</f>
        <v>0.87360000000000004</v>
      </c>
      <c r="J11" s="171" t="str">
        <f>C11</f>
        <v>≥ 70%</v>
      </c>
      <c r="K11" s="173">
        <f t="shared" si="2"/>
        <v>0.80579999999999996</v>
      </c>
      <c r="L11" s="171" t="str">
        <f>C11</f>
        <v>≥ 70%</v>
      </c>
      <c r="M11" s="173">
        <f t="shared" si="2"/>
        <v>0.86609999999999998</v>
      </c>
      <c r="N11" s="173">
        <f t="shared" si="2"/>
        <v>0.82579999999999998</v>
      </c>
      <c r="O11" s="173">
        <f t="shared" si="2"/>
        <v>0.86599999999999999</v>
      </c>
      <c r="P11" s="171" t="s">
        <v>186</v>
      </c>
      <c r="Q11" s="173">
        <f t="shared" si="2"/>
        <v>0</v>
      </c>
      <c r="R11" s="169" t="s">
        <v>185</v>
      </c>
      <c r="S11" s="173" t="s">
        <v>186</v>
      </c>
      <c r="T11" s="173">
        <f t="shared" si="2"/>
        <v>0</v>
      </c>
      <c r="U11" s="173" t="s">
        <v>186</v>
      </c>
      <c r="V11" s="173">
        <f t="shared" si="2"/>
        <v>0.87709999999999999</v>
      </c>
      <c r="W11" s="173">
        <f t="shared" si="2"/>
        <v>0.89880000000000004</v>
      </c>
      <c r="X11" s="173">
        <f t="shared" si="2"/>
        <v>1</v>
      </c>
      <c r="Y11" s="173">
        <f t="shared" si="2"/>
        <v>0.84099999999999997</v>
      </c>
      <c r="Z11" s="173">
        <f t="shared" si="2"/>
        <v>0.8347</v>
      </c>
      <c r="AA11" s="173">
        <f t="shared" si="2"/>
        <v>0.86080000000000001</v>
      </c>
      <c r="AB11" s="173">
        <f t="shared" si="2"/>
        <v>0.89239999999999997</v>
      </c>
      <c r="AC11" s="173">
        <f t="shared" si="2"/>
        <v>0.88929999999999998</v>
      </c>
      <c r="AD11" s="173">
        <f t="shared" si="2"/>
        <v>0.90049999999999997</v>
      </c>
      <c r="AE11" s="173">
        <f t="shared" si="2"/>
        <v>0.91139999999999999</v>
      </c>
      <c r="AF11" s="173">
        <f t="shared" si="2"/>
        <v>0.89580000000000004</v>
      </c>
      <c r="AG11" s="173">
        <f t="shared" si="2"/>
        <v>0.89880000000000004</v>
      </c>
      <c r="AH11" s="173">
        <f t="shared" si="2"/>
        <v>0.90959999999999996</v>
      </c>
      <c r="AI11" s="173">
        <f t="shared" si="2"/>
        <v>0.91310000000000002</v>
      </c>
      <c r="AJ11" s="173">
        <f t="shared" si="2"/>
        <v>0.90410000000000001</v>
      </c>
      <c r="AK11" s="173">
        <f t="shared" si="2"/>
        <v>0.90329999999999999</v>
      </c>
      <c r="AL11" s="173">
        <f t="shared" si="2"/>
        <v>0.88629999999999998</v>
      </c>
      <c r="AM11" s="173">
        <f t="shared" si="2"/>
        <v>0.8861</v>
      </c>
      <c r="AN11" s="173">
        <f t="shared" si="2"/>
        <v>0.89149999999999996</v>
      </c>
      <c r="AO11" s="173">
        <f t="shared" si="2"/>
        <v>0</v>
      </c>
      <c r="AP11" s="173">
        <f t="shared" si="2"/>
        <v>0</v>
      </c>
      <c r="AQ11" s="173">
        <f t="shared" si="2"/>
        <v>0</v>
      </c>
      <c r="AR11" s="173">
        <f t="shared" si="2"/>
        <v>0</v>
      </c>
      <c r="AS11" s="173">
        <f t="shared" si="2"/>
        <v>0</v>
      </c>
    </row>
    <row r="12" spans="1:256" s="168" customFormat="1" ht="19.5" customHeight="1" x14ac:dyDescent="0.2">
      <c r="A12" s="152">
        <f>ROW()</f>
        <v>12</v>
      </c>
      <c r="B12" s="166" t="s">
        <v>187</v>
      </c>
      <c r="C12" s="78"/>
      <c r="D12" s="19">
        <v>122</v>
      </c>
      <c r="E12" s="78"/>
      <c r="F12" s="19">
        <v>2029</v>
      </c>
      <c r="G12" s="19">
        <v>1922</v>
      </c>
      <c r="H12" s="19"/>
      <c r="I12" s="145">
        <v>1707</v>
      </c>
      <c r="J12" s="19"/>
      <c r="K12" s="145">
        <v>195</v>
      </c>
      <c r="L12" s="19"/>
      <c r="M12" s="19">
        <f>K12+I12</f>
        <v>1902</v>
      </c>
      <c r="N12" s="19">
        <v>1692</v>
      </c>
      <c r="O12" s="19">
        <v>1803</v>
      </c>
      <c r="P12" s="19"/>
      <c r="Q12" s="19"/>
      <c r="R12" s="166" t="s">
        <v>187</v>
      </c>
      <c r="S12" s="19"/>
      <c r="T12" s="19"/>
      <c r="U12" s="19"/>
      <c r="V12" s="74">
        <v>1278</v>
      </c>
      <c r="W12" s="19">
        <v>1021</v>
      </c>
      <c r="X12" s="19">
        <v>936</v>
      </c>
      <c r="Y12" s="19">
        <v>1063</v>
      </c>
      <c r="Z12" s="19">
        <v>1131</v>
      </c>
      <c r="AA12" s="19">
        <v>1064</v>
      </c>
      <c r="AB12" s="19">
        <v>1435</v>
      </c>
      <c r="AC12" s="19">
        <v>1511</v>
      </c>
      <c r="AD12" s="19">
        <v>1583</v>
      </c>
      <c r="AE12" s="19">
        <v>1758</v>
      </c>
      <c r="AF12" s="19">
        <v>1728</v>
      </c>
      <c r="AG12" s="19">
        <v>1795</v>
      </c>
      <c r="AH12" s="19">
        <v>1961</v>
      </c>
      <c r="AI12" s="19">
        <v>2480</v>
      </c>
      <c r="AJ12" s="19">
        <v>2554</v>
      </c>
      <c r="AK12" s="19">
        <v>2299</v>
      </c>
      <c r="AL12" s="19">
        <v>2363</v>
      </c>
      <c r="AM12" s="19">
        <v>2341</v>
      </c>
      <c r="AN12" s="19">
        <v>2465</v>
      </c>
      <c r="AO12" s="19"/>
      <c r="AP12" s="19"/>
      <c r="AQ12" s="19"/>
      <c r="AR12" s="19"/>
      <c r="AS12" s="19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167"/>
      <c r="FJ12" s="167"/>
      <c r="FK12" s="167"/>
      <c r="FL12" s="167"/>
      <c r="FM12" s="167"/>
      <c r="FN12" s="167"/>
      <c r="FO12" s="167"/>
      <c r="FP12" s="167"/>
      <c r="FQ12" s="167"/>
      <c r="FR12" s="167"/>
      <c r="FS12" s="167"/>
      <c r="FT12" s="167"/>
      <c r="FU12" s="167"/>
      <c r="FV12" s="167"/>
      <c r="FW12" s="167"/>
      <c r="FX12" s="167"/>
      <c r="FY12" s="167"/>
      <c r="FZ12" s="167"/>
      <c r="GA12" s="167"/>
      <c r="GB12" s="167"/>
      <c r="GC12" s="167"/>
      <c r="GD12" s="167"/>
      <c r="GE12" s="167"/>
      <c r="GF12" s="167"/>
      <c r="GG12" s="167"/>
      <c r="GH12" s="167"/>
      <c r="GI12" s="167"/>
      <c r="GJ12" s="167"/>
      <c r="GK12" s="167"/>
      <c r="GL12" s="167"/>
      <c r="GM12" s="167"/>
      <c r="GN12" s="167"/>
      <c r="GO12" s="167"/>
      <c r="GP12" s="167"/>
      <c r="GQ12" s="167"/>
      <c r="GR12" s="167"/>
      <c r="GS12" s="167"/>
      <c r="GT12" s="167"/>
      <c r="GU12" s="167"/>
      <c r="GV12" s="167"/>
      <c r="GW12" s="167"/>
      <c r="GX12" s="167"/>
      <c r="GY12" s="167"/>
      <c r="GZ12" s="167"/>
      <c r="HA12" s="167"/>
      <c r="HB12" s="167"/>
      <c r="HC12" s="167"/>
      <c r="HD12" s="167"/>
      <c r="HE12" s="167"/>
      <c r="HF12" s="167"/>
      <c r="HG12" s="167"/>
      <c r="HH12" s="167"/>
      <c r="HI12" s="167"/>
      <c r="HJ12" s="167"/>
      <c r="HK12" s="167"/>
      <c r="HL12" s="167"/>
      <c r="HM12" s="167"/>
      <c r="HN12" s="167"/>
      <c r="HO12" s="167"/>
      <c r="HP12" s="167"/>
      <c r="HQ12" s="167"/>
      <c r="HR12" s="167"/>
      <c r="HS12" s="167"/>
      <c r="HT12" s="167"/>
      <c r="HU12" s="167"/>
      <c r="HV12" s="167"/>
      <c r="HW12" s="167"/>
      <c r="HX12" s="167"/>
      <c r="HY12" s="167"/>
      <c r="HZ12" s="167"/>
      <c r="IA12" s="167"/>
      <c r="IB12" s="167"/>
      <c r="IC12" s="167"/>
      <c r="ID12" s="167"/>
      <c r="IE12" s="167"/>
      <c r="IF12" s="167"/>
      <c r="IG12" s="167"/>
      <c r="IH12" s="167"/>
      <c r="II12" s="167"/>
      <c r="IJ12" s="167"/>
      <c r="IK12" s="167"/>
      <c r="IL12" s="167"/>
      <c r="IM12" s="167"/>
      <c r="IN12" s="167"/>
      <c r="IO12" s="167"/>
      <c r="IP12" s="167"/>
      <c r="IQ12" s="167"/>
      <c r="IR12" s="167"/>
      <c r="IS12" s="167"/>
      <c r="IT12" s="167"/>
      <c r="IU12" s="167"/>
      <c r="IV12" s="167"/>
    </row>
    <row r="13" spans="1:256" s="168" customFormat="1" ht="19.5" customHeight="1" x14ac:dyDescent="0.2">
      <c r="A13" s="152">
        <f>ROW()</f>
        <v>13</v>
      </c>
      <c r="B13" s="166" t="s">
        <v>188</v>
      </c>
      <c r="C13" s="78"/>
      <c r="D13" s="19">
        <v>122</v>
      </c>
      <c r="E13" s="78"/>
      <c r="F13" s="19">
        <v>2069</v>
      </c>
      <c r="G13" s="19">
        <v>2249</v>
      </c>
      <c r="H13" s="19"/>
      <c r="I13" s="145">
        <v>1954</v>
      </c>
      <c r="J13" s="19"/>
      <c r="K13" s="145">
        <v>242</v>
      </c>
      <c r="L13" s="19"/>
      <c r="M13" s="19">
        <f>K13+I13</f>
        <v>2196</v>
      </c>
      <c r="N13" s="19">
        <v>2049</v>
      </c>
      <c r="O13" s="19">
        <v>2082</v>
      </c>
      <c r="P13" s="19"/>
      <c r="Q13" s="19"/>
      <c r="R13" s="166" t="s">
        <v>188</v>
      </c>
      <c r="S13" s="19"/>
      <c r="T13" s="19"/>
      <c r="U13" s="19"/>
      <c r="V13" s="74">
        <v>1457</v>
      </c>
      <c r="W13" s="19">
        <v>1136</v>
      </c>
      <c r="X13" s="19">
        <v>936</v>
      </c>
      <c r="Y13" s="19">
        <v>1264</v>
      </c>
      <c r="Z13" s="19">
        <v>1355</v>
      </c>
      <c r="AA13" s="19">
        <v>1236</v>
      </c>
      <c r="AB13" s="19">
        <v>1608</v>
      </c>
      <c r="AC13" s="19">
        <v>1699</v>
      </c>
      <c r="AD13" s="19">
        <v>1758</v>
      </c>
      <c r="AE13" s="19">
        <v>1929</v>
      </c>
      <c r="AF13" s="19">
        <v>1929</v>
      </c>
      <c r="AG13" s="19">
        <v>1997</v>
      </c>
      <c r="AH13" s="19">
        <v>2156</v>
      </c>
      <c r="AI13" s="19">
        <v>2716</v>
      </c>
      <c r="AJ13" s="19">
        <v>2825</v>
      </c>
      <c r="AK13" s="19">
        <v>2545</v>
      </c>
      <c r="AL13" s="19">
        <v>2666</v>
      </c>
      <c r="AM13" s="19">
        <v>2642</v>
      </c>
      <c r="AN13" s="19">
        <v>2765</v>
      </c>
      <c r="AO13" s="19"/>
      <c r="AP13" s="19"/>
      <c r="AQ13" s="19"/>
      <c r="AR13" s="19"/>
      <c r="AS13" s="19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7"/>
      <c r="FF13" s="167"/>
      <c r="FG13" s="167"/>
      <c r="FH13" s="167"/>
      <c r="FI13" s="167"/>
      <c r="FJ13" s="167"/>
      <c r="FK13" s="167"/>
      <c r="FL13" s="167"/>
      <c r="FM13" s="167"/>
      <c r="FN13" s="167"/>
      <c r="FO13" s="167"/>
      <c r="FP13" s="167"/>
      <c r="FQ13" s="167"/>
      <c r="FR13" s="167"/>
      <c r="FS13" s="167"/>
      <c r="FT13" s="167"/>
      <c r="FU13" s="167"/>
      <c r="FV13" s="167"/>
      <c r="FW13" s="167"/>
      <c r="FX13" s="167"/>
      <c r="FY13" s="167"/>
      <c r="FZ13" s="167"/>
      <c r="GA13" s="167"/>
      <c r="GB13" s="167"/>
      <c r="GC13" s="167"/>
      <c r="GD13" s="167"/>
      <c r="GE13" s="167"/>
      <c r="GF13" s="167"/>
      <c r="GG13" s="167"/>
      <c r="GH13" s="167"/>
      <c r="GI13" s="167"/>
      <c r="GJ13" s="167"/>
      <c r="GK13" s="167"/>
      <c r="GL13" s="167"/>
      <c r="GM13" s="167"/>
      <c r="GN13" s="167"/>
      <c r="GO13" s="167"/>
      <c r="GP13" s="167"/>
      <c r="GQ13" s="167"/>
      <c r="GR13" s="167"/>
      <c r="GS13" s="167"/>
      <c r="GT13" s="167"/>
      <c r="GU13" s="167"/>
      <c r="GV13" s="167"/>
      <c r="GW13" s="167"/>
      <c r="GX13" s="167"/>
      <c r="GY13" s="167"/>
      <c r="GZ13" s="167"/>
      <c r="HA13" s="167"/>
      <c r="HB13" s="167"/>
      <c r="HC13" s="167"/>
      <c r="HD13" s="167"/>
      <c r="HE13" s="167"/>
      <c r="HF13" s="167"/>
      <c r="HG13" s="167"/>
      <c r="HH13" s="167"/>
      <c r="HI13" s="167"/>
      <c r="HJ13" s="167"/>
      <c r="HK13" s="167"/>
      <c r="HL13" s="167"/>
      <c r="HM13" s="167"/>
      <c r="HN13" s="167"/>
      <c r="HO13" s="167"/>
      <c r="HP13" s="167"/>
      <c r="HQ13" s="167"/>
      <c r="HR13" s="167"/>
      <c r="HS13" s="167"/>
      <c r="HT13" s="167"/>
      <c r="HU13" s="167"/>
      <c r="HV13" s="167"/>
      <c r="HW13" s="167"/>
      <c r="HX13" s="167"/>
      <c r="HY13" s="167"/>
      <c r="HZ13" s="167"/>
      <c r="IA13" s="167"/>
      <c r="IB13" s="167"/>
      <c r="IC13" s="167"/>
      <c r="ID13" s="167"/>
      <c r="IE13" s="167"/>
      <c r="IF13" s="167"/>
      <c r="IG13" s="167"/>
      <c r="IH13" s="167"/>
      <c r="II13" s="167"/>
      <c r="IJ13" s="167"/>
      <c r="IK13" s="167"/>
      <c r="IL13" s="167"/>
      <c r="IM13" s="167"/>
      <c r="IN13" s="167"/>
      <c r="IO13" s="167"/>
      <c r="IP13" s="167"/>
      <c r="IQ13" s="167"/>
      <c r="IR13" s="167"/>
      <c r="IS13" s="167"/>
      <c r="IT13" s="167"/>
      <c r="IU13" s="167"/>
      <c r="IV13" s="167"/>
    </row>
    <row r="14" spans="1:256" s="165" customFormat="1" ht="22.5" customHeight="1" x14ac:dyDescent="0.25">
      <c r="A14" s="161">
        <f>ROW()</f>
        <v>14</v>
      </c>
      <c r="B14" s="169" t="s">
        <v>189</v>
      </c>
      <c r="C14" s="172" t="s">
        <v>190</v>
      </c>
      <c r="D14" s="173">
        <f>IFERROR(ROUND((D15/D16),4),0)</f>
        <v>1</v>
      </c>
      <c r="E14" s="172" t="s">
        <v>190</v>
      </c>
      <c r="F14" s="173">
        <f>IFERROR(ROUND((F15/F16),4),0)</f>
        <v>1</v>
      </c>
      <c r="G14" s="173">
        <f>IFERROR(ROUND((G15/G16),4),0)</f>
        <v>1</v>
      </c>
      <c r="H14" s="171" t="str">
        <f>C14</f>
        <v>≥ 99%</v>
      </c>
      <c r="I14" s="173">
        <f t="shared" ref="I14:AS14" si="3">IFERROR(ROUND((I15/I16),4),0)</f>
        <v>1</v>
      </c>
      <c r="J14" s="171" t="str">
        <f>C14</f>
        <v>≥ 99%</v>
      </c>
      <c r="K14" s="173">
        <f t="shared" si="3"/>
        <v>1</v>
      </c>
      <c r="L14" s="171" t="str">
        <f>C14</f>
        <v>≥ 99%</v>
      </c>
      <c r="M14" s="173">
        <f t="shared" si="3"/>
        <v>1</v>
      </c>
      <c r="N14" s="173">
        <f t="shared" si="3"/>
        <v>1</v>
      </c>
      <c r="O14" s="173">
        <f t="shared" si="3"/>
        <v>1</v>
      </c>
      <c r="P14" s="171" t="s">
        <v>190</v>
      </c>
      <c r="Q14" s="173">
        <f t="shared" si="3"/>
        <v>0</v>
      </c>
      <c r="R14" s="169" t="s">
        <v>189</v>
      </c>
      <c r="S14" s="173" t="s">
        <v>190</v>
      </c>
      <c r="T14" s="173">
        <f t="shared" si="3"/>
        <v>0</v>
      </c>
      <c r="U14" s="173" t="s">
        <v>190</v>
      </c>
      <c r="V14" s="173">
        <f t="shared" si="3"/>
        <v>1</v>
      </c>
      <c r="W14" s="173">
        <f t="shared" si="3"/>
        <v>1</v>
      </c>
      <c r="X14" s="173">
        <f t="shared" si="3"/>
        <v>1</v>
      </c>
      <c r="Y14" s="173">
        <f t="shared" si="3"/>
        <v>1</v>
      </c>
      <c r="Z14" s="173">
        <f t="shared" si="3"/>
        <v>1</v>
      </c>
      <c r="AA14" s="173">
        <f>IFERROR(ROUND((AA15/AA16),4),0)</f>
        <v>1</v>
      </c>
      <c r="AB14" s="173">
        <f t="shared" si="3"/>
        <v>1</v>
      </c>
      <c r="AC14" s="173">
        <f t="shared" si="3"/>
        <v>1</v>
      </c>
      <c r="AD14" s="173">
        <f t="shared" si="3"/>
        <v>1</v>
      </c>
      <c r="AE14" s="173">
        <f t="shared" si="3"/>
        <v>1</v>
      </c>
      <c r="AF14" s="173">
        <f t="shared" si="3"/>
        <v>1</v>
      </c>
      <c r="AG14" s="173">
        <f t="shared" si="3"/>
        <v>1</v>
      </c>
      <c r="AH14" s="173">
        <f t="shared" si="3"/>
        <v>1</v>
      </c>
      <c r="AI14" s="173">
        <f t="shared" si="3"/>
        <v>1</v>
      </c>
      <c r="AJ14" s="173">
        <f t="shared" si="3"/>
        <v>1</v>
      </c>
      <c r="AK14" s="173">
        <f t="shared" si="3"/>
        <v>1</v>
      </c>
      <c r="AL14" s="173">
        <f t="shared" si="3"/>
        <v>1</v>
      </c>
      <c r="AM14" s="173">
        <f t="shared" si="3"/>
        <v>1</v>
      </c>
      <c r="AN14" s="173">
        <f t="shared" si="3"/>
        <v>1</v>
      </c>
      <c r="AO14" s="173">
        <f t="shared" si="3"/>
        <v>0</v>
      </c>
      <c r="AP14" s="173">
        <f t="shared" si="3"/>
        <v>0</v>
      </c>
      <c r="AQ14" s="173">
        <f t="shared" si="3"/>
        <v>0</v>
      </c>
      <c r="AR14" s="173">
        <f t="shared" si="3"/>
        <v>0</v>
      </c>
      <c r="AS14" s="173">
        <f t="shared" si="3"/>
        <v>0</v>
      </c>
    </row>
    <row r="15" spans="1:256" s="168" customFormat="1" ht="19.5" customHeight="1" x14ac:dyDescent="0.2">
      <c r="A15" s="152">
        <f>ROW()</f>
        <v>15</v>
      </c>
      <c r="B15" s="166" t="s">
        <v>191</v>
      </c>
      <c r="C15" s="78"/>
      <c r="D15" s="19">
        <v>69983</v>
      </c>
      <c r="E15" s="78"/>
      <c r="F15" s="19">
        <v>71513</v>
      </c>
      <c r="G15" s="19">
        <v>60613</v>
      </c>
      <c r="H15" s="19"/>
      <c r="I15" s="174">
        <v>65663</v>
      </c>
      <c r="J15" s="175"/>
      <c r="K15" s="174">
        <v>60656</v>
      </c>
      <c r="L15" s="19"/>
      <c r="M15" s="19">
        <f>K15</f>
        <v>60656</v>
      </c>
      <c r="N15" s="19">
        <v>57209</v>
      </c>
      <c r="O15" s="19">
        <v>63067</v>
      </c>
      <c r="P15" s="19"/>
      <c r="Q15" s="19"/>
      <c r="R15" s="166" t="s">
        <v>191</v>
      </c>
      <c r="S15" s="19"/>
      <c r="T15" s="19"/>
      <c r="U15" s="19"/>
      <c r="V15" s="74">
        <v>54282</v>
      </c>
      <c r="W15" s="19">
        <v>47645</v>
      </c>
      <c r="X15" s="19">
        <v>41923</v>
      </c>
      <c r="Y15" s="19">
        <v>38624</v>
      </c>
      <c r="Z15" s="19">
        <v>76661</v>
      </c>
      <c r="AA15" s="19">
        <v>85254</v>
      </c>
      <c r="AB15" s="59">
        <v>76333</v>
      </c>
      <c r="AC15" s="19">
        <v>82101</v>
      </c>
      <c r="AD15" s="19">
        <v>75678</v>
      </c>
      <c r="AE15" s="19">
        <v>82184</v>
      </c>
      <c r="AF15" s="19">
        <v>76673</v>
      </c>
      <c r="AG15" s="19">
        <v>77358</v>
      </c>
      <c r="AH15" s="19">
        <v>75174</v>
      </c>
      <c r="AI15" s="19">
        <v>90002</v>
      </c>
      <c r="AJ15" s="19">
        <v>74561</v>
      </c>
      <c r="AK15" s="19">
        <v>63027</v>
      </c>
      <c r="AL15" s="19">
        <v>70343</v>
      </c>
      <c r="AM15" s="19">
        <v>60177</v>
      </c>
      <c r="AN15" s="19">
        <v>44414</v>
      </c>
      <c r="AO15" s="19"/>
      <c r="AP15" s="19"/>
      <c r="AQ15" s="19"/>
      <c r="AR15" s="19"/>
      <c r="AS15" s="19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7"/>
      <c r="FF15" s="167"/>
      <c r="FG15" s="167"/>
      <c r="FH15" s="167"/>
      <c r="FI15" s="167"/>
      <c r="FJ15" s="167"/>
      <c r="FK15" s="167"/>
      <c r="FL15" s="167"/>
      <c r="FM15" s="167"/>
      <c r="FN15" s="167"/>
      <c r="FO15" s="167"/>
      <c r="FP15" s="167"/>
      <c r="FQ15" s="167"/>
      <c r="FR15" s="167"/>
      <c r="FS15" s="167"/>
      <c r="FT15" s="167"/>
      <c r="FU15" s="167"/>
      <c r="FV15" s="167"/>
      <c r="FW15" s="167"/>
      <c r="FX15" s="167"/>
      <c r="FY15" s="167"/>
      <c r="FZ15" s="167"/>
      <c r="GA15" s="167"/>
      <c r="GB15" s="167"/>
      <c r="GC15" s="167"/>
      <c r="GD15" s="167"/>
      <c r="GE15" s="167"/>
      <c r="GF15" s="167"/>
      <c r="GG15" s="167"/>
      <c r="GH15" s="167"/>
      <c r="GI15" s="167"/>
      <c r="GJ15" s="167"/>
      <c r="GK15" s="167"/>
      <c r="GL15" s="167"/>
      <c r="GM15" s="167"/>
      <c r="GN15" s="167"/>
      <c r="GO15" s="167"/>
      <c r="GP15" s="167"/>
      <c r="GQ15" s="167"/>
      <c r="GR15" s="167"/>
      <c r="GS15" s="167"/>
      <c r="GT15" s="167"/>
      <c r="GU15" s="167"/>
      <c r="GV15" s="167"/>
      <c r="GW15" s="167"/>
      <c r="GX15" s="167"/>
      <c r="GY15" s="167"/>
      <c r="GZ15" s="167"/>
      <c r="HA15" s="167"/>
      <c r="HB15" s="167"/>
      <c r="HC15" s="167"/>
      <c r="HD15" s="167"/>
      <c r="HE15" s="167"/>
      <c r="HF15" s="167"/>
      <c r="HG15" s="167"/>
      <c r="HH15" s="167"/>
      <c r="HI15" s="167"/>
      <c r="HJ15" s="167"/>
      <c r="HK15" s="167"/>
      <c r="HL15" s="167"/>
      <c r="HM15" s="167"/>
      <c r="HN15" s="167"/>
      <c r="HO15" s="167"/>
      <c r="HP15" s="167"/>
      <c r="HQ15" s="167"/>
      <c r="HR15" s="167"/>
      <c r="HS15" s="167"/>
      <c r="HT15" s="167"/>
      <c r="HU15" s="167"/>
      <c r="HV15" s="167"/>
      <c r="HW15" s="167"/>
      <c r="HX15" s="167"/>
      <c r="HY15" s="167"/>
      <c r="HZ15" s="167"/>
      <c r="IA15" s="167"/>
      <c r="IB15" s="167"/>
      <c r="IC15" s="167"/>
      <c r="ID15" s="167"/>
      <c r="IE15" s="167"/>
      <c r="IF15" s="167"/>
      <c r="IG15" s="167"/>
      <c r="IH15" s="167"/>
      <c r="II15" s="167"/>
      <c r="IJ15" s="167"/>
      <c r="IK15" s="167"/>
      <c r="IL15" s="167"/>
      <c r="IM15" s="167"/>
      <c r="IN15" s="167"/>
      <c r="IO15" s="167"/>
      <c r="IP15" s="167"/>
      <c r="IQ15" s="167"/>
      <c r="IR15" s="167"/>
      <c r="IS15" s="167"/>
      <c r="IT15" s="167"/>
      <c r="IU15" s="167"/>
      <c r="IV15" s="167"/>
    </row>
    <row r="16" spans="1:256" s="168" customFormat="1" ht="19.5" customHeight="1" x14ac:dyDescent="0.2">
      <c r="A16" s="152">
        <f>ROW()</f>
        <v>16</v>
      </c>
      <c r="B16" s="166" t="s">
        <v>192</v>
      </c>
      <c r="C16" s="78"/>
      <c r="D16" s="19">
        <v>69983</v>
      </c>
      <c r="E16" s="78"/>
      <c r="F16" s="19">
        <v>71513</v>
      </c>
      <c r="G16" s="19">
        <v>60613</v>
      </c>
      <c r="H16" s="19"/>
      <c r="I16" s="174">
        <v>65663</v>
      </c>
      <c r="J16" s="175"/>
      <c r="K16" s="174">
        <v>60656</v>
      </c>
      <c r="L16" s="19"/>
      <c r="M16" s="19">
        <f>K16</f>
        <v>60656</v>
      </c>
      <c r="N16" s="19">
        <v>57209</v>
      </c>
      <c r="O16" s="19">
        <v>63067</v>
      </c>
      <c r="P16" s="19"/>
      <c r="Q16" s="19"/>
      <c r="R16" s="166" t="s">
        <v>192</v>
      </c>
      <c r="S16" s="19"/>
      <c r="T16" s="19"/>
      <c r="U16" s="19"/>
      <c r="V16" s="74">
        <v>54282</v>
      </c>
      <c r="W16" s="19">
        <v>47645</v>
      </c>
      <c r="X16" s="19">
        <v>41923</v>
      </c>
      <c r="Y16" s="19">
        <v>38624</v>
      </c>
      <c r="Z16" s="19">
        <v>76661</v>
      </c>
      <c r="AA16" s="19">
        <v>85254</v>
      </c>
      <c r="AB16" s="60">
        <v>76333</v>
      </c>
      <c r="AC16" s="19">
        <v>82101</v>
      </c>
      <c r="AD16" s="19">
        <v>75678</v>
      </c>
      <c r="AE16" s="19">
        <v>82184</v>
      </c>
      <c r="AF16" s="19">
        <v>76673</v>
      </c>
      <c r="AG16" s="19">
        <v>77358</v>
      </c>
      <c r="AH16" s="19">
        <v>75174</v>
      </c>
      <c r="AI16" s="19">
        <v>90002</v>
      </c>
      <c r="AJ16" s="19">
        <v>74561</v>
      </c>
      <c r="AK16" s="19">
        <v>63027</v>
      </c>
      <c r="AL16" s="19">
        <v>70343</v>
      </c>
      <c r="AM16" s="19">
        <v>60177</v>
      </c>
      <c r="AN16" s="19">
        <v>44414</v>
      </c>
      <c r="AO16" s="19"/>
      <c r="AP16" s="19"/>
      <c r="AQ16" s="19"/>
      <c r="AR16" s="19"/>
      <c r="AS16" s="19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45" s="165" customFormat="1" ht="24" customHeight="1" x14ac:dyDescent="0.25">
      <c r="A17" s="161">
        <f>ROW()</f>
        <v>17</v>
      </c>
      <c r="B17" s="169" t="s">
        <v>193</v>
      </c>
      <c r="C17" s="172" t="s">
        <v>61</v>
      </c>
      <c r="D17" s="173">
        <f>IFERROR(ROUND((D18/D19),4),0)</f>
        <v>0</v>
      </c>
      <c r="E17" s="172" t="s">
        <v>61</v>
      </c>
      <c r="F17" s="173">
        <f>IFERROR(ROUND((F18/F19),4),0)</f>
        <v>0.1014</v>
      </c>
      <c r="G17" s="173">
        <f>IFERROR(ROUND((G18/G19),4),0)</f>
        <v>0.121</v>
      </c>
      <c r="H17" s="171" t="str">
        <f>C17</f>
        <v>≥ 5%</v>
      </c>
      <c r="I17" s="173">
        <f t="shared" ref="I17:AS17" si="4">IFERROR(ROUND((I18/I19),4),0)</f>
        <v>7.7100000000000002E-2</v>
      </c>
      <c r="J17" s="171" t="str">
        <f>C17</f>
        <v>≥ 5%</v>
      </c>
      <c r="K17" s="173">
        <f t="shared" si="4"/>
        <v>9.6500000000000002E-2</v>
      </c>
      <c r="L17" s="171" t="str">
        <f>C17</f>
        <v>≥ 5%</v>
      </c>
      <c r="M17" s="173">
        <f t="shared" si="4"/>
        <v>7.9200000000000007E-2</v>
      </c>
      <c r="N17" s="173">
        <f t="shared" si="4"/>
        <v>6.0100000000000001E-2</v>
      </c>
      <c r="O17" s="173">
        <f t="shared" si="4"/>
        <v>0.1028</v>
      </c>
      <c r="P17" s="171" t="s">
        <v>61</v>
      </c>
      <c r="Q17" s="173">
        <f t="shared" si="4"/>
        <v>0.1099</v>
      </c>
      <c r="R17" s="169" t="s">
        <v>193</v>
      </c>
      <c r="S17" s="173" t="s">
        <v>61</v>
      </c>
      <c r="T17" s="173">
        <f t="shared" si="4"/>
        <v>7.4499999999999997E-2</v>
      </c>
      <c r="U17" s="173" t="s">
        <v>61</v>
      </c>
      <c r="V17" s="173">
        <f t="shared" si="4"/>
        <v>9.3799999999999994E-2</v>
      </c>
      <c r="W17" s="173">
        <f t="shared" si="4"/>
        <v>6.0100000000000001E-2</v>
      </c>
      <c r="X17" s="173">
        <f t="shared" si="4"/>
        <v>5.8099999999999999E-2</v>
      </c>
      <c r="Y17" s="173">
        <f t="shared" si="4"/>
        <v>7.4499999999999997E-2</v>
      </c>
      <c r="Z17" s="173">
        <f t="shared" si="4"/>
        <v>7.5600000000000001E-2</v>
      </c>
      <c r="AA17" s="173">
        <f t="shared" si="4"/>
        <v>9.6500000000000002E-2</v>
      </c>
      <c r="AB17" s="173">
        <f t="shared" si="4"/>
        <v>9.1499999999999998E-2</v>
      </c>
      <c r="AC17" s="173">
        <f t="shared" si="4"/>
        <v>7.6399999999999996E-2</v>
      </c>
      <c r="AD17" s="173">
        <f t="shared" si="4"/>
        <v>0.1009</v>
      </c>
      <c r="AE17" s="173">
        <f t="shared" si="4"/>
        <v>7.9200000000000007E-2</v>
      </c>
      <c r="AF17" s="173">
        <f t="shared" si="4"/>
        <v>7.0099999999999996E-2</v>
      </c>
      <c r="AG17" s="173">
        <f t="shared" si="4"/>
        <v>5.4399999999999997E-2</v>
      </c>
      <c r="AH17" s="173">
        <f t="shared" si="4"/>
        <v>7.9200000000000007E-2</v>
      </c>
      <c r="AI17" s="173">
        <f t="shared" si="4"/>
        <v>8.5099999999999995E-2</v>
      </c>
      <c r="AJ17" s="173">
        <f t="shared" si="4"/>
        <v>0.11210000000000001</v>
      </c>
      <c r="AK17" s="173">
        <f t="shared" si="4"/>
        <v>0.1042</v>
      </c>
      <c r="AL17" s="173">
        <f t="shared" si="4"/>
        <v>7.9600000000000004E-2</v>
      </c>
      <c r="AM17" s="173">
        <f t="shared" si="4"/>
        <v>8.1000000000000003E-2</v>
      </c>
      <c r="AN17" s="173">
        <f t="shared" si="4"/>
        <v>7.5899999999999995E-2</v>
      </c>
      <c r="AO17" s="173">
        <f t="shared" si="4"/>
        <v>0</v>
      </c>
      <c r="AP17" s="173">
        <f t="shared" si="4"/>
        <v>0</v>
      </c>
      <c r="AQ17" s="173">
        <f t="shared" si="4"/>
        <v>0</v>
      </c>
      <c r="AR17" s="173">
        <f t="shared" si="4"/>
        <v>0</v>
      </c>
      <c r="AS17" s="173">
        <f t="shared" si="4"/>
        <v>0</v>
      </c>
    </row>
    <row r="18" spans="1:45" s="168" customFormat="1" ht="19.5" customHeight="1" x14ac:dyDescent="0.2">
      <c r="A18" s="152">
        <f>ROW()</f>
        <v>18</v>
      </c>
      <c r="B18" s="166" t="s">
        <v>194</v>
      </c>
      <c r="C18" s="78"/>
      <c r="D18" s="19">
        <v>0</v>
      </c>
      <c r="E18" s="78"/>
      <c r="F18" s="19">
        <v>98</v>
      </c>
      <c r="G18" s="19">
        <v>122</v>
      </c>
      <c r="H18" s="19"/>
      <c r="I18" s="19">
        <v>72</v>
      </c>
      <c r="J18" s="19"/>
      <c r="K18" s="19">
        <v>11</v>
      </c>
      <c r="L18" s="19"/>
      <c r="M18" s="19">
        <v>83</v>
      </c>
      <c r="N18" s="19">
        <v>60</v>
      </c>
      <c r="O18" s="19">
        <v>103</v>
      </c>
      <c r="P18" s="19"/>
      <c r="Q18" s="19">
        <v>114</v>
      </c>
      <c r="R18" s="166" t="s">
        <v>194</v>
      </c>
      <c r="S18" s="19"/>
      <c r="T18" s="19">
        <v>85</v>
      </c>
      <c r="U18" s="19"/>
      <c r="V18" s="19">
        <v>114</v>
      </c>
      <c r="W18" s="19">
        <v>64</v>
      </c>
      <c r="X18" s="19">
        <v>63</v>
      </c>
      <c r="Y18" s="19">
        <v>85</v>
      </c>
      <c r="Z18" s="19">
        <v>86</v>
      </c>
      <c r="AA18" s="19">
        <v>112</v>
      </c>
      <c r="AB18" s="75">
        <v>111</v>
      </c>
      <c r="AC18" s="19">
        <v>98</v>
      </c>
      <c r="AD18" s="19">
        <v>129</v>
      </c>
      <c r="AE18" s="19">
        <v>103</v>
      </c>
      <c r="AF18" s="19">
        <v>95</v>
      </c>
      <c r="AG18" s="19">
        <v>74</v>
      </c>
      <c r="AH18" s="19">
        <v>110</v>
      </c>
      <c r="AI18" s="19">
        <v>120</v>
      </c>
      <c r="AJ18" s="19">
        <v>164</v>
      </c>
      <c r="AK18" s="19">
        <v>155</v>
      </c>
      <c r="AL18" s="19">
        <v>120</v>
      </c>
      <c r="AM18" s="19">
        <v>122</v>
      </c>
      <c r="AN18" s="19">
        <v>125</v>
      </c>
      <c r="AO18" s="19" t="e">
        <v>#REF!</v>
      </c>
      <c r="AP18" s="19" t="e">
        <v>#REF!</v>
      </c>
      <c r="AQ18" s="19" t="e">
        <v>#REF!</v>
      </c>
      <c r="AR18" s="19" t="e">
        <v>#REF!</v>
      </c>
      <c r="AS18" s="19" t="e">
        <v>#REF!</v>
      </c>
    </row>
    <row r="19" spans="1:45" s="168" customFormat="1" ht="19.5" customHeight="1" x14ac:dyDescent="0.2">
      <c r="A19" s="152">
        <f>ROW()</f>
        <v>19</v>
      </c>
      <c r="B19" s="166" t="s">
        <v>195</v>
      </c>
      <c r="C19" s="78"/>
      <c r="D19" s="19">
        <v>147</v>
      </c>
      <c r="E19" s="78"/>
      <c r="F19" s="19">
        <v>966</v>
      </c>
      <c r="G19" s="19">
        <v>1008</v>
      </c>
      <c r="H19" s="19"/>
      <c r="I19" s="19">
        <v>934</v>
      </c>
      <c r="J19" s="19"/>
      <c r="K19" s="19">
        <v>114</v>
      </c>
      <c r="L19" s="19"/>
      <c r="M19" s="19">
        <v>1048</v>
      </c>
      <c r="N19" s="19">
        <v>998</v>
      </c>
      <c r="O19" s="19">
        <v>1002</v>
      </c>
      <c r="P19" s="19"/>
      <c r="Q19" s="19">
        <v>1037</v>
      </c>
      <c r="R19" s="166" t="s">
        <v>195</v>
      </c>
      <c r="S19" s="19"/>
      <c r="T19" s="19">
        <v>1141</v>
      </c>
      <c r="U19" s="19"/>
      <c r="V19" s="19">
        <v>1215</v>
      </c>
      <c r="W19" s="19">
        <v>1065</v>
      </c>
      <c r="X19" s="19">
        <v>1084</v>
      </c>
      <c r="Y19" s="19">
        <v>1141</v>
      </c>
      <c r="Z19" s="19">
        <v>1137</v>
      </c>
      <c r="AA19" s="19">
        <v>1161</v>
      </c>
      <c r="AB19" s="60">
        <v>1213</v>
      </c>
      <c r="AC19" s="19">
        <v>1283</v>
      </c>
      <c r="AD19" s="19">
        <v>1279</v>
      </c>
      <c r="AE19" s="19">
        <v>1300</v>
      </c>
      <c r="AF19" s="19">
        <v>1356</v>
      </c>
      <c r="AG19" s="19">
        <v>1360</v>
      </c>
      <c r="AH19" s="19">
        <v>1389</v>
      </c>
      <c r="AI19" s="19">
        <v>1410</v>
      </c>
      <c r="AJ19" s="19">
        <v>1463</v>
      </c>
      <c r="AK19" s="19">
        <v>1487</v>
      </c>
      <c r="AL19" s="19">
        <v>1507</v>
      </c>
      <c r="AM19" s="19">
        <v>1507</v>
      </c>
      <c r="AN19" s="19">
        <v>1646</v>
      </c>
      <c r="AO19" s="19" t="e">
        <v>#REF!</v>
      </c>
      <c r="AP19" s="19" t="e">
        <v>#REF!</v>
      </c>
      <c r="AQ19" s="19" t="e">
        <v>#REF!</v>
      </c>
      <c r="AR19" s="19" t="e">
        <v>#REF!</v>
      </c>
      <c r="AS19" s="19" t="e">
        <v>#REF!</v>
      </c>
    </row>
    <row r="20" spans="1:45" s="165" customFormat="1" ht="19.5" customHeight="1" x14ac:dyDescent="0.25">
      <c r="A20" s="161">
        <f>ROW()</f>
        <v>20</v>
      </c>
      <c r="B20" s="169" t="s">
        <v>196</v>
      </c>
      <c r="C20" s="172" t="s">
        <v>197</v>
      </c>
      <c r="D20" s="173">
        <f>IFERROR(ROUND((D21/D22),4),0)</f>
        <v>1.7999999999999999E-2</v>
      </c>
      <c r="E20" s="172" t="s">
        <v>197</v>
      </c>
      <c r="F20" s="173">
        <f>IFERROR(ROUND((F21/F22),4),0)</f>
        <v>3.3300000000000003E-2</v>
      </c>
      <c r="G20" s="173">
        <f>IFERROR(ROUND((G21/G22),4),0)</f>
        <v>2.7300000000000001E-2</v>
      </c>
      <c r="H20" s="171" t="str">
        <f>C20</f>
        <v>≤ 0,5%</v>
      </c>
      <c r="I20" s="173">
        <f t="shared" ref="I20:T20" si="5">IFERROR(ROUND((I21/I22),4),0)</f>
        <v>3.5000000000000001E-3</v>
      </c>
      <c r="J20" s="171" t="str">
        <f>C20</f>
        <v>≤ 0,5%</v>
      </c>
      <c r="K20" s="173">
        <f t="shared" si="5"/>
        <v>4.0000000000000002E-4</v>
      </c>
      <c r="L20" s="171" t="str">
        <f>C20</f>
        <v>≤ 0,5%</v>
      </c>
      <c r="M20" s="173">
        <f t="shared" si="5"/>
        <v>3.8E-3</v>
      </c>
      <c r="N20" s="173">
        <f t="shared" si="5"/>
        <v>0</v>
      </c>
      <c r="O20" s="173">
        <f t="shared" si="5"/>
        <v>0</v>
      </c>
      <c r="P20" s="171" t="s">
        <v>197</v>
      </c>
      <c r="Q20" s="173">
        <f t="shared" si="5"/>
        <v>0</v>
      </c>
      <c r="R20" s="169" t="s">
        <v>196</v>
      </c>
      <c r="S20" s="173" t="s">
        <v>197</v>
      </c>
      <c r="T20" s="173">
        <f t="shared" si="5"/>
        <v>0</v>
      </c>
      <c r="U20" s="173" t="s">
        <v>197</v>
      </c>
      <c r="V20" s="173">
        <f>IFERROR(ROUND((V21/V22),4),0)</f>
        <v>2.0999999999999999E-3</v>
      </c>
      <c r="W20" s="173">
        <f t="shared" ref="W20:AS20" si="6">IFERROR(ROUND((W21/W22),4),0)</f>
        <v>1.4E-3</v>
      </c>
      <c r="X20" s="173">
        <f t="shared" si="6"/>
        <v>1E-3</v>
      </c>
      <c r="Y20" s="173">
        <f t="shared" si="6"/>
        <v>2.2000000000000001E-3</v>
      </c>
      <c r="Z20" s="173">
        <f>IFERROR(ROUND((Z21/Z22),4),0)</f>
        <v>4.0000000000000002E-4</v>
      </c>
      <c r="AA20" s="173">
        <f t="shared" si="6"/>
        <v>2.3E-3</v>
      </c>
      <c r="AB20" s="173">
        <f t="shared" si="6"/>
        <v>9.1999999999999998E-3</v>
      </c>
      <c r="AC20" s="173">
        <f t="shared" si="6"/>
        <v>1.12E-2</v>
      </c>
      <c r="AD20" s="173">
        <f t="shared" si="6"/>
        <v>1.26E-2</v>
      </c>
      <c r="AE20" s="173">
        <f t="shared" si="6"/>
        <v>0</v>
      </c>
      <c r="AF20" s="173">
        <f t="shared" si="6"/>
        <v>0</v>
      </c>
      <c r="AG20" s="173">
        <f t="shared" si="6"/>
        <v>0</v>
      </c>
      <c r="AH20" s="173">
        <f t="shared" si="6"/>
        <v>2.9999999999999997E-4</v>
      </c>
      <c r="AI20" s="173">
        <f t="shared" si="6"/>
        <v>8.9999999999999998E-4</v>
      </c>
      <c r="AJ20" s="173">
        <f t="shared" si="6"/>
        <v>0</v>
      </c>
      <c r="AK20" s="173">
        <f t="shared" si="6"/>
        <v>8.9999999999999998E-4</v>
      </c>
      <c r="AL20" s="173">
        <f t="shared" si="6"/>
        <v>0</v>
      </c>
      <c r="AM20" s="173">
        <f t="shared" si="6"/>
        <v>0</v>
      </c>
      <c r="AN20" s="173">
        <f t="shared" si="6"/>
        <v>0</v>
      </c>
      <c r="AO20" s="173">
        <f t="shared" si="6"/>
        <v>0</v>
      </c>
      <c r="AP20" s="173">
        <f t="shared" si="6"/>
        <v>0</v>
      </c>
      <c r="AQ20" s="173">
        <f t="shared" si="6"/>
        <v>0</v>
      </c>
      <c r="AR20" s="173">
        <f t="shared" si="6"/>
        <v>0</v>
      </c>
      <c r="AS20" s="173">
        <f t="shared" si="6"/>
        <v>0</v>
      </c>
    </row>
    <row r="21" spans="1:45" s="182" customFormat="1" ht="25.5" x14ac:dyDescent="0.2">
      <c r="A21" s="152">
        <f>ROW()</f>
        <v>21</v>
      </c>
      <c r="B21" s="176" t="s">
        <v>198</v>
      </c>
      <c r="C21" s="177"/>
      <c r="D21" s="178">
        <v>1722</v>
      </c>
      <c r="E21" s="177"/>
      <c r="F21" s="178">
        <v>2859.19</v>
      </c>
      <c r="G21" s="178">
        <v>2008.41</v>
      </c>
      <c r="H21" s="178"/>
      <c r="I21" s="179">
        <v>319.29000000000002</v>
      </c>
      <c r="J21" s="178"/>
      <c r="K21" s="179">
        <v>35.61</v>
      </c>
      <c r="L21" s="178"/>
      <c r="M21" s="178">
        <f>K21+I21</f>
        <v>354.90000000000003</v>
      </c>
      <c r="N21" s="178">
        <v>0</v>
      </c>
      <c r="O21" s="178">
        <v>0</v>
      </c>
      <c r="P21" s="178"/>
      <c r="Q21" s="178"/>
      <c r="R21" s="176" t="s">
        <v>198</v>
      </c>
      <c r="S21" s="178"/>
      <c r="T21" s="178"/>
      <c r="U21" s="178"/>
      <c r="V21" s="180">
        <v>157.36000000000001</v>
      </c>
      <c r="W21" s="178">
        <v>107.61</v>
      </c>
      <c r="X21" s="178">
        <v>85.46</v>
      </c>
      <c r="Y21" s="178">
        <v>188.67</v>
      </c>
      <c r="Z21" s="178">
        <v>29.58</v>
      </c>
      <c r="AA21" s="178">
        <v>150.72</v>
      </c>
      <c r="AB21" s="181">
        <v>512</v>
      </c>
      <c r="AC21" s="178">
        <v>490</v>
      </c>
      <c r="AD21" s="178">
        <v>552.1</v>
      </c>
      <c r="AE21" s="178">
        <v>0</v>
      </c>
      <c r="AF21" s="178">
        <v>0</v>
      </c>
      <c r="AG21" s="178">
        <v>0</v>
      </c>
      <c r="AH21" s="178">
        <v>11.24</v>
      </c>
      <c r="AI21" s="178">
        <v>35.76</v>
      </c>
      <c r="AJ21" s="178">
        <v>0</v>
      </c>
      <c r="AK21" s="178">
        <v>46.02</v>
      </c>
      <c r="AL21" s="178">
        <v>0</v>
      </c>
      <c r="AM21" s="178">
        <v>1</v>
      </c>
      <c r="AN21" s="178">
        <v>0</v>
      </c>
      <c r="AO21" s="178"/>
      <c r="AP21" s="178"/>
      <c r="AQ21" s="178"/>
      <c r="AR21" s="178"/>
      <c r="AS21" s="178"/>
    </row>
    <row r="22" spans="1:45" s="182" customFormat="1" ht="19.5" customHeight="1" x14ac:dyDescent="0.2">
      <c r="A22" s="152">
        <f>ROW()</f>
        <v>22</v>
      </c>
      <c r="B22" s="176" t="s">
        <v>199</v>
      </c>
      <c r="C22" s="177"/>
      <c r="D22" s="178">
        <v>95722</v>
      </c>
      <c r="E22" s="177"/>
      <c r="F22" s="178">
        <v>85896.77</v>
      </c>
      <c r="G22" s="178">
        <v>73633.7</v>
      </c>
      <c r="H22" s="178"/>
      <c r="I22" s="179">
        <v>91390.7</v>
      </c>
      <c r="J22" s="178"/>
      <c r="K22" s="179">
        <v>94429.92</v>
      </c>
      <c r="L22" s="178"/>
      <c r="M22" s="178">
        <v>94429.92</v>
      </c>
      <c r="N22" s="178">
        <v>113061.52</v>
      </c>
      <c r="O22" s="178">
        <v>116441.05</v>
      </c>
      <c r="P22" s="178"/>
      <c r="Q22" s="178"/>
      <c r="R22" s="176" t="s">
        <v>199</v>
      </c>
      <c r="S22" s="178"/>
      <c r="T22" s="178"/>
      <c r="U22" s="178"/>
      <c r="V22" s="180">
        <v>74764.55</v>
      </c>
      <c r="W22" s="178">
        <v>79684.479999999996</v>
      </c>
      <c r="X22" s="178">
        <v>88665.58</v>
      </c>
      <c r="Y22" s="178">
        <v>85766.63</v>
      </c>
      <c r="Z22" s="178">
        <v>75258.84</v>
      </c>
      <c r="AA22" s="178">
        <v>64234.03</v>
      </c>
      <c r="AB22" s="183">
        <v>55543</v>
      </c>
      <c r="AC22" s="178">
        <v>43893</v>
      </c>
      <c r="AD22" s="178">
        <v>43806.12</v>
      </c>
      <c r="AE22" s="178">
        <v>41650.06</v>
      </c>
      <c r="AF22" s="178">
        <v>38814.06</v>
      </c>
      <c r="AG22" s="178">
        <v>50570.97</v>
      </c>
      <c r="AH22" s="178">
        <v>42016.480000000003</v>
      </c>
      <c r="AI22" s="178">
        <v>39602.85</v>
      </c>
      <c r="AJ22" s="178">
        <v>39643.75</v>
      </c>
      <c r="AK22" s="178">
        <v>51974.3</v>
      </c>
      <c r="AL22" s="178">
        <v>52798.73</v>
      </c>
      <c r="AM22" s="178">
        <v>44056</v>
      </c>
      <c r="AN22" s="178">
        <v>40020</v>
      </c>
      <c r="AO22" s="178"/>
      <c r="AP22" s="178"/>
      <c r="AQ22" s="178"/>
      <c r="AR22" s="178"/>
      <c r="AS22" s="178"/>
    </row>
    <row r="23" spans="1:45" x14ac:dyDescent="0.2">
      <c r="A23" s="152">
        <f>ROW()</f>
        <v>23</v>
      </c>
    </row>
    <row r="24" spans="1:45" x14ac:dyDescent="0.2">
      <c r="A24" s="152">
        <f>ROW()</f>
        <v>24</v>
      </c>
    </row>
    <row r="25" spans="1:45" x14ac:dyDescent="0.2">
      <c r="A25" s="152">
        <f>ROW()</f>
        <v>25</v>
      </c>
    </row>
    <row r="26" spans="1:45" x14ac:dyDescent="0.2">
      <c r="A26" s="152">
        <f>ROW()</f>
        <v>26</v>
      </c>
    </row>
    <row r="27" spans="1:45" x14ac:dyDescent="0.2">
      <c r="A27" s="152">
        <f>ROW()</f>
        <v>27</v>
      </c>
    </row>
    <row r="28" spans="1:45" x14ac:dyDescent="0.2">
      <c r="A28" s="152">
        <f>ROW()</f>
        <v>28</v>
      </c>
    </row>
    <row r="29" spans="1:45" x14ac:dyDescent="0.2">
      <c r="A29" s="152">
        <f>ROW()</f>
        <v>29</v>
      </c>
    </row>
    <row r="30" spans="1:45" x14ac:dyDescent="0.2">
      <c r="A30" s="152">
        <f>ROW()</f>
        <v>30</v>
      </c>
    </row>
    <row r="31" spans="1:45" x14ac:dyDescent="0.2">
      <c r="A31" s="152">
        <f>ROW()</f>
        <v>31</v>
      </c>
    </row>
    <row r="32" spans="1:45" x14ac:dyDescent="0.2">
      <c r="A32" s="152">
        <f>ROW()</f>
        <v>32</v>
      </c>
    </row>
    <row r="33" spans="1:1" x14ac:dyDescent="0.2">
      <c r="A33" s="152">
        <f>ROW()</f>
        <v>33</v>
      </c>
    </row>
    <row r="34" spans="1:1" x14ac:dyDescent="0.2">
      <c r="A34" s="152">
        <f>ROW()</f>
        <v>34</v>
      </c>
    </row>
    <row r="35" spans="1:1" x14ac:dyDescent="0.2">
      <c r="A35" s="152">
        <f>ROW()</f>
        <v>35</v>
      </c>
    </row>
    <row r="36" spans="1:1" x14ac:dyDescent="0.2">
      <c r="A36" s="152">
        <f>ROW()</f>
        <v>36</v>
      </c>
    </row>
    <row r="37" spans="1:1" x14ac:dyDescent="0.2">
      <c r="A37" s="152">
        <f>ROW()</f>
        <v>37</v>
      </c>
    </row>
    <row r="38" spans="1:1" x14ac:dyDescent="0.2">
      <c r="A38" s="152">
        <f>ROW()</f>
        <v>38</v>
      </c>
    </row>
    <row r="39" spans="1:1" x14ac:dyDescent="0.2">
      <c r="A39" s="152">
        <f>ROW()</f>
        <v>39</v>
      </c>
    </row>
    <row r="40" spans="1:1" x14ac:dyDescent="0.2">
      <c r="A40" s="152">
        <f>ROW()</f>
        <v>40</v>
      </c>
    </row>
    <row r="41" spans="1:1" x14ac:dyDescent="0.2">
      <c r="A41" s="152">
        <f>ROW()</f>
        <v>41</v>
      </c>
    </row>
    <row r="42" spans="1:1" x14ac:dyDescent="0.2">
      <c r="A42" s="152">
        <f>ROW()</f>
        <v>42</v>
      </c>
    </row>
    <row r="43" spans="1:1" x14ac:dyDescent="0.2">
      <c r="A43" s="152">
        <f>ROW()</f>
        <v>43</v>
      </c>
    </row>
    <row r="44" spans="1:1" x14ac:dyDescent="0.2">
      <c r="A44" s="152">
        <f>ROW()</f>
        <v>44</v>
      </c>
    </row>
    <row r="45" spans="1:1" x14ac:dyDescent="0.2">
      <c r="A45" s="152">
        <f>ROW()</f>
        <v>45</v>
      </c>
    </row>
    <row r="46" spans="1:1" x14ac:dyDescent="0.2">
      <c r="A46" s="152">
        <f>ROW()</f>
        <v>46</v>
      </c>
    </row>
    <row r="47" spans="1:1" x14ac:dyDescent="0.2">
      <c r="A47" s="152">
        <f>ROW()</f>
        <v>47</v>
      </c>
    </row>
    <row r="48" spans="1:1" x14ac:dyDescent="0.2">
      <c r="A48" s="152">
        <f>ROW()</f>
        <v>48</v>
      </c>
    </row>
    <row r="49" spans="1:1" x14ac:dyDescent="0.2">
      <c r="A49" s="152">
        <f>ROW()</f>
        <v>49</v>
      </c>
    </row>
    <row r="50" spans="1:1" x14ac:dyDescent="0.2">
      <c r="A50" s="152">
        <f>ROW()</f>
        <v>50</v>
      </c>
    </row>
  </sheetData>
  <mergeCells count="2">
    <mergeCell ref="B2:AS2"/>
    <mergeCell ref="B3:A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rstPageNumber="0" fitToHeight="0" orientation="portrait" horizontalDpi="300" verticalDpi="300" r:id="rId1"/>
  <headerFooter>
    <oddFooter>&amp;C
Diretoria Geral - Policlínica de Posse&amp;RPágina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54C8-4462-4BD6-96E2-BD9616423318}">
  <sheetPr>
    <tabColor rgb="FF81D41A"/>
  </sheetPr>
  <dimension ref="A1:IV200"/>
  <sheetViews>
    <sheetView showGridLines="0" view="pageBreakPreview" topLeftCell="B75" zoomScaleNormal="100" zoomScaleSheetLayoutView="100" workbookViewId="0">
      <selection activeCell="AI83" sqref="AI83"/>
    </sheetView>
  </sheetViews>
  <sheetFormatPr defaultColWidth="8.7109375" defaultRowHeight="12.75" x14ac:dyDescent="0.25"/>
  <cols>
    <col min="1" max="1" width="3.5703125" style="184" hidden="1" customWidth="1"/>
    <col min="2" max="2" width="69" style="189" customWidth="1"/>
    <col min="3" max="22" width="20.7109375" style="189" hidden="1" customWidth="1"/>
    <col min="23" max="25" width="33.28515625" style="189" hidden="1" customWidth="1"/>
    <col min="26" max="26" width="10.5703125" style="189" hidden="1" customWidth="1"/>
    <col min="27" max="27" width="32.42578125" style="189" hidden="1" customWidth="1"/>
    <col min="28" max="32" width="20.7109375" style="189" hidden="1" customWidth="1"/>
    <col min="33" max="37" width="20.7109375" style="189" customWidth="1"/>
    <col min="38" max="16384" width="8.7109375" style="189"/>
  </cols>
  <sheetData>
    <row r="1" spans="1:256" s="188" customFormat="1" ht="62.25" x14ac:dyDescent="0.8">
      <c r="A1" s="184">
        <f>ROW()</f>
        <v>1</v>
      </c>
      <c r="B1" s="185"/>
      <c r="C1" s="186">
        <f>C5</f>
        <v>46023</v>
      </c>
      <c r="D1" s="186">
        <f>C1+1</f>
        <v>46024</v>
      </c>
      <c r="E1" s="186">
        <f>D1+1</f>
        <v>46025</v>
      </c>
      <c r="F1" s="186">
        <f>E1+1</f>
        <v>46026</v>
      </c>
      <c r="G1" s="186">
        <f>F1+1</f>
        <v>46027</v>
      </c>
      <c r="H1" s="186">
        <f>H5</f>
        <v>46054</v>
      </c>
      <c r="I1" s="186">
        <f>H1+1</f>
        <v>46055</v>
      </c>
      <c r="J1" s="186">
        <f>I1+1</f>
        <v>46056</v>
      </c>
      <c r="K1" s="186">
        <f>J1+1</f>
        <v>46057</v>
      </c>
      <c r="L1" s="186">
        <f>K1+1</f>
        <v>46058</v>
      </c>
      <c r="M1" s="186">
        <f>M5</f>
        <v>46082</v>
      </c>
      <c r="N1" s="186">
        <f>M1+1</f>
        <v>46083</v>
      </c>
      <c r="O1" s="186">
        <f>N1+1</f>
        <v>46084</v>
      </c>
      <c r="P1" s="186">
        <f>O1+1</f>
        <v>46085</v>
      </c>
      <c r="Q1" s="186">
        <f>P1+1</f>
        <v>46086</v>
      </c>
      <c r="R1" s="186">
        <f>R5</f>
        <v>46113</v>
      </c>
      <c r="S1" s="186">
        <f>R1+1</f>
        <v>46114</v>
      </c>
      <c r="T1" s="186">
        <f>S1+1</f>
        <v>46115</v>
      </c>
      <c r="U1" s="186">
        <f>T1+1</f>
        <v>46116</v>
      </c>
      <c r="V1" s="186">
        <f>U1+1</f>
        <v>46117</v>
      </c>
      <c r="W1" s="186">
        <f>W5</f>
        <v>46143</v>
      </c>
      <c r="X1" s="186">
        <f>W1+1</f>
        <v>46144</v>
      </c>
      <c r="Y1" s="186">
        <f>X1+1</f>
        <v>46145</v>
      </c>
      <c r="Z1" s="186">
        <f>Y1+1</f>
        <v>46146</v>
      </c>
      <c r="AA1" s="186">
        <f>Z1+1</f>
        <v>46147</v>
      </c>
      <c r="AB1" s="186">
        <f>AB5</f>
        <v>46174</v>
      </c>
      <c r="AC1" s="186">
        <f>AB1+1</f>
        <v>46175</v>
      </c>
      <c r="AD1" s="186">
        <f>AC1+1</f>
        <v>46176</v>
      </c>
      <c r="AE1" s="186">
        <f>AD1+1</f>
        <v>46177</v>
      </c>
      <c r="AF1" s="186">
        <f>AE1+1</f>
        <v>46178</v>
      </c>
      <c r="AG1" s="186">
        <f>AG5</f>
        <v>46204</v>
      </c>
      <c r="AH1" s="186">
        <f>AG1+1</f>
        <v>46205</v>
      </c>
      <c r="AI1" s="186">
        <f>AH1+1</f>
        <v>46206</v>
      </c>
      <c r="AJ1" s="186">
        <f>AI1+1</f>
        <v>46207</v>
      </c>
      <c r="AK1" s="186">
        <f>AJ1+1</f>
        <v>46208</v>
      </c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  <c r="FZ1" s="187"/>
      <c r="GA1" s="187"/>
      <c r="GB1" s="187"/>
      <c r="GC1" s="187"/>
      <c r="GD1" s="187"/>
      <c r="GE1" s="187"/>
      <c r="GF1" s="187"/>
      <c r="GG1" s="187"/>
      <c r="GH1" s="187"/>
      <c r="GI1" s="187"/>
      <c r="GJ1" s="187"/>
      <c r="GK1" s="187"/>
      <c r="GL1" s="187"/>
      <c r="GM1" s="187"/>
      <c r="GN1" s="187"/>
      <c r="GO1" s="187"/>
      <c r="GP1" s="187"/>
      <c r="GQ1" s="187"/>
      <c r="GR1" s="187"/>
      <c r="GS1" s="187"/>
      <c r="GT1" s="187"/>
      <c r="GU1" s="187"/>
      <c r="GV1" s="187"/>
      <c r="GW1" s="187"/>
      <c r="GX1" s="187"/>
      <c r="GY1" s="187"/>
      <c r="GZ1" s="187"/>
      <c r="HA1" s="187"/>
      <c r="HB1" s="187"/>
      <c r="HC1" s="187"/>
      <c r="HD1" s="187"/>
      <c r="HE1" s="187"/>
      <c r="HF1" s="187"/>
      <c r="HG1" s="187"/>
      <c r="HH1" s="187"/>
      <c r="HI1" s="187"/>
      <c r="HJ1" s="187"/>
      <c r="HK1" s="187"/>
      <c r="HL1" s="187"/>
      <c r="HM1" s="187"/>
      <c r="HN1" s="187"/>
      <c r="HO1" s="187"/>
      <c r="HP1" s="187"/>
      <c r="HQ1" s="187"/>
      <c r="HR1" s="187"/>
      <c r="HS1" s="187"/>
      <c r="HT1" s="187"/>
      <c r="HU1" s="187"/>
      <c r="HV1" s="187"/>
      <c r="HW1" s="187"/>
      <c r="HX1" s="187"/>
      <c r="HY1" s="187"/>
      <c r="HZ1" s="187"/>
      <c r="IA1" s="187"/>
      <c r="IB1" s="187"/>
      <c r="IC1" s="187"/>
      <c r="ID1" s="187"/>
      <c r="IE1" s="187"/>
      <c r="IF1" s="187"/>
      <c r="IG1" s="187"/>
      <c r="IH1" s="187"/>
      <c r="II1" s="187"/>
      <c r="IJ1" s="187"/>
      <c r="IK1" s="187"/>
      <c r="IL1" s="187"/>
      <c r="IM1" s="187"/>
      <c r="IN1" s="187"/>
      <c r="IO1" s="187"/>
      <c r="IP1" s="187"/>
      <c r="IQ1" s="187"/>
      <c r="IR1" s="187"/>
      <c r="IS1" s="187"/>
      <c r="IT1" s="187"/>
      <c r="IU1" s="187"/>
      <c r="IV1" s="187"/>
    </row>
    <row r="2" spans="1:256" ht="15" x14ac:dyDescent="0.25">
      <c r="A2" s="184">
        <f>ROW()</f>
        <v>2</v>
      </c>
      <c r="B2" s="291" t="s">
        <v>0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</row>
    <row r="3" spans="1:256" x14ac:dyDescent="0.25">
      <c r="A3" s="184">
        <f>ROW()</f>
        <v>3</v>
      </c>
      <c r="B3" s="292" t="s">
        <v>200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</row>
    <row r="4" spans="1:256" s="194" customFormat="1" ht="25.5" customHeight="1" x14ac:dyDescent="0.2">
      <c r="A4" s="190">
        <f>ROW()</f>
        <v>4</v>
      </c>
      <c r="B4" s="191" t="s">
        <v>201</v>
      </c>
      <c r="C4" s="192" t="s">
        <v>202</v>
      </c>
      <c r="D4" s="289" t="s">
        <v>203</v>
      </c>
      <c r="E4" s="290"/>
      <c r="F4" s="289" t="s">
        <v>204</v>
      </c>
      <c r="G4" s="290"/>
      <c r="H4" s="192" t="s">
        <v>202</v>
      </c>
      <c r="I4" s="289" t="s">
        <v>203</v>
      </c>
      <c r="J4" s="290"/>
      <c r="K4" s="289" t="s">
        <v>204</v>
      </c>
      <c r="L4" s="290"/>
      <c r="M4" s="192" t="s">
        <v>202</v>
      </c>
      <c r="N4" s="289" t="s">
        <v>203</v>
      </c>
      <c r="O4" s="290"/>
      <c r="P4" s="289" t="s">
        <v>204</v>
      </c>
      <c r="Q4" s="290"/>
      <c r="R4" s="192" t="s">
        <v>202</v>
      </c>
      <c r="S4" s="289" t="s">
        <v>203</v>
      </c>
      <c r="T4" s="290"/>
      <c r="U4" s="289" t="s">
        <v>204</v>
      </c>
      <c r="V4" s="290"/>
      <c r="W4" s="192" t="s">
        <v>202</v>
      </c>
      <c r="X4" s="289" t="s">
        <v>203</v>
      </c>
      <c r="Y4" s="290"/>
      <c r="Z4" s="289" t="s">
        <v>204</v>
      </c>
      <c r="AA4" s="290"/>
      <c r="AB4" s="192" t="s">
        <v>202</v>
      </c>
      <c r="AC4" s="289" t="s">
        <v>203</v>
      </c>
      <c r="AD4" s="290"/>
      <c r="AE4" s="289" t="s">
        <v>204</v>
      </c>
      <c r="AF4" s="290"/>
      <c r="AG4" s="192" t="s">
        <v>202</v>
      </c>
      <c r="AH4" s="289" t="s">
        <v>203</v>
      </c>
      <c r="AI4" s="290"/>
      <c r="AJ4" s="289" t="s">
        <v>204</v>
      </c>
      <c r="AK4" s="290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  <c r="IT4" s="193"/>
      <c r="IU4" s="193"/>
      <c r="IV4" s="193"/>
    </row>
    <row r="5" spans="1:256" s="196" customFormat="1" x14ac:dyDescent="0.25">
      <c r="A5" s="190">
        <f>ROW()</f>
        <v>5</v>
      </c>
      <c r="B5" s="195" t="s">
        <v>205</v>
      </c>
      <c r="C5" s="284">
        <v>46023</v>
      </c>
      <c r="D5" s="285"/>
      <c r="E5" s="285"/>
      <c r="F5" s="285"/>
      <c r="G5" s="286"/>
      <c r="H5" s="284">
        <v>46054</v>
      </c>
      <c r="I5" s="285"/>
      <c r="J5" s="285"/>
      <c r="K5" s="285"/>
      <c r="L5" s="286"/>
      <c r="M5" s="284">
        <v>46082</v>
      </c>
      <c r="N5" s="285"/>
      <c r="O5" s="285"/>
      <c r="P5" s="285"/>
      <c r="Q5" s="286"/>
      <c r="R5" s="284">
        <v>46113</v>
      </c>
      <c r="S5" s="285"/>
      <c r="T5" s="285"/>
      <c r="U5" s="285"/>
      <c r="V5" s="286"/>
      <c r="W5" s="284">
        <v>46143</v>
      </c>
      <c r="X5" s="285"/>
      <c r="Y5" s="285"/>
      <c r="Z5" s="285"/>
      <c r="AA5" s="286"/>
      <c r="AB5" s="284">
        <v>46174</v>
      </c>
      <c r="AC5" s="285"/>
      <c r="AD5" s="285"/>
      <c r="AE5" s="285"/>
      <c r="AF5" s="286"/>
      <c r="AG5" s="284">
        <v>46204</v>
      </c>
      <c r="AH5" s="285"/>
      <c r="AI5" s="285"/>
      <c r="AJ5" s="285"/>
      <c r="AK5" s="286"/>
    </row>
    <row r="6" spans="1:256" s="201" customFormat="1" x14ac:dyDescent="0.2">
      <c r="A6" s="184">
        <f>ROW()</f>
        <v>6</v>
      </c>
      <c r="B6" s="197" t="s">
        <v>206</v>
      </c>
      <c r="C6" s="198">
        <v>0.63090000000000002</v>
      </c>
      <c r="D6" s="199"/>
      <c r="E6" s="199"/>
      <c r="F6" s="199"/>
      <c r="G6" s="199"/>
      <c r="H6" s="198">
        <v>0.61929999999999996</v>
      </c>
      <c r="I6" s="199"/>
      <c r="J6" s="199"/>
      <c r="K6" s="199"/>
      <c r="L6" s="199"/>
      <c r="M6" s="198">
        <v>0.63400000000000001</v>
      </c>
      <c r="N6" s="199"/>
      <c r="O6" s="199"/>
      <c r="P6" s="199"/>
      <c r="Q6" s="199"/>
      <c r="R6" s="198">
        <v>0.57450000000000001</v>
      </c>
      <c r="S6" s="199"/>
      <c r="T6" s="199"/>
      <c r="U6" s="199"/>
      <c r="V6" s="199"/>
      <c r="W6" s="198">
        <v>0.25330000000000003</v>
      </c>
      <c r="X6" s="199"/>
      <c r="Y6" s="199"/>
      <c r="Z6" s="199"/>
      <c r="AA6" s="199"/>
      <c r="AB6" s="198">
        <v>0.44800000000000001</v>
      </c>
      <c r="AC6" s="199"/>
      <c r="AD6" s="199"/>
      <c r="AE6" s="199"/>
      <c r="AF6" s="199"/>
      <c r="AG6" s="198">
        <v>0.32250000000000001</v>
      </c>
      <c r="AH6" s="199"/>
      <c r="AI6" s="199"/>
      <c r="AJ6" s="199"/>
      <c r="AK6" s="199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  <c r="IT6" s="200"/>
      <c r="IU6" s="200"/>
      <c r="IV6" s="200"/>
    </row>
    <row r="7" spans="1:256" s="201" customFormat="1" x14ac:dyDescent="0.2">
      <c r="A7" s="184">
        <f>ROW()</f>
        <v>7</v>
      </c>
      <c r="B7" s="197" t="s">
        <v>207</v>
      </c>
      <c r="C7" s="198">
        <v>6.5100000000000005E-2</v>
      </c>
      <c r="D7" s="199"/>
      <c r="E7" s="199"/>
      <c r="F7" s="199"/>
      <c r="G7" s="199"/>
      <c r="H7" s="198">
        <v>0</v>
      </c>
      <c r="I7" s="199"/>
      <c r="J7" s="199"/>
      <c r="K7" s="199"/>
      <c r="L7" s="199"/>
      <c r="M7" s="198">
        <v>0</v>
      </c>
      <c r="N7" s="199"/>
      <c r="O7" s="199"/>
      <c r="P7" s="199"/>
      <c r="Q7" s="199"/>
      <c r="R7" s="198">
        <v>0</v>
      </c>
      <c r="S7" s="199"/>
      <c r="T7" s="199"/>
      <c r="U7" s="199"/>
      <c r="V7" s="199"/>
      <c r="W7" s="198">
        <v>0</v>
      </c>
      <c r="X7" s="199"/>
      <c r="Y7" s="199"/>
      <c r="Z7" s="199"/>
      <c r="AA7" s="199"/>
      <c r="AB7" s="198">
        <v>0</v>
      </c>
      <c r="AC7" s="199"/>
      <c r="AD7" s="199"/>
      <c r="AE7" s="199"/>
      <c r="AF7" s="199"/>
      <c r="AG7" s="198">
        <v>0</v>
      </c>
      <c r="AH7" s="199"/>
      <c r="AI7" s="199"/>
      <c r="AJ7" s="199"/>
      <c r="AK7" s="199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  <c r="IT7" s="200"/>
      <c r="IU7" s="200"/>
      <c r="IV7" s="200"/>
    </row>
    <row r="8" spans="1:256" s="201" customFormat="1" x14ac:dyDescent="0.2">
      <c r="A8" s="184">
        <f>ROW()</f>
        <v>8</v>
      </c>
      <c r="B8" s="197" t="s">
        <v>208</v>
      </c>
      <c r="C8" s="198">
        <v>0.32690000000000002</v>
      </c>
      <c r="D8" s="199"/>
      <c r="E8" s="199"/>
      <c r="F8" s="199"/>
      <c r="G8" s="199"/>
      <c r="H8" s="198">
        <v>0.29160000000000003</v>
      </c>
      <c r="I8" s="199"/>
      <c r="J8" s="199"/>
      <c r="K8" s="199"/>
      <c r="L8" s="199"/>
      <c r="M8" s="198">
        <v>0.26479999999999998</v>
      </c>
      <c r="N8" s="199"/>
      <c r="O8" s="199"/>
      <c r="P8" s="199"/>
      <c r="Q8" s="199"/>
      <c r="R8" s="198">
        <v>0.2681</v>
      </c>
      <c r="S8" s="199"/>
      <c r="T8" s="199"/>
      <c r="U8" s="199"/>
      <c r="V8" s="199"/>
      <c r="W8" s="198">
        <v>0.21299999999999999</v>
      </c>
      <c r="X8" s="199"/>
      <c r="Y8" s="199"/>
      <c r="Z8" s="199"/>
      <c r="AA8" s="199"/>
      <c r="AB8" s="198">
        <v>0.2576</v>
      </c>
      <c r="AC8" s="199"/>
      <c r="AD8" s="199"/>
      <c r="AE8" s="199"/>
      <c r="AF8" s="199"/>
      <c r="AG8" s="198">
        <v>3.6499999999999998E-2</v>
      </c>
      <c r="AH8" s="199"/>
      <c r="AI8" s="199"/>
      <c r="AJ8" s="199"/>
      <c r="AK8" s="199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  <c r="GR8" s="200"/>
      <c r="GS8" s="200"/>
      <c r="GT8" s="200"/>
      <c r="GU8" s="200"/>
      <c r="GV8" s="200"/>
      <c r="GW8" s="200"/>
      <c r="GX8" s="200"/>
      <c r="GY8" s="200"/>
      <c r="GZ8" s="200"/>
      <c r="HA8" s="200"/>
      <c r="HB8" s="200"/>
      <c r="HC8" s="200"/>
      <c r="HD8" s="200"/>
      <c r="HE8" s="200"/>
      <c r="HF8" s="200"/>
      <c r="HG8" s="200"/>
      <c r="HH8" s="200"/>
      <c r="HI8" s="200"/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0"/>
      <c r="IF8" s="200"/>
      <c r="IG8" s="200"/>
      <c r="IH8" s="200"/>
      <c r="II8" s="200"/>
      <c r="IJ8" s="200"/>
      <c r="IK8" s="200"/>
      <c r="IL8" s="200"/>
      <c r="IM8" s="200"/>
      <c r="IN8" s="200"/>
      <c r="IO8" s="200"/>
      <c r="IP8" s="200"/>
      <c r="IQ8" s="200"/>
      <c r="IR8" s="200"/>
      <c r="IS8" s="200"/>
      <c r="IT8" s="200"/>
      <c r="IU8" s="200"/>
      <c r="IV8" s="200"/>
    </row>
    <row r="9" spans="1:256" s="201" customFormat="1" x14ac:dyDescent="0.2">
      <c r="A9" s="184">
        <f>ROW()</f>
        <v>9</v>
      </c>
      <c r="B9" s="197" t="s">
        <v>209</v>
      </c>
      <c r="C9" s="198">
        <v>0.1416</v>
      </c>
      <c r="D9" s="199"/>
      <c r="E9" s="199"/>
      <c r="F9" s="199"/>
      <c r="G9" s="199"/>
      <c r="H9" s="198">
        <v>0.16589999999999999</v>
      </c>
      <c r="I9" s="199"/>
      <c r="J9" s="199"/>
      <c r="K9" s="199"/>
      <c r="L9" s="199"/>
      <c r="M9" s="198">
        <v>0.19409999999999999</v>
      </c>
      <c r="N9" s="199"/>
      <c r="O9" s="199"/>
      <c r="P9" s="199"/>
      <c r="Q9" s="199"/>
      <c r="R9" s="198">
        <v>0</v>
      </c>
      <c r="S9" s="199"/>
      <c r="T9" s="199"/>
      <c r="U9" s="199"/>
      <c r="V9" s="199"/>
      <c r="W9" s="198">
        <v>0.11799999999999999</v>
      </c>
      <c r="X9" s="199"/>
      <c r="Y9" s="199"/>
      <c r="Z9" s="199"/>
      <c r="AA9" s="199"/>
      <c r="AB9" s="198">
        <v>4.65E-2</v>
      </c>
      <c r="AC9" s="199"/>
      <c r="AD9" s="199"/>
      <c r="AE9" s="199"/>
      <c r="AF9" s="199"/>
      <c r="AG9" s="198">
        <v>0.1168</v>
      </c>
      <c r="AH9" s="199"/>
      <c r="AI9" s="199"/>
      <c r="AJ9" s="199"/>
      <c r="AK9" s="199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  <c r="GR9" s="200"/>
      <c r="GS9" s="200"/>
      <c r="GT9" s="200"/>
      <c r="GU9" s="200"/>
      <c r="GV9" s="200"/>
      <c r="GW9" s="200"/>
      <c r="GX9" s="200"/>
      <c r="GY9" s="200"/>
      <c r="GZ9" s="200"/>
      <c r="HA9" s="200"/>
      <c r="HB9" s="200"/>
      <c r="HC9" s="200"/>
      <c r="HD9" s="200"/>
      <c r="HE9" s="200"/>
      <c r="HF9" s="200"/>
      <c r="HG9" s="200"/>
      <c r="HH9" s="200"/>
      <c r="HI9" s="200"/>
      <c r="HJ9" s="200"/>
      <c r="HK9" s="200"/>
      <c r="HL9" s="200"/>
      <c r="HM9" s="200"/>
      <c r="HN9" s="200"/>
      <c r="HO9" s="200"/>
      <c r="HP9" s="200"/>
      <c r="HQ9" s="200"/>
      <c r="HR9" s="200"/>
      <c r="HS9" s="200"/>
      <c r="HT9" s="200"/>
      <c r="HU9" s="200"/>
      <c r="HV9" s="200"/>
      <c r="HW9" s="200"/>
      <c r="HX9" s="200"/>
      <c r="HY9" s="200"/>
      <c r="HZ9" s="200"/>
      <c r="IA9" s="200"/>
      <c r="IB9" s="200"/>
      <c r="IC9" s="200"/>
      <c r="ID9" s="200"/>
      <c r="IE9" s="200"/>
      <c r="IF9" s="200"/>
      <c r="IG9" s="200"/>
      <c r="IH9" s="200"/>
      <c r="II9" s="200"/>
      <c r="IJ9" s="200"/>
      <c r="IK9" s="200"/>
      <c r="IL9" s="200"/>
      <c r="IM9" s="200"/>
      <c r="IN9" s="200"/>
      <c r="IO9" s="200"/>
      <c r="IP9" s="200"/>
      <c r="IQ9" s="200"/>
      <c r="IR9" s="200"/>
      <c r="IS9" s="200"/>
      <c r="IT9" s="200"/>
      <c r="IU9" s="200"/>
      <c r="IV9" s="200"/>
    </row>
    <row r="10" spans="1:256" s="201" customFormat="1" x14ac:dyDescent="0.2">
      <c r="A10" s="184">
        <f>ROW()</f>
        <v>10</v>
      </c>
      <c r="B10" s="202" t="s">
        <v>210</v>
      </c>
      <c r="C10" s="203">
        <v>0.2286</v>
      </c>
      <c r="D10" s="204"/>
      <c r="E10" s="204"/>
      <c r="F10" s="204"/>
      <c r="G10" s="204"/>
      <c r="H10" s="203">
        <v>0.17230000000000001</v>
      </c>
      <c r="I10" s="204"/>
      <c r="J10" s="204"/>
      <c r="K10" s="204"/>
      <c r="L10" s="204"/>
      <c r="M10" s="203">
        <v>0.22489999999999999</v>
      </c>
      <c r="N10" s="204"/>
      <c r="O10" s="204"/>
      <c r="P10" s="204"/>
      <c r="Q10" s="204"/>
      <c r="R10" s="203">
        <v>0.13639999999999999</v>
      </c>
      <c r="S10" s="204"/>
      <c r="T10" s="204"/>
      <c r="U10" s="204"/>
      <c r="V10" s="204"/>
      <c r="W10" s="203">
        <v>0.1149</v>
      </c>
      <c r="X10" s="204"/>
      <c r="Y10" s="204"/>
      <c r="Z10" s="204"/>
      <c r="AA10" s="204"/>
      <c r="AB10" s="203">
        <v>0.1002</v>
      </c>
      <c r="AC10" s="204"/>
      <c r="AD10" s="204"/>
      <c r="AE10" s="204"/>
      <c r="AF10" s="204"/>
      <c r="AG10" s="203">
        <v>2.0500000000000001E-2</v>
      </c>
      <c r="AH10" s="204"/>
      <c r="AI10" s="204"/>
      <c r="AJ10" s="204"/>
      <c r="AK10" s="204"/>
    </row>
    <row r="11" spans="1:256" s="201" customFormat="1" x14ac:dyDescent="0.2">
      <c r="A11" s="184">
        <f>ROW()</f>
        <v>11</v>
      </c>
      <c r="B11" s="197" t="s">
        <v>211</v>
      </c>
      <c r="C11" s="198">
        <v>7.2599999999999998E-2</v>
      </c>
      <c r="D11" s="199"/>
      <c r="E11" s="199"/>
      <c r="F11" s="199"/>
      <c r="G11" s="199"/>
      <c r="H11" s="198">
        <v>8.3099999999999993E-2</v>
      </c>
      <c r="I11" s="199"/>
      <c r="J11" s="199"/>
      <c r="K11" s="199"/>
      <c r="L11" s="199"/>
      <c r="M11" s="198">
        <v>0.1021</v>
      </c>
      <c r="N11" s="199"/>
      <c r="O11" s="199"/>
      <c r="P11" s="199"/>
      <c r="Q11" s="199"/>
      <c r="R11" s="198">
        <v>0.13500000000000001</v>
      </c>
      <c r="S11" s="199"/>
      <c r="T11" s="199"/>
      <c r="U11" s="199"/>
      <c r="V11" s="199"/>
      <c r="W11" s="198">
        <v>0.28799999999999998</v>
      </c>
      <c r="X11" s="199"/>
      <c r="Y11" s="199"/>
      <c r="Z11" s="199"/>
      <c r="AA11" s="199"/>
      <c r="AB11" s="198">
        <v>0.123</v>
      </c>
      <c r="AC11" s="199"/>
      <c r="AD11" s="199"/>
      <c r="AE11" s="199"/>
      <c r="AF11" s="199"/>
      <c r="AG11" s="198">
        <v>5.8900000000000001E-2</v>
      </c>
      <c r="AH11" s="199"/>
      <c r="AI11" s="199"/>
      <c r="AJ11" s="199"/>
      <c r="AK11" s="199"/>
    </row>
    <row r="12" spans="1:256" s="201" customFormat="1" x14ac:dyDescent="0.2">
      <c r="A12" s="184">
        <f>ROW()</f>
        <v>12</v>
      </c>
      <c r="B12" s="197" t="s">
        <v>212</v>
      </c>
      <c r="C12" s="198">
        <v>0.2321</v>
      </c>
      <c r="D12" s="199"/>
      <c r="E12" s="199"/>
      <c r="F12" s="199"/>
      <c r="G12" s="199"/>
      <c r="H12" s="198">
        <v>0.2059</v>
      </c>
      <c r="I12" s="199"/>
      <c r="J12" s="199"/>
      <c r="K12" s="199"/>
      <c r="L12" s="199"/>
      <c r="M12" s="198">
        <v>0.29160000000000003</v>
      </c>
      <c r="N12" s="199"/>
      <c r="O12" s="199"/>
      <c r="P12" s="199"/>
      <c r="Q12" s="199"/>
      <c r="R12" s="198">
        <v>0.39360000000000001</v>
      </c>
      <c r="S12" s="199"/>
      <c r="T12" s="199"/>
      <c r="U12" s="199"/>
      <c r="V12" s="199"/>
      <c r="W12" s="198">
        <v>0.26829999999999998</v>
      </c>
      <c r="X12" s="199"/>
      <c r="Y12" s="199"/>
      <c r="Z12" s="199"/>
      <c r="AA12" s="199"/>
      <c r="AB12" s="198">
        <v>0.2571</v>
      </c>
      <c r="AC12" s="199"/>
      <c r="AD12" s="199"/>
      <c r="AE12" s="199"/>
      <c r="AF12" s="199"/>
      <c r="AG12" s="198">
        <v>0.2762</v>
      </c>
      <c r="AH12" s="199"/>
      <c r="AI12" s="199"/>
      <c r="AJ12" s="199"/>
      <c r="AK12" s="199"/>
    </row>
    <row r="13" spans="1:256" s="201" customFormat="1" x14ac:dyDescent="0.2">
      <c r="A13" s="184">
        <f>ROW()</f>
        <v>13</v>
      </c>
      <c r="B13" s="197" t="s">
        <v>213</v>
      </c>
      <c r="C13" s="198">
        <v>5.6000000000000001E-2</v>
      </c>
      <c r="D13" s="199"/>
      <c r="E13" s="199"/>
      <c r="F13" s="199"/>
      <c r="G13" s="199"/>
      <c r="H13" s="198">
        <v>5.79E-2</v>
      </c>
      <c r="I13" s="199"/>
      <c r="J13" s="199"/>
      <c r="K13" s="199"/>
      <c r="L13" s="199"/>
      <c r="M13" s="198">
        <v>6.4000000000000001E-2</v>
      </c>
      <c r="N13" s="199"/>
      <c r="O13" s="199"/>
      <c r="P13" s="199"/>
      <c r="Q13" s="199"/>
      <c r="R13" s="198">
        <v>6.8099999999999994E-2</v>
      </c>
      <c r="S13" s="199"/>
      <c r="T13" s="199"/>
      <c r="U13" s="199"/>
      <c r="V13" s="199"/>
      <c r="W13" s="198">
        <v>3.6900000000000002E-2</v>
      </c>
      <c r="X13" s="199"/>
      <c r="Y13" s="199"/>
      <c r="Z13" s="199"/>
      <c r="AA13" s="199"/>
      <c r="AB13" s="198">
        <v>4.9200000000000001E-2</v>
      </c>
      <c r="AC13" s="199"/>
      <c r="AD13" s="199"/>
      <c r="AE13" s="199"/>
      <c r="AF13" s="199"/>
      <c r="AG13" s="198">
        <v>6.5799999999999997E-2</v>
      </c>
      <c r="AH13" s="199"/>
      <c r="AI13" s="199"/>
      <c r="AJ13" s="199"/>
      <c r="AK13" s="199"/>
    </row>
    <row r="14" spans="1:256" s="201" customFormat="1" x14ac:dyDescent="0.2">
      <c r="A14" s="184">
        <f>ROW()</f>
        <v>14</v>
      </c>
      <c r="B14" s="197" t="s">
        <v>214</v>
      </c>
      <c r="C14" s="198">
        <v>0.1007</v>
      </c>
      <c r="D14" s="199"/>
      <c r="E14" s="199"/>
      <c r="F14" s="199"/>
      <c r="G14" s="199"/>
      <c r="H14" s="198">
        <v>8.4099999999999994E-2</v>
      </c>
      <c r="I14" s="199"/>
      <c r="J14" s="199"/>
      <c r="K14" s="199"/>
      <c r="L14" s="199"/>
      <c r="M14" s="198">
        <v>0.16700000000000001</v>
      </c>
      <c r="N14" s="199"/>
      <c r="O14" s="199"/>
      <c r="P14" s="199"/>
      <c r="Q14" s="199"/>
      <c r="R14" s="198">
        <v>0.12889999999999999</v>
      </c>
      <c r="S14" s="199"/>
      <c r="T14" s="199"/>
      <c r="U14" s="199"/>
      <c r="V14" s="199"/>
      <c r="W14" s="198">
        <v>8.5900000000000004E-2</v>
      </c>
      <c r="X14" s="199"/>
      <c r="Y14" s="199"/>
      <c r="Z14" s="199"/>
      <c r="AA14" s="199"/>
      <c r="AB14" s="198">
        <v>9.7299999999999998E-2</v>
      </c>
      <c r="AC14" s="199"/>
      <c r="AD14" s="199"/>
      <c r="AE14" s="199"/>
      <c r="AF14" s="199"/>
      <c r="AG14" s="198">
        <v>0.1143</v>
      </c>
      <c r="AH14" s="199"/>
      <c r="AI14" s="199"/>
      <c r="AJ14" s="199"/>
      <c r="AK14" s="199"/>
    </row>
    <row r="15" spans="1:256" s="201" customFormat="1" x14ac:dyDescent="0.2">
      <c r="A15" s="184">
        <f>ROW()</f>
        <v>15</v>
      </c>
      <c r="B15" s="197" t="s">
        <v>215</v>
      </c>
      <c r="C15" s="198">
        <v>0</v>
      </c>
      <c r="D15" s="199"/>
      <c r="E15" s="199"/>
      <c r="F15" s="199"/>
      <c r="G15" s="199"/>
      <c r="H15" s="198">
        <v>4.6399999999999997E-2</v>
      </c>
      <c r="I15" s="199"/>
      <c r="J15" s="199"/>
      <c r="K15" s="199"/>
      <c r="L15" s="199"/>
      <c r="M15" s="198">
        <v>1.4200000000000001E-2</v>
      </c>
      <c r="N15" s="199"/>
      <c r="O15" s="199"/>
      <c r="P15" s="199"/>
      <c r="Q15" s="199"/>
      <c r="R15" s="198">
        <v>6.6699999999999995E-2</v>
      </c>
      <c r="S15" s="199"/>
      <c r="T15" s="199"/>
      <c r="U15" s="199"/>
      <c r="V15" s="199"/>
      <c r="W15" s="198">
        <v>2.0299999999999999E-2</v>
      </c>
      <c r="X15" s="199"/>
      <c r="Y15" s="199"/>
      <c r="Z15" s="199"/>
      <c r="AA15" s="199"/>
      <c r="AB15" s="198">
        <v>2.1100000000000001E-2</v>
      </c>
      <c r="AC15" s="199"/>
      <c r="AD15" s="199"/>
      <c r="AE15" s="199"/>
      <c r="AF15" s="199"/>
      <c r="AG15" s="198">
        <v>4.0000000000000002E-4</v>
      </c>
      <c r="AH15" s="199"/>
      <c r="AI15" s="199"/>
      <c r="AJ15" s="199"/>
      <c r="AK15" s="199"/>
    </row>
    <row r="16" spans="1:256" s="201" customFormat="1" x14ac:dyDescent="0.2">
      <c r="A16" s="184">
        <f>ROW()</f>
        <v>16</v>
      </c>
      <c r="B16" s="202" t="s">
        <v>216</v>
      </c>
      <c r="C16" s="203">
        <v>3.73E-2</v>
      </c>
      <c r="D16" s="204"/>
      <c r="E16" s="204"/>
      <c r="F16" s="204"/>
      <c r="G16" s="204"/>
      <c r="H16" s="203">
        <v>6.4199999999999993E-2</v>
      </c>
      <c r="I16" s="204"/>
      <c r="J16" s="204"/>
      <c r="K16" s="204"/>
      <c r="L16" s="204"/>
      <c r="M16" s="203">
        <v>5.7700000000000001E-2</v>
      </c>
      <c r="N16" s="204"/>
      <c r="O16" s="204"/>
      <c r="P16" s="204"/>
      <c r="Q16" s="204"/>
      <c r="R16" s="203">
        <v>0.10349999999999999</v>
      </c>
      <c r="S16" s="204"/>
      <c r="T16" s="204"/>
      <c r="U16" s="204"/>
      <c r="V16" s="204"/>
      <c r="W16" s="203">
        <v>8.6999999999999994E-2</v>
      </c>
      <c r="X16" s="204"/>
      <c r="Y16" s="204"/>
      <c r="Z16" s="204"/>
      <c r="AA16" s="204"/>
      <c r="AB16" s="203">
        <v>7.7700000000000005E-2</v>
      </c>
      <c r="AC16" s="204"/>
      <c r="AD16" s="204"/>
      <c r="AE16" s="204"/>
      <c r="AF16" s="204"/>
      <c r="AG16" s="203">
        <v>2.4799999999999999E-2</v>
      </c>
      <c r="AH16" s="204"/>
      <c r="AI16" s="204"/>
      <c r="AJ16" s="204"/>
      <c r="AK16" s="204"/>
    </row>
    <row r="17" spans="1:37" s="201" customFormat="1" x14ac:dyDescent="0.2">
      <c r="A17" s="184">
        <f>ROW()</f>
        <v>17</v>
      </c>
      <c r="B17" s="205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</row>
    <row r="18" spans="1:37" s="204" customFormat="1" x14ac:dyDescent="0.25">
      <c r="A18" s="190">
        <f>ROW()</f>
        <v>18</v>
      </c>
      <c r="B18" s="207" t="s">
        <v>217</v>
      </c>
      <c r="C18" s="208" t="s">
        <v>218</v>
      </c>
      <c r="D18" s="208" t="s">
        <v>219</v>
      </c>
      <c r="E18" s="208" t="s">
        <v>220</v>
      </c>
      <c r="F18" s="209" t="s">
        <v>221</v>
      </c>
      <c r="G18" s="209" t="s">
        <v>222</v>
      </c>
      <c r="H18" s="208" t="s">
        <v>218</v>
      </c>
      <c r="I18" s="208" t="s">
        <v>219</v>
      </c>
      <c r="J18" s="208" t="s">
        <v>220</v>
      </c>
      <c r="K18" s="209" t="s">
        <v>221</v>
      </c>
      <c r="L18" s="209" t="s">
        <v>222</v>
      </c>
      <c r="M18" s="208" t="s">
        <v>218</v>
      </c>
      <c r="N18" s="208" t="s">
        <v>219</v>
      </c>
      <c r="O18" s="208" t="s">
        <v>220</v>
      </c>
      <c r="P18" s="209" t="s">
        <v>221</v>
      </c>
      <c r="Q18" s="209" t="s">
        <v>222</v>
      </c>
      <c r="R18" s="208" t="s">
        <v>218</v>
      </c>
      <c r="S18" s="208" t="s">
        <v>219</v>
      </c>
      <c r="T18" s="208" t="s">
        <v>220</v>
      </c>
      <c r="U18" s="209" t="s">
        <v>221</v>
      </c>
      <c r="V18" s="209" t="s">
        <v>222</v>
      </c>
      <c r="W18" s="208" t="s">
        <v>218</v>
      </c>
      <c r="X18" s="208" t="s">
        <v>219</v>
      </c>
      <c r="Y18" s="208" t="s">
        <v>220</v>
      </c>
      <c r="Z18" s="209" t="s">
        <v>221</v>
      </c>
      <c r="AA18" s="209" t="s">
        <v>222</v>
      </c>
      <c r="AB18" s="208" t="s">
        <v>218</v>
      </c>
      <c r="AC18" s="208" t="s">
        <v>219</v>
      </c>
      <c r="AD18" s="208" t="s">
        <v>220</v>
      </c>
      <c r="AE18" s="209" t="s">
        <v>221</v>
      </c>
      <c r="AF18" s="209" t="s">
        <v>222</v>
      </c>
      <c r="AG18" s="208" t="s">
        <v>218</v>
      </c>
      <c r="AH18" s="208" t="s">
        <v>219</v>
      </c>
      <c r="AI18" s="208" t="s">
        <v>220</v>
      </c>
      <c r="AJ18" s="209" t="s">
        <v>221</v>
      </c>
      <c r="AK18" s="209" t="s">
        <v>222</v>
      </c>
    </row>
    <row r="19" spans="1:37" s="201" customFormat="1" ht="15" x14ac:dyDescent="0.2">
      <c r="A19" s="184">
        <f>ROW()</f>
        <v>19</v>
      </c>
      <c r="B19" s="197" t="s">
        <v>90</v>
      </c>
      <c r="C19" s="210">
        <v>0</v>
      </c>
      <c r="D19" s="211">
        <v>0</v>
      </c>
      <c r="E19" s="212" t="str">
        <f>IF(SUM(C19:D19)=0,"-",1-(D19/C19))</f>
        <v>-</v>
      </c>
      <c r="F19" s="211">
        <v>0</v>
      </c>
      <c r="G19" s="213" t="str">
        <f>IF(OR(F19=0,F19=""),"-",IF(D19=0,0,1-(F19/D19)))</f>
        <v>-</v>
      </c>
      <c r="H19" s="210">
        <v>0</v>
      </c>
      <c r="I19" s="211">
        <v>0</v>
      </c>
      <c r="J19" s="212" t="str">
        <f>IF(SUM(H19:I19)=0,"-",1-(I19/H19))</f>
        <v>-</v>
      </c>
      <c r="K19" s="211">
        <v>0</v>
      </c>
      <c r="L19" s="213" t="str">
        <f>IF(OR(K19=0,K19=""),"-",IF(I19=0,0,1-(K19/I19)))</f>
        <v>-</v>
      </c>
      <c r="M19" s="210">
        <v>0</v>
      </c>
      <c r="N19" s="211">
        <v>0</v>
      </c>
      <c r="O19" s="212" t="str">
        <f t="shared" ref="O19:O44" si="0">IFERROR(IF(SUM(M19:N19)=0,"-",1-IFERROR((N19/M19),2)),"-")</f>
        <v>-</v>
      </c>
      <c r="P19" s="211">
        <v>0</v>
      </c>
      <c r="Q19" s="213" t="str">
        <f t="shared" ref="Q19:Q44" si="1">IFERROR(IF(OR(P19=0,P19=""),"-",IF(N19=0,0,1-IFERROR((P19/N19),2))),"-")</f>
        <v>-</v>
      </c>
      <c r="R19" s="210">
        <v>0</v>
      </c>
      <c r="S19" s="211">
        <v>0</v>
      </c>
      <c r="T19" s="212" t="str">
        <f t="shared" ref="T19:T44" si="2">IFERROR(IF(SUM(R19:S19)=0,"-",1-IFERROR((S19/R19),2)),"-")</f>
        <v>-</v>
      </c>
      <c r="U19" s="211">
        <v>0</v>
      </c>
      <c r="V19" s="213" t="str">
        <f t="shared" ref="V19:V44" si="3">IFERROR(IF(OR(U19=0,U19=""),"-",IF(S19=0,0,1-IFERROR((U19/S19),2))),"-")</f>
        <v>-</v>
      </c>
      <c r="W19" s="38">
        <v>0</v>
      </c>
      <c r="X19" s="211">
        <v>0</v>
      </c>
      <c r="Y19" s="212">
        <v>0</v>
      </c>
      <c r="Z19" s="38">
        <v>0</v>
      </c>
      <c r="AA19" s="213">
        <v>0</v>
      </c>
      <c r="AB19" s="38">
        <v>2</v>
      </c>
      <c r="AC19" s="211">
        <v>2</v>
      </c>
      <c r="AD19" s="212">
        <f>IFERROR(IF(SUM(AB19:AC19)=0,"-",1-IFERROR((AC19/AB19),2)),"-")</f>
        <v>0</v>
      </c>
      <c r="AE19" s="38">
        <v>1</v>
      </c>
      <c r="AF19" s="213">
        <f t="shared" ref="AF19:AF27" si="4">IFERROR(IF(OR(AE19=0,AE19=""),"-",IF(AC19=0,0,1-IFERROR((AE19/AC19),2))),"-")</f>
        <v>0.5</v>
      </c>
      <c r="AG19" s="38">
        <v>2</v>
      </c>
      <c r="AH19" s="211">
        <v>6</v>
      </c>
      <c r="AI19" s="212">
        <f>IFERROR(IF(SUM(AG19:AH19)=0,"-",1-IFERROR((AH19/AG19),2)),"-")</f>
        <v>-2</v>
      </c>
      <c r="AJ19" s="38">
        <v>4</v>
      </c>
      <c r="AK19" s="213">
        <f t="shared" ref="AK19:AK44" si="5">IFERROR(IF(OR(AJ19=0,AJ19=""),"-",IF(AH19=0,0,1-IFERROR((AJ19/AH19),2))),"-")</f>
        <v>0.33333333333333337</v>
      </c>
    </row>
    <row r="20" spans="1:37" s="201" customFormat="1" ht="15" x14ac:dyDescent="0.2">
      <c r="A20" s="184">
        <f>ROW()</f>
        <v>20</v>
      </c>
      <c r="B20" s="197" t="s">
        <v>91</v>
      </c>
      <c r="C20" s="214">
        <v>0</v>
      </c>
      <c r="D20" s="215">
        <v>0</v>
      </c>
      <c r="E20" s="212" t="str">
        <f t="shared" ref="E20:E44" si="6">IF(SUM(C20:D20)=0,"-",1-(D20/C20))</f>
        <v>-</v>
      </c>
      <c r="F20" s="215">
        <v>0</v>
      </c>
      <c r="G20" s="213" t="str">
        <f t="shared" ref="G20:G44" si="7">IF(OR(F20=0,F20=""),"-",IF(D20=0,0,1-(F20/D20)))</f>
        <v>-</v>
      </c>
      <c r="H20" s="214">
        <v>0</v>
      </c>
      <c r="I20" s="215">
        <v>0</v>
      </c>
      <c r="J20" s="212" t="str">
        <f t="shared" ref="J20:J44" si="8">IF(SUM(H20:I20)=0,"-",1-(I20/H20))</f>
        <v>-</v>
      </c>
      <c r="K20" s="215">
        <v>0</v>
      </c>
      <c r="L20" s="213" t="str">
        <f t="shared" ref="L20:L44" si="9">IF(OR(K20=0,K20=""),"-",IF(I20=0,0,1-(K20/I20)))</f>
        <v>-</v>
      </c>
      <c r="M20" s="214">
        <v>0</v>
      </c>
      <c r="N20" s="215">
        <v>0</v>
      </c>
      <c r="O20" s="212" t="str">
        <f t="shared" si="0"/>
        <v>-</v>
      </c>
      <c r="P20" s="215">
        <v>0</v>
      </c>
      <c r="Q20" s="213" t="str">
        <f t="shared" si="1"/>
        <v>-</v>
      </c>
      <c r="R20" s="214">
        <v>0</v>
      </c>
      <c r="S20" s="215">
        <v>0</v>
      </c>
      <c r="T20" s="212" t="str">
        <f t="shared" si="2"/>
        <v>-</v>
      </c>
      <c r="U20" s="215">
        <v>0</v>
      </c>
      <c r="V20" s="213" t="str">
        <f t="shared" si="3"/>
        <v>-</v>
      </c>
      <c r="W20" s="40">
        <v>5</v>
      </c>
      <c r="X20" s="215">
        <v>0</v>
      </c>
      <c r="Y20" s="212">
        <f t="shared" ref="Y20:Y27" si="10">IFERROR(IF(SUM(W20:X20)=0,"-",1-IFERROR((X20/W20),2)),"-")</f>
        <v>1</v>
      </c>
      <c r="Z20" s="40">
        <v>0</v>
      </c>
      <c r="AA20" s="213">
        <v>0</v>
      </c>
      <c r="AB20" s="40">
        <v>5</v>
      </c>
      <c r="AC20" s="215">
        <v>4</v>
      </c>
      <c r="AD20" s="212">
        <f t="shared" ref="AD20:AD27" si="11">IFERROR(IF(SUM(AB20:AC20)=0,"-",1-IFERROR((AC20/AB20),2)),"-")</f>
        <v>0.19999999999999996</v>
      </c>
      <c r="AE20" s="40">
        <v>1</v>
      </c>
      <c r="AF20" s="213">
        <f t="shared" si="4"/>
        <v>0.75</v>
      </c>
      <c r="AG20" s="40">
        <v>5</v>
      </c>
      <c r="AH20" s="215">
        <v>4</v>
      </c>
      <c r="AI20" s="212">
        <f t="shared" ref="AI20:AI43" si="12">IFERROR(IF(SUM(AG20:AH20)=0,"-",1-IFERROR((AH20/AG20),2)),"-")</f>
        <v>0.19999999999999996</v>
      </c>
      <c r="AJ20" s="40">
        <v>1</v>
      </c>
      <c r="AK20" s="213">
        <f t="shared" si="5"/>
        <v>0.75</v>
      </c>
    </row>
    <row r="21" spans="1:37" s="201" customFormat="1" ht="15" x14ac:dyDescent="0.2">
      <c r="A21" s="184">
        <f>ROW()</f>
        <v>21</v>
      </c>
      <c r="B21" s="197" t="s">
        <v>92</v>
      </c>
      <c r="C21" s="214">
        <v>0</v>
      </c>
      <c r="D21" s="215">
        <v>0</v>
      </c>
      <c r="E21" s="212" t="str">
        <f t="shared" si="6"/>
        <v>-</v>
      </c>
      <c r="F21" s="215">
        <v>0</v>
      </c>
      <c r="G21" s="213" t="str">
        <f t="shared" si="7"/>
        <v>-</v>
      </c>
      <c r="H21" s="214">
        <v>0</v>
      </c>
      <c r="I21" s="215">
        <v>0</v>
      </c>
      <c r="J21" s="212" t="str">
        <f t="shared" si="8"/>
        <v>-</v>
      </c>
      <c r="K21" s="215">
        <v>0</v>
      </c>
      <c r="L21" s="213" t="str">
        <f t="shared" si="9"/>
        <v>-</v>
      </c>
      <c r="M21" s="214">
        <v>32</v>
      </c>
      <c r="N21" s="215">
        <v>32</v>
      </c>
      <c r="O21" s="212">
        <f t="shared" si="0"/>
        <v>0</v>
      </c>
      <c r="P21" s="215">
        <v>18</v>
      </c>
      <c r="Q21" s="213">
        <f t="shared" si="1"/>
        <v>0.4375</v>
      </c>
      <c r="R21" s="214">
        <v>32</v>
      </c>
      <c r="S21" s="215">
        <v>32</v>
      </c>
      <c r="T21" s="212">
        <f t="shared" si="2"/>
        <v>0</v>
      </c>
      <c r="U21" s="215">
        <v>15</v>
      </c>
      <c r="V21" s="213">
        <f t="shared" si="3"/>
        <v>0.53125</v>
      </c>
      <c r="W21" s="40">
        <v>32</v>
      </c>
      <c r="X21" s="215">
        <v>32</v>
      </c>
      <c r="Y21" s="212">
        <f t="shared" si="10"/>
        <v>0</v>
      </c>
      <c r="Z21" s="40">
        <v>21</v>
      </c>
      <c r="AA21" s="213">
        <f>IFERROR(IF(OR(Z21=0,Z21=""),"-",IF(X21=0,0,1-IFERROR((Z21/X21),2))),"-")</f>
        <v>0.34375</v>
      </c>
      <c r="AB21" s="40">
        <v>32</v>
      </c>
      <c r="AC21" s="215">
        <v>32</v>
      </c>
      <c r="AD21" s="212">
        <f t="shared" si="11"/>
        <v>0</v>
      </c>
      <c r="AE21" s="40">
        <v>14</v>
      </c>
      <c r="AF21" s="213">
        <f t="shared" si="4"/>
        <v>0.5625</v>
      </c>
      <c r="AG21" s="40">
        <v>32</v>
      </c>
      <c r="AH21" s="215">
        <v>31</v>
      </c>
      <c r="AI21" s="212">
        <f t="shared" si="12"/>
        <v>3.125E-2</v>
      </c>
      <c r="AJ21" s="40">
        <v>17</v>
      </c>
      <c r="AK21" s="213">
        <f t="shared" si="5"/>
        <v>0.45161290322580649</v>
      </c>
    </row>
    <row r="22" spans="1:37" s="201" customFormat="1" ht="15" x14ac:dyDescent="0.2">
      <c r="A22" s="184">
        <f>ROW()</f>
        <v>22</v>
      </c>
      <c r="B22" s="197" t="s">
        <v>93</v>
      </c>
      <c r="C22" s="214">
        <v>10</v>
      </c>
      <c r="D22" s="215">
        <v>10</v>
      </c>
      <c r="E22" s="212">
        <f t="shared" si="6"/>
        <v>0</v>
      </c>
      <c r="F22" s="215">
        <v>5</v>
      </c>
      <c r="G22" s="213">
        <f t="shared" si="7"/>
        <v>0.5</v>
      </c>
      <c r="H22" s="214">
        <v>10</v>
      </c>
      <c r="I22" s="215">
        <v>10</v>
      </c>
      <c r="J22" s="212">
        <f t="shared" si="8"/>
        <v>0</v>
      </c>
      <c r="K22" s="215">
        <v>7</v>
      </c>
      <c r="L22" s="213">
        <f t="shared" si="9"/>
        <v>0.30000000000000004</v>
      </c>
      <c r="M22" s="214">
        <v>10</v>
      </c>
      <c r="N22" s="215">
        <v>7</v>
      </c>
      <c r="O22" s="212">
        <f t="shared" si="0"/>
        <v>0.30000000000000004</v>
      </c>
      <c r="P22" s="215">
        <v>5</v>
      </c>
      <c r="Q22" s="213">
        <f t="shared" si="1"/>
        <v>0.2857142857142857</v>
      </c>
      <c r="R22" s="214">
        <v>10</v>
      </c>
      <c r="S22" s="215">
        <v>7</v>
      </c>
      <c r="T22" s="212">
        <f t="shared" si="2"/>
        <v>0.30000000000000004</v>
      </c>
      <c r="U22" s="215">
        <v>1</v>
      </c>
      <c r="V22" s="213">
        <f t="shared" si="3"/>
        <v>0.85714285714285721</v>
      </c>
      <c r="W22" s="40">
        <v>10</v>
      </c>
      <c r="X22" s="215">
        <v>6</v>
      </c>
      <c r="Y22" s="212">
        <f t="shared" si="10"/>
        <v>0.4</v>
      </c>
      <c r="Z22" s="40">
        <v>1</v>
      </c>
      <c r="AA22" s="213">
        <f t="shared" ref="AA22:AA27" si="13">IFERROR(IF(OR(Z22=0,Z22=""),"-",IF(X22=0,0,1-IFERROR((Z22/X22),2))),"-")</f>
        <v>0.83333333333333337</v>
      </c>
      <c r="AB22" s="40">
        <v>10</v>
      </c>
      <c r="AC22" s="215">
        <v>6</v>
      </c>
      <c r="AD22" s="212">
        <f t="shared" si="11"/>
        <v>0.4</v>
      </c>
      <c r="AE22" s="40">
        <v>4</v>
      </c>
      <c r="AF22" s="213">
        <f t="shared" si="4"/>
        <v>0.33333333333333337</v>
      </c>
      <c r="AG22" s="40">
        <v>10</v>
      </c>
      <c r="AH22" s="215">
        <v>7</v>
      </c>
      <c r="AI22" s="212">
        <f t="shared" si="12"/>
        <v>0.30000000000000004</v>
      </c>
      <c r="AJ22" s="40">
        <v>3</v>
      </c>
      <c r="AK22" s="213">
        <f t="shared" si="5"/>
        <v>0.5714285714285714</v>
      </c>
    </row>
    <row r="23" spans="1:37" s="201" customFormat="1" ht="15" x14ac:dyDescent="0.2">
      <c r="A23" s="184">
        <f>ROW()</f>
        <v>23</v>
      </c>
      <c r="B23" s="197" t="s">
        <v>94</v>
      </c>
      <c r="C23" s="214">
        <v>28</v>
      </c>
      <c r="D23" s="215">
        <v>25</v>
      </c>
      <c r="E23" s="212">
        <f t="shared" si="6"/>
        <v>0.1071428571428571</v>
      </c>
      <c r="F23" s="215">
        <v>15</v>
      </c>
      <c r="G23" s="213">
        <f t="shared" si="7"/>
        <v>0.4</v>
      </c>
      <c r="H23" s="214">
        <v>25</v>
      </c>
      <c r="I23" s="215">
        <v>23</v>
      </c>
      <c r="J23" s="212">
        <f t="shared" si="8"/>
        <v>7.999999999999996E-2</v>
      </c>
      <c r="K23" s="215">
        <v>14</v>
      </c>
      <c r="L23" s="213">
        <f t="shared" si="9"/>
        <v>0.39130434782608692</v>
      </c>
      <c r="M23" s="214">
        <v>25</v>
      </c>
      <c r="N23" s="215">
        <v>23</v>
      </c>
      <c r="O23" s="212">
        <f t="shared" si="0"/>
        <v>7.999999999999996E-2</v>
      </c>
      <c r="P23" s="215">
        <v>14</v>
      </c>
      <c r="Q23" s="213">
        <f t="shared" si="1"/>
        <v>0.39130434782608692</v>
      </c>
      <c r="R23" s="214">
        <v>25</v>
      </c>
      <c r="S23" s="215">
        <v>24</v>
      </c>
      <c r="T23" s="212">
        <f t="shared" si="2"/>
        <v>4.0000000000000036E-2</v>
      </c>
      <c r="U23" s="215">
        <v>19</v>
      </c>
      <c r="V23" s="213">
        <f t="shared" si="3"/>
        <v>0.20833333333333337</v>
      </c>
      <c r="W23" s="40">
        <v>26</v>
      </c>
      <c r="X23" s="215">
        <v>24</v>
      </c>
      <c r="Y23" s="212">
        <f t="shared" si="10"/>
        <v>7.6923076923076872E-2</v>
      </c>
      <c r="Z23" s="40">
        <v>22</v>
      </c>
      <c r="AA23" s="213">
        <f t="shared" si="13"/>
        <v>8.333333333333337E-2</v>
      </c>
      <c r="AB23" s="40">
        <v>26</v>
      </c>
      <c r="AC23" s="215">
        <v>24</v>
      </c>
      <c r="AD23" s="212">
        <f t="shared" si="11"/>
        <v>7.6923076923076872E-2</v>
      </c>
      <c r="AE23" s="40">
        <v>21</v>
      </c>
      <c r="AF23" s="213">
        <f t="shared" si="4"/>
        <v>0.125</v>
      </c>
      <c r="AG23" s="40">
        <v>26</v>
      </c>
      <c r="AH23" s="215">
        <v>26</v>
      </c>
      <c r="AI23" s="212">
        <f t="shared" si="12"/>
        <v>0</v>
      </c>
      <c r="AJ23" s="40">
        <v>26</v>
      </c>
      <c r="AK23" s="213">
        <f t="shared" si="5"/>
        <v>0</v>
      </c>
    </row>
    <row r="24" spans="1:37" s="201" customFormat="1" ht="15" x14ac:dyDescent="0.2">
      <c r="A24" s="184">
        <f>ROW()</f>
        <v>24</v>
      </c>
      <c r="B24" s="197" t="s">
        <v>95</v>
      </c>
      <c r="C24" s="214">
        <v>50</v>
      </c>
      <c r="D24" s="215">
        <v>46</v>
      </c>
      <c r="E24" s="212">
        <f t="shared" si="6"/>
        <v>7.999999999999996E-2</v>
      </c>
      <c r="F24" s="215">
        <v>29</v>
      </c>
      <c r="G24" s="213">
        <f t="shared" si="7"/>
        <v>0.36956521739130432</v>
      </c>
      <c r="H24" s="214">
        <v>50</v>
      </c>
      <c r="I24" s="215">
        <v>51</v>
      </c>
      <c r="J24" s="212">
        <f t="shared" si="8"/>
        <v>-2.0000000000000018E-2</v>
      </c>
      <c r="K24" s="215">
        <v>42</v>
      </c>
      <c r="L24" s="213">
        <f t="shared" si="9"/>
        <v>0.17647058823529416</v>
      </c>
      <c r="M24" s="214">
        <v>50</v>
      </c>
      <c r="N24" s="215">
        <v>40</v>
      </c>
      <c r="O24" s="212">
        <f t="shared" si="0"/>
        <v>0.19999999999999996</v>
      </c>
      <c r="P24" s="215">
        <v>19</v>
      </c>
      <c r="Q24" s="213">
        <f t="shared" si="1"/>
        <v>0.52500000000000002</v>
      </c>
      <c r="R24" s="214">
        <v>50</v>
      </c>
      <c r="S24" s="215">
        <v>41</v>
      </c>
      <c r="T24" s="212">
        <f t="shared" si="2"/>
        <v>0.18000000000000005</v>
      </c>
      <c r="U24" s="215">
        <v>34</v>
      </c>
      <c r="V24" s="213">
        <f t="shared" si="3"/>
        <v>0.17073170731707321</v>
      </c>
      <c r="W24" s="40">
        <v>50</v>
      </c>
      <c r="X24" s="215">
        <v>50</v>
      </c>
      <c r="Y24" s="212">
        <f t="shared" si="10"/>
        <v>0</v>
      </c>
      <c r="Z24" s="40">
        <v>41</v>
      </c>
      <c r="AA24" s="213">
        <f t="shared" si="13"/>
        <v>0.18000000000000005</v>
      </c>
      <c r="AB24" s="40">
        <v>50</v>
      </c>
      <c r="AC24" s="215">
        <v>49</v>
      </c>
      <c r="AD24" s="212">
        <f t="shared" si="11"/>
        <v>2.0000000000000018E-2</v>
      </c>
      <c r="AE24" s="40">
        <v>42</v>
      </c>
      <c r="AF24" s="213">
        <f t="shared" si="4"/>
        <v>0.1428571428571429</v>
      </c>
      <c r="AG24" s="40">
        <v>50</v>
      </c>
      <c r="AH24" s="215">
        <v>50</v>
      </c>
      <c r="AI24" s="212">
        <f t="shared" si="12"/>
        <v>0</v>
      </c>
      <c r="AJ24" s="40">
        <v>46</v>
      </c>
      <c r="AK24" s="213">
        <f t="shared" si="5"/>
        <v>7.999999999999996E-2</v>
      </c>
    </row>
    <row r="25" spans="1:37" s="201" customFormat="1" ht="15" x14ac:dyDescent="0.2">
      <c r="A25" s="184">
        <f>ROW()</f>
        <v>25</v>
      </c>
      <c r="B25" s="197" t="s">
        <v>96</v>
      </c>
      <c r="C25" s="214">
        <v>75</v>
      </c>
      <c r="D25" s="215">
        <v>49</v>
      </c>
      <c r="E25" s="212">
        <f t="shared" si="6"/>
        <v>0.34666666666666668</v>
      </c>
      <c r="F25" s="215">
        <v>25</v>
      </c>
      <c r="G25" s="213">
        <f t="shared" si="7"/>
        <v>0.48979591836734693</v>
      </c>
      <c r="H25" s="214">
        <v>75</v>
      </c>
      <c r="I25" s="215">
        <v>74</v>
      </c>
      <c r="J25" s="212">
        <f t="shared" si="8"/>
        <v>1.3333333333333308E-2</v>
      </c>
      <c r="K25" s="215">
        <v>45</v>
      </c>
      <c r="L25" s="213">
        <f t="shared" si="9"/>
        <v>0.39189189189189189</v>
      </c>
      <c r="M25" s="214">
        <v>75</v>
      </c>
      <c r="N25" s="215">
        <v>105</v>
      </c>
      <c r="O25" s="212">
        <f t="shared" si="0"/>
        <v>-0.39999999999999991</v>
      </c>
      <c r="P25" s="215">
        <v>34</v>
      </c>
      <c r="Q25" s="213">
        <f t="shared" si="1"/>
        <v>0.67619047619047623</v>
      </c>
      <c r="R25" s="214">
        <v>75</v>
      </c>
      <c r="S25" s="215">
        <v>90</v>
      </c>
      <c r="T25" s="212">
        <f t="shared" si="2"/>
        <v>-0.19999999999999996</v>
      </c>
      <c r="U25" s="215">
        <v>23</v>
      </c>
      <c r="V25" s="213">
        <f t="shared" si="3"/>
        <v>0.74444444444444446</v>
      </c>
      <c r="W25" s="40">
        <v>75</v>
      </c>
      <c r="X25" s="215">
        <v>71</v>
      </c>
      <c r="Y25" s="212">
        <f t="shared" si="10"/>
        <v>5.3333333333333344E-2</v>
      </c>
      <c r="Z25" s="40">
        <v>40</v>
      </c>
      <c r="AA25" s="213">
        <f t="shared" si="13"/>
        <v>0.43661971830985913</v>
      </c>
      <c r="AB25" s="40">
        <v>75</v>
      </c>
      <c r="AC25" s="215">
        <v>57</v>
      </c>
      <c r="AD25" s="212">
        <f t="shared" si="11"/>
        <v>0.24</v>
      </c>
      <c r="AE25" s="40">
        <v>26</v>
      </c>
      <c r="AF25" s="213">
        <f t="shared" si="4"/>
        <v>0.54385964912280704</v>
      </c>
      <c r="AG25" s="40">
        <v>75</v>
      </c>
      <c r="AH25" s="215">
        <v>71</v>
      </c>
      <c r="AI25" s="212">
        <f t="shared" si="12"/>
        <v>5.3333333333333344E-2</v>
      </c>
      <c r="AJ25" s="40">
        <v>41</v>
      </c>
      <c r="AK25" s="213">
        <f t="shared" si="5"/>
        <v>0.42253521126760563</v>
      </c>
    </row>
    <row r="26" spans="1:37" s="201" customFormat="1" ht="15" x14ac:dyDescent="0.2">
      <c r="A26" s="184">
        <f>ROW()</f>
        <v>26</v>
      </c>
      <c r="B26" s="197" t="s">
        <v>97</v>
      </c>
      <c r="C26" s="214">
        <v>540</v>
      </c>
      <c r="D26" s="215">
        <v>114</v>
      </c>
      <c r="E26" s="212">
        <f t="shared" si="6"/>
        <v>0.78888888888888886</v>
      </c>
      <c r="F26" s="215">
        <v>76</v>
      </c>
      <c r="G26" s="213">
        <f t="shared" si="7"/>
        <v>0.33333333333333337</v>
      </c>
      <c r="H26" s="214">
        <v>395</v>
      </c>
      <c r="I26" s="215">
        <v>48</v>
      </c>
      <c r="J26" s="212">
        <f t="shared" si="8"/>
        <v>0.87848101265822787</v>
      </c>
      <c r="K26" s="215">
        <v>31</v>
      </c>
      <c r="L26" s="213">
        <f t="shared" si="9"/>
        <v>0.35416666666666663</v>
      </c>
      <c r="M26" s="214">
        <v>395</v>
      </c>
      <c r="N26" s="215">
        <v>37</v>
      </c>
      <c r="O26" s="212">
        <f t="shared" si="0"/>
        <v>0.90632911392405058</v>
      </c>
      <c r="P26" s="215">
        <v>27</v>
      </c>
      <c r="Q26" s="213">
        <f t="shared" si="1"/>
        <v>0.27027027027027029</v>
      </c>
      <c r="R26" s="214">
        <v>395</v>
      </c>
      <c r="S26" s="215">
        <v>20</v>
      </c>
      <c r="T26" s="212">
        <f t="shared" si="2"/>
        <v>0.94936708860759489</v>
      </c>
      <c r="U26" s="215">
        <v>18</v>
      </c>
      <c r="V26" s="213">
        <f t="shared" si="3"/>
        <v>9.9999999999999978E-2</v>
      </c>
      <c r="W26" s="40">
        <v>460</v>
      </c>
      <c r="X26" s="215">
        <v>115</v>
      </c>
      <c r="Y26" s="212">
        <f t="shared" si="10"/>
        <v>0.75</v>
      </c>
      <c r="Z26" s="40">
        <v>8</v>
      </c>
      <c r="AA26" s="213">
        <f t="shared" si="13"/>
        <v>0.93043478260869561</v>
      </c>
      <c r="AB26" s="40">
        <v>460</v>
      </c>
      <c r="AC26" s="215">
        <v>10</v>
      </c>
      <c r="AD26" s="212">
        <f t="shared" si="11"/>
        <v>0.97826086956521741</v>
      </c>
      <c r="AE26" s="40">
        <v>8</v>
      </c>
      <c r="AF26" s="213">
        <f t="shared" si="4"/>
        <v>0.19999999999999996</v>
      </c>
      <c r="AG26" s="40">
        <v>460</v>
      </c>
      <c r="AH26" s="215">
        <v>19</v>
      </c>
      <c r="AI26" s="212">
        <f t="shared" si="12"/>
        <v>0.95869565217391306</v>
      </c>
      <c r="AJ26" s="40">
        <v>16</v>
      </c>
      <c r="AK26" s="213">
        <f t="shared" si="5"/>
        <v>0.15789473684210531</v>
      </c>
    </row>
    <row r="27" spans="1:37" s="201" customFormat="1" ht="15" x14ac:dyDescent="0.2">
      <c r="A27" s="184">
        <f>ROW()</f>
        <v>27</v>
      </c>
      <c r="B27" s="197" t="s">
        <v>98</v>
      </c>
      <c r="C27" s="214">
        <v>10</v>
      </c>
      <c r="D27" s="215">
        <v>9</v>
      </c>
      <c r="E27" s="212">
        <f t="shared" si="6"/>
        <v>9.9999999999999978E-2</v>
      </c>
      <c r="F27" s="215">
        <v>1</v>
      </c>
      <c r="G27" s="213">
        <f t="shared" si="7"/>
        <v>0.88888888888888884</v>
      </c>
      <c r="H27" s="214">
        <v>6</v>
      </c>
      <c r="I27" s="215">
        <v>21</v>
      </c>
      <c r="J27" s="212">
        <f t="shared" si="8"/>
        <v>-2.5</v>
      </c>
      <c r="K27" s="215">
        <v>4</v>
      </c>
      <c r="L27" s="213">
        <f t="shared" si="9"/>
        <v>0.80952380952380953</v>
      </c>
      <c r="M27" s="214">
        <v>6</v>
      </c>
      <c r="N27" s="215">
        <v>10</v>
      </c>
      <c r="O27" s="212">
        <f t="shared" si="0"/>
        <v>-0.66666666666666674</v>
      </c>
      <c r="P27" s="215">
        <v>5</v>
      </c>
      <c r="Q27" s="213">
        <f t="shared" si="1"/>
        <v>0.5</v>
      </c>
      <c r="R27" s="214">
        <v>6</v>
      </c>
      <c r="S27" s="215">
        <v>6</v>
      </c>
      <c r="T27" s="212">
        <f t="shared" si="2"/>
        <v>0</v>
      </c>
      <c r="U27" s="215">
        <v>4</v>
      </c>
      <c r="V27" s="213">
        <f t="shared" si="3"/>
        <v>0.33333333333333337</v>
      </c>
      <c r="W27" s="40">
        <v>6</v>
      </c>
      <c r="X27" s="215">
        <v>6</v>
      </c>
      <c r="Y27" s="212">
        <f t="shared" si="10"/>
        <v>0</v>
      </c>
      <c r="Z27" s="40">
        <v>6</v>
      </c>
      <c r="AA27" s="213">
        <f t="shared" si="13"/>
        <v>0</v>
      </c>
      <c r="AB27" s="40">
        <v>6</v>
      </c>
      <c r="AC27" s="215">
        <v>8</v>
      </c>
      <c r="AD27" s="212">
        <f t="shared" si="11"/>
        <v>-0.33333333333333326</v>
      </c>
      <c r="AE27" s="40">
        <v>3</v>
      </c>
      <c r="AF27" s="213">
        <f t="shared" si="4"/>
        <v>0.625</v>
      </c>
      <c r="AG27" s="40">
        <v>6</v>
      </c>
      <c r="AH27" s="215">
        <v>7</v>
      </c>
      <c r="AI27" s="212">
        <f t="shared" si="12"/>
        <v>-0.16666666666666674</v>
      </c>
      <c r="AJ27" s="40">
        <v>3</v>
      </c>
      <c r="AK27" s="213">
        <f t="shared" si="5"/>
        <v>0.5714285714285714</v>
      </c>
    </row>
    <row r="28" spans="1:37" s="201" customFormat="1" ht="15" x14ac:dyDescent="0.2">
      <c r="A28" s="184">
        <f>ROW()</f>
        <v>28</v>
      </c>
      <c r="B28" s="197" t="s">
        <v>99</v>
      </c>
      <c r="C28" s="214">
        <v>0</v>
      </c>
      <c r="D28" s="215">
        <v>0</v>
      </c>
      <c r="E28" s="212" t="str">
        <f t="shared" si="6"/>
        <v>-</v>
      </c>
      <c r="F28" s="215">
        <v>0</v>
      </c>
      <c r="G28" s="213" t="str">
        <f t="shared" si="7"/>
        <v>-</v>
      </c>
      <c r="H28" s="214">
        <v>0</v>
      </c>
      <c r="I28" s="215">
        <v>0</v>
      </c>
      <c r="J28" s="212" t="str">
        <f t="shared" si="8"/>
        <v>-</v>
      </c>
      <c r="K28" s="215">
        <v>0</v>
      </c>
      <c r="L28" s="213" t="str">
        <f t="shared" si="9"/>
        <v>-</v>
      </c>
      <c r="M28" s="214">
        <v>0</v>
      </c>
      <c r="N28" s="215">
        <v>0</v>
      </c>
      <c r="O28" s="212" t="str">
        <f t="shared" si="0"/>
        <v>-</v>
      </c>
      <c r="P28" s="215">
        <v>0</v>
      </c>
      <c r="Q28" s="213" t="str">
        <f t="shared" si="1"/>
        <v>-</v>
      </c>
      <c r="R28" s="214">
        <v>0</v>
      </c>
      <c r="S28" s="215">
        <v>0</v>
      </c>
      <c r="T28" s="212" t="str">
        <f t="shared" si="2"/>
        <v>-</v>
      </c>
      <c r="U28" s="215">
        <v>0</v>
      </c>
      <c r="V28" s="213" t="str">
        <f t="shared" si="3"/>
        <v>-</v>
      </c>
      <c r="W28" s="40">
        <v>0</v>
      </c>
      <c r="X28" s="215">
        <v>0</v>
      </c>
      <c r="Y28" s="212">
        <v>0</v>
      </c>
      <c r="Z28" s="40">
        <v>0</v>
      </c>
      <c r="AA28" s="213">
        <v>0</v>
      </c>
      <c r="AB28" s="40">
        <v>0</v>
      </c>
      <c r="AC28" s="215">
        <v>0</v>
      </c>
      <c r="AD28" s="212">
        <v>0</v>
      </c>
      <c r="AE28" s="40">
        <v>0</v>
      </c>
      <c r="AF28" s="213">
        <v>0</v>
      </c>
      <c r="AG28" s="40">
        <v>0</v>
      </c>
      <c r="AH28" s="215">
        <v>0</v>
      </c>
      <c r="AI28" s="212">
        <v>0</v>
      </c>
      <c r="AJ28" s="40">
        <v>0</v>
      </c>
      <c r="AK28" s="213">
        <v>0</v>
      </c>
    </row>
    <row r="29" spans="1:37" s="201" customFormat="1" ht="15" x14ac:dyDescent="0.2">
      <c r="A29" s="184">
        <f>ROW()</f>
        <v>29</v>
      </c>
      <c r="B29" s="197" t="s">
        <v>100</v>
      </c>
      <c r="C29" s="214">
        <v>100</v>
      </c>
      <c r="D29" s="215">
        <v>99</v>
      </c>
      <c r="E29" s="212">
        <f t="shared" si="6"/>
        <v>1.0000000000000009E-2</v>
      </c>
      <c r="F29" s="215">
        <v>61</v>
      </c>
      <c r="G29" s="213">
        <f t="shared" si="7"/>
        <v>0.38383838383838387</v>
      </c>
      <c r="H29" s="214">
        <v>100</v>
      </c>
      <c r="I29" s="215">
        <v>100</v>
      </c>
      <c r="J29" s="212">
        <f t="shared" si="8"/>
        <v>0</v>
      </c>
      <c r="K29" s="215">
        <v>77</v>
      </c>
      <c r="L29" s="213">
        <f t="shared" si="9"/>
        <v>0.22999999999999998</v>
      </c>
      <c r="M29" s="214">
        <v>100</v>
      </c>
      <c r="N29" s="215">
        <v>100</v>
      </c>
      <c r="O29" s="212">
        <f t="shared" si="0"/>
        <v>0</v>
      </c>
      <c r="P29" s="215">
        <v>49</v>
      </c>
      <c r="Q29" s="213">
        <f t="shared" si="1"/>
        <v>0.51</v>
      </c>
      <c r="R29" s="214">
        <v>100</v>
      </c>
      <c r="S29" s="215">
        <v>100</v>
      </c>
      <c r="T29" s="212">
        <f t="shared" si="2"/>
        <v>0</v>
      </c>
      <c r="U29" s="215">
        <v>38</v>
      </c>
      <c r="V29" s="213">
        <f t="shared" si="3"/>
        <v>0.62</v>
      </c>
      <c r="W29" s="40">
        <v>120</v>
      </c>
      <c r="X29" s="215">
        <v>100</v>
      </c>
      <c r="Y29" s="212">
        <f t="shared" ref="Y29:Y44" si="14">IFERROR(IF(SUM(W29:X29)=0,"-",1-IFERROR((X29/W29),2)),"-")</f>
        <v>0.16666666666666663</v>
      </c>
      <c r="Z29" s="40">
        <v>59</v>
      </c>
      <c r="AA29" s="213">
        <f>IFERROR(IF(OR(Z29=0,Z29=""),"-",IF(X29=0,0,1-IFERROR((Z29/X29),2))),"-")</f>
        <v>0.41000000000000003</v>
      </c>
      <c r="AB29" s="40">
        <v>120</v>
      </c>
      <c r="AC29" s="215">
        <v>97</v>
      </c>
      <c r="AD29" s="212">
        <f t="shared" ref="AD29:AD44" si="15">IFERROR(IF(SUM(AB29:AC29)=0,"-",1-IFERROR((AC29/AB29),2)),"-")</f>
        <v>0.19166666666666665</v>
      </c>
      <c r="AE29" s="40">
        <v>72</v>
      </c>
      <c r="AF29" s="213">
        <f>IFERROR(IF(OR(AE29=0,AE29=""),"-",IF(AC29=0,0,1-IFERROR((AE29/AC29),2))),"-")</f>
        <v>0.25773195876288657</v>
      </c>
      <c r="AG29" s="40">
        <v>120</v>
      </c>
      <c r="AH29" s="215">
        <v>96</v>
      </c>
      <c r="AI29" s="212">
        <f t="shared" si="12"/>
        <v>0.19999999999999996</v>
      </c>
      <c r="AJ29" s="40">
        <v>54</v>
      </c>
      <c r="AK29" s="213">
        <f t="shared" si="5"/>
        <v>0.4375</v>
      </c>
    </row>
    <row r="30" spans="1:37" s="201" customFormat="1" ht="15" x14ac:dyDescent="0.2">
      <c r="A30" s="184">
        <f>ROW()</f>
        <v>30</v>
      </c>
      <c r="B30" s="197" t="s">
        <v>101</v>
      </c>
      <c r="C30" s="214">
        <v>13</v>
      </c>
      <c r="D30" s="215">
        <v>8</v>
      </c>
      <c r="E30" s="212">
        <f t="shared" si="6"/>
        <v>0.38461538461538458</v>
      </c>
      <c r="F30" s="215">
        <v>3</v>
      </c>
      <c r="G30" s="213">
        <f t="shared" si="7"/>
        <v>0.625</v>
      </c>
      <c r="H30" s="214">
        <v>13</v>
      </c>
      <c r="I30" s="215">
        <v>13</v>
      </c>
      <c r="J30" s="212">
        <f t="shared" si="8"/>
        <v>0</v>
      </c>
      <c r="K30" s="215">
        <v>8</v>
      </c>
      <c r="L30" s="213">
        <f t="shared" si="9"/>
        <v>0.38461538461538458</v>
      </c>
      <c r="M30" s="214">
        <v>13</v>
      </c>
      <c r="N30" s="215">
        <v>11</v>
      </c>
      <c r="O30" s="212">
        <f t="shared" si="0"/>
        <v>0.15384615384615385</v>
      </c>
      <c r="P30" s="215">
        <v>8</v>
      </c>
      <c r="Q30" s="213">
        <f t="shared" si="1"/>
        <v>0.27272727272727271</v>
      </c>
      <c r="R30" s="214">
        <v>13</v>
      </c>
      <c r="S30" s="215">
        <v>0</v>
      </c>
      <c r="T30" s="212">
        <f t="shared" si="2"/>
        <v>1</v>
      </c>
      <c r="U30" s="215">
        <v>0</v>
      </c>
      <c r="V30" s="213" t="str">
        <f t="shared" si="3"/>
        <v>-</v>
      </c>
      <c r="W30" s="40">
        <v>13</v>
      </c>
      <c r="X30" s="215">
        <v>13</v>
      </c>
      <c r="Y30" s="212">
        <f t="shared" si="14"/>
        <v>0</v>
      </c>
      <c r="Z30" s="40">
        <v>9</v>
      </c>
      <c r="AA30" s="213">
        <f>IFERROR(IF(OR(Z30=0,Z30=""),"-",IF(X30=0,0,1-IFERROR((Z30/X30),2))),"-")</f>
        <v>0.30769230769230771</v>
      </c>
      <c r="AB30" s="40">
        <v>13</v>
      </c>
      <c r="AC30" s="215">
        <v>13</v>
      </c>
      <c r="AD30" s="212">
        <f t="shared" si="15"/>
        <v>0</v>
      </c>
      <c r="AE30" s="40">
        <v>7</v>
      </c>
      <c r="AF30" s="213">
        <f>IFERROR(IF(OR(AE30=0,AE30=""),"-",IF(AC30=0,0,1-IFERROR((AE30/AC30),2))),"-")</f>
        <v>0.46153846153846156</v>
      </c>
      <c r="AG30" s="40">
        <v>13</v>
      </c>
      <c r="AH30" s="215">
        <v>10</v>
      </c>
      <c r="AI30" s="212">
        <f t="shared" si="12"/>
        <v>0.23076923076923073</v>
      </c>
      <c r="AJ30" s="40">
        <v>7</v>
      </c>
      <c r="AK30" s="213">
        <f t="shared" si="5"/>
        <v>0.30000000000000004</v>
      </c>
    </row>
    <row r="31" spans="1:37" s="201" customFormat="1" ht="15" x14ac:dyDescent="0.2">
      <c r="A31" s="184">
        <f>ROW()</f>
        <v>31</v>
      </c>
      <c r="B31" s="197" t="s">
        <v>102</v>
      </c>
      <c r="C31" s="214">
        <v>80</v>
      </c>
      <c r="D31" s="215">
        <v>69</v>
      </c>
      <c r="E31" s="212">
        <f t="shared" si="6"/>
        <v>0.13749999999999996</v>
      </c>
      <c r="F31" s="215">
        <v>34</v>
      </c>
      <c r="G31" s="213">
        <f t="shared" si="7"/>
        <v>0.50724637681159424</v>
      </c>
      <c r="H31" s="214">
        <v>70</v>
      </c>
      <c r="I31" s="215">
        <v>69</v>
      </c>
      <c r="J31" s="212">
        <f t="shared" si="8"/>
        <v>1.4285714285714235E-2</v>
      </c>
      <c r="K31" s="215">
        <v>38</v>
      </c>
      <c r="L31" s="213">
        <f t="shared" si="9"/>
        <v>0.44927536231884058</v>
      </c>
      <c r="M31" s="214">
        <v>70</v>
      </c>
      <c r="N31" s="215">
        <v>97</v>
      </c>
      <c r="O31" s="212">
        <f t="shared" si="0"/>
        <v>-0.38571428571428568</v>
      </c>
      <c r="P31" s="215">
        <v>49</v>
      </c>
      <c r="Q31" s="213">
        <f t="shared" si="1"/>
        <v>0.49484536082474229</v>
      </c>
      <c r="R31" s="214">
        <v>70</v>
      </c>
      <c r="S31" s="215">
        <v>74</v>
      </c>
      <c r="T31" s="212">
        <f t="shared" si="2"/>
        <v>-5.7142857142857162E-2</v>
      </c>
      <c r="U31" s="215">
        <v>44</v>
      </c>
      <c r="V31" s="213">
        <f t="shared" si="3"/>
        <v>0.40540540540540537</v>
      </c>
      <c r="W31" s="40">
        <v>72</v>
      </c>
      <c r="X31" s="215">
        <v>72</v>
      </c>
      <c r="Y31" s="212">
        <f t="shared" si="14"/>
        <v>0</v>
      </c>
      <c r="Z31" s="40">
        <v>39</v>
      </c>
      <c r="AA31" s="213">
        <f>IFERROR(IF(OR(Z31=0,Z31=""),"-",IF(X31=0,0,1-IFERROR((Z31/X31),2))),"-")</f>
        <v>0.45833333333333337</v>
      </c>
      <c r="AB31" s="40">
        <v>72</v>
      </c>
      <c r="AC31" s="215">
        <v>84</v>
      </c>
      <c r="AD31" s="212">
        <f t="shared" si="15"/>
        <v>-0.16666666666666674</v>
      </c>
      <c r="AE31" s="40">
        <v>52</v>
      </c>
      <c r="AF31" s="213">
        <f>IFERROR(IF(OR(AE31=0,AE31=""),"-",IF(AC31=0,0,1-IFERROR((AE31/AC31),2))),"-")</f>
        <v>0.38095238095238093</v>
      </c>
      <c r="AG31" s="40">
        <v>72</v>
      </c>
      <c r="AH31" s="215">
        <v>71</v>
      </c>
      <c r="AI31" s="212">
        <f t="shared" si="12"/>
        <v>1.388888888888884E-2</v>
      </c>
      <c r="AJ31" s="40">
        <v>35</v>
      </c>
      <c r="AK31" s="213">
        <f t="shared" si="5"/>
        <v>0.50704225352112675</v>
      </c>
    </row>
    <row r="32" spans="1:37" s="201" customFormat="1" ht="15" x14ac:dyDescent="0.2">
      <c r="A32" s="184">
        <f>ROW()</f>
        <v>32</v>
      </c>
      <c r="B32" s="197" t="s">
        <v>223</v>
      </c>
      <c r="C32" s="214">
        <v>100</v>
      </c>
      <c r="D32" s="215">
        <v>81</v>
      </c>
      <c r="E32" s="212">
        <f t="shared" si="6"/>
        <v>0.18999999999999995</v>
      </c>
      <c r="F32" s="215">
        <v>44</v>
      </c>
      <c r="G32" s="213">
        <f t="shared" si="7"/>
        <v>0.45679012345679015</v>
      </c>
      <c r="H32" s="214">
        <v>89</v>
      </c>
      <c r="I32" s="215">
        <v>88</v>
      </c>
      <c r="J32" s="212">
        <f t="shared" si="8"/>
        <v>1.1235955056179803E-2</v>
      </c>
      <c r="K32" s="215">
        <v>47</v>
      </c>
      <c r="L32" s="213">
        <f t="shared" si="9"/>
        <v>0.46590909090909094</v>
      </c>
      <c r="M32" s="214">
        <v>89</v>
      </c>
      <c r="N32" s="215">
        <v>107</v>
      </c>
      <c r="O32" s="212">
        <f t="shared" si="0"/>
        <v>-0.202247191011236</v>
      </c>
      <c r="P32" s="215">
        <v>44</v>
      </c>
      <c r="Q32" s="213">
        <f t="shared" si="1"/>
        <v>0.58878504672897192</v>
      </c>
      <c r="R32" s="214">
        <v>89</v>
      </c>
      <c r="S32" s="215">
        <v>90</v>
      </c>
      <c r="T32" s="212">
        <f t="shared" si="2"/>
        <v>-1.1235955056179803E-2</v>
      </c>
      <c r="U32" s="215">
        <v>46</v>
      </c>
      <c r="V32" s="213">
        <f t="shared" si="3"/>
        <v>0.48888888888888893</v>
      </c>
      <c r="W32" s="40">
        <v>92</v>
      </c>
      <c r="X32" s="215">
        <v>74</v>
      </c>
      <c r="Y32" s="212">
        <f t="shared" si="14"/>
        <v>0.19565217391304346</v>
      </c>
      <c r="Z32" s="40">
        <v>41</v>
      </c>
      <c r="AA32" s="213">
        <f>IFERROR(IF(OR(Z32=0,Z32=""),"-",IF(X32=0,0,1-IFERROR((Z32/X32),2))),"-")</f>
        <v>0.44594594594594594</v>
      </c>
      <c r="AB32" s="40">
        <v>92</v>
      </c>
      <c r="AC32" s="215">
        <v>90</v>
      </c>
      <c r="AD32" s="212">
        <f t="shared" si="15"/>
        <v>2.1739130434782594E-2</v>
      </c>
      <c r="AE32" s="40">
        <v>34</v>
      </c>
      <c r="AF32" s="213">
        <f>IFERROR(IF(OR(AE32=0,AE32=""),"-",IF(AC32=0,0,1-IFERROR((AE32/AC32),2))),"-")</f>
        <v>0.62222222222222223</v>
      </c>
      <c r="AG32" s="40">
        <v>92</v>
      </c>
      <c r="AH32" s="215">
        <v>92</v>
      </c>
      <c r="AI32" s="212">
        <f t="shared" si="12"/>
        <v>0</v>
      </c>
      <c r="AJ32" s="40">
        <v>70</v>
      </c>
      <c r="AK32" s="213">
        <f t="shared" si="5"/>
        <v>0.23913043478260865</v>
      </c>
    </row>
    <row r="33" spans="1:37" s="201" customFormat="1" ht="15" x14ac:dyDescent="0.2">
      <c r="A33" s="184">
        <f>ROW()</f>
        <v>33</v>
      </c>
      <c r="B33" s="197" t="s">
        <v>224</v>
      </c>
      <c r="C33" s="214">
        <v>56</v>
      </c>
      <c r="D33" s="215">
        <v>45</v>
      </c>
      <c r="E33" s="212">
        <f t="shared" si="6"/>
        <v>0.1964285714285714</v>
      </c>
      <c r="F33" s="215">
        <v>28</v>
      </c>
      <c r="G33" s="213">
        <f t="shared" si="7"/>
        <v>0.37777777777777777</v>
      </c>
      <c r="H33" s="214">
        <v>50</v>
      </c>
      <c r="I33" s="215">
        <v>43</v>
      </c>
      <c r="J33" s="212">
        <f t="shared" si="8"/>
        <v>0.14000000000000001</v>
      </c>
      <c r="K33" s="215">
        <v>25</v>
      </c>
      <c r="L33" s="213">
        <f t="shared" si="9"/>
        <v>0.41860465116279066</v>
      </c>
      <c r="M33" s="214">
        <v>50</v>
      </c>
      <c r="N33" s="215">
        <v>60</v>
      </c>
      <c r="O33" s="212">
        <f t="shared" si="0"/>
        <v>-0.19999999999999996</v>
      </c>
      <c r="P33" s="215">
        <v>43</v>
      </c>
      <c r="Q33" s="213">
        <f t="shared" si="1"/>
        <v>0.28333333333333333</v>
      </c>
      <c r="R33" s="214">
        <v>50</v>
      </c>
      <c r="S33" s="215">
        <v>17</v>
      </c>
      <c r="T33" s="212">
        <f t="shared" si="2"/>
        <v>0.65999999999999992</v>
      </c>
      <c r="U33" s="215">
        <v>11</v>
      </c>
      <c r="V33" s="213">
        <f t="shared" si="3"/>
        <v>0.3529411764705882</v>
      </c>
      <c r="W33" s="40">
        <v>52</v>
      </c>
      <c r="X33" s="215">
        <v>14</v>
      </c>
      <c r="Y33" s="212">
        <f t="shared" si="14"/>
        <v>0.73076923076923084</v>
      </c>
      <c r="Z33" s="40">
        <v>11</v>
      </c>
      <c r="AA33" s="213">
        <f>IFERROR(IF(OR(Z33=0,Z33=""),"-",IF(X33=0,0,1-IFERROR((Z33/X33),2))),"-")</f>
        <v>0.2142857142857143</v>
      </c>
      <c r="AB33" s="40">
        <v>52</v>
      </c>
      <c r="AC33" s="215">
        <v>13</v>
      </c>
      <c r="AD33" s="212">
        <f t="shared" si="15"/>
        <v>0.75</v>
      </c>
      <c r="AE33" s="40">
        <v>10</v>
      </c>
      <c r="AF33" s="213">
        <f>IFERROR(IF(OR(AE33=0,AE33=""),"-",IF(AC33=0,0,1-IFERROR((AE33/AC33),2))),"-")</f>
        <v>0.23076923076923073</v>
      </c>
      <c r="AG33" s="40">
        <v>52</v>
      </c>
      <c r="AH33" s="215">
        <v>12</v>
      </c>
      <c r="AI33" s="212">
        <f t="shared" si="12"/>
        <v>0.76923076923076916</v>
      </c>
      <c r="AJ33" s="40">
        <v>12</v>
      </c>
      <c r="AK33" s="213">
        <f t="shared" si="5"/>
        <v>0</v>
      </c>
    </row>
    <row r="34" spans="1:37" s="201" customFormat="1" ht="15" x14ac:dyDescent="0.2">
      <c r="A34" s="184">
        <f>ROW()</f>
        <v>34</v>
      </c>
      <c r="B34" s="197" t="s">
        <v>225</v>
      </c>
      <c r="C34" s="214">
        <v>5</v>
      </c>
      <c r="D34" s="215">
        <v>0</v>
      </c>
      <c r="E34" s="212">
        <f t="shared" si="6"/>
        <v>1</v>
      </c>
      <c r="F34" s="215">
        <v>0</v>
      </c>
      <c r="G34" s="213" t="str">
        <f t="shared" si="7"/>
        <v>-</v>
      </c>
      <c r="H34" s="214">
        <v>5</v>
      </c>
      <c r="I34" s="215">
        <v>0</v>
      </c>
      <c r="J34" s="212">
        <f t="shared" si="8"/>
        <v>1</v>
      </c>
      <c r="K34" s="215">
        <v>0</v>
      </c>
      <c r="L34" s="213" t="str">
        <f t="shared" si="9"/>
        <v>-</v>
      </c>
      <c r="M34" s="214">
        <v>5</v>
      </c>
      <c r="N34" s="215">
        <v>0</v>
      </c>
      <c r="O34" s="212">
        <f t="shared" si="0"/>
        <v>1</v>
      </c>
      <c r="P34" s="215">
        <v>0</v>
      </c>
      <c r="Q34" s="213" t="str">
        <f t="shared" si="1"/>
        <v>-</v>
      </c>
      <c r="R34" s="214">
        <v>5</v>
      </c>
      <c r="S34" s="215">
        <v>0</v>
      </c>
      <c r="T34" s="212">
        <f t="shared" si="2"/>
        <v>1</v>
      </c>
      <c r="U34" s="215">
        <v>0</v>
      </c>
      <c r="V34" s="213" t="str">
        <f t="shared" si="3"/>
        <v>-</v>
      </c>
      <c r="W34" s="40">
        <v>5</v>
      </c>
      <c r="X34" s="215">
        <v>0</v>
      </c>
      <c r="Y34" s="212">
        <f t="shared" si="14"/>
        <v>1</v>
      </c>
      <c r="Z34" s="40">
        <v>0</v>
      </c>
      <c r="AA34" s="213">
        <v>0</v>
      </c>
      <c r="AB34" s="40">
        <v>5</v>
      </c>
      <c r="AC34" s="215">
        <v>0</v>
      </c>
      <c r="AD34" s="212">
        <f t="shared" si="15"/>
        <v>1</v>
      </c>
      <c r="AE34" s="40">
        <v>0</v>
      </c>
      <c r="AF34" s="213">
        <v>0</v>
      </c>
      <c r="AG34" s="40">
        <v>5</v>
      </c>
      <c r="AH34" s="215">
        <v>0</v>
      </c>
      <c r="AI34" s="212">
        <f t="shared" si="12"/>
        <v>1</v>
      </c>
      <c r="AJ34" s="40">
        <v>0</v>
      </c>
      <c r="AK34" s="213">
        <v>0</v>
      </c>
    </row>
    <row r="35" spans="1:37" s="201" customFormat="1" ht="15" x14ac:dyDescent="0.2">
      <c r="A35" s="184">
        <f>ROW()</f>
        <v>35</v>
      </c>
      <c r="B35" s="197" t="s">
        <v>226</v>
      </c>
      <c r="C35" s="214">
        <v>5</v>
      </c>
      <c r="D35" s="215">
        <v>0</v>
      </c>
      <c r="E35" s="212">
        <f t="shared" si="6"/>
        <v>1</v>
      </c>
      <c r="F35" s="215">
        <v>0</v>
      </c>
      <c r="G35" s="213" t="str">
        <f t="shared" si="7"/>
        <v>-</v>
      </c>
      <c r="H35" s="214">
        <v>5</v>
      </c>
      <c r="I35" s="215">
        <v>5</v>
      </c>
      <c r="J35" s="212">
        <f t="shared" si="8"/>
        <v>0</v>
      </c>
      <c r="K35" s="215">
        <v>2</v>
      </c>
      <c r="L35" s="213">
        <f t="shared" si="9"/>
        <v>0.6</v>
      </c>
      <c r="M35" s="214">
        <v>5</v>
      </c>
      <c r="N35" s="215">
        <v>1</v>
      </c>
      <c r="O35" s="212">
        <f t="shared" si="0"/>
        <v>0.8</v>
      </c>
      <c r="P35" s="215">
        <v>1</v>
      </c>
      <c r="Q35" s="213">
        <f t="shared" si="1"/>
        <v>0</v>
      </c>
      <c r="R35" s="214">
        <v>5</v>
      </c>
      <c r="S35" s="215">
        <v>3</v>
      </c>
      <c r="T35" s="212">
        <f t="shared" si="2"/>
        <v>0.4</v>
      </c>
      <c r="U35" s="215">
        <v>2</v>
      </c>
      <c r="V35" s="213">
        <f t="shared" si="3"/>
        <v>0.33333333333333337</v>
      </c>
      <c r="W35" s="40">
        <v>5</v>
      </c>
      <c r="X35" s="215">
        <v>0</v>
      </c>
      <c r="Y35" s="212">
        <f t="shared" si="14"/>
        <v>1</v>
      </c>
      <c r="Z35" s="40">
        <v>0</v>
      </c>
      <c r="AA35" s="213">
        <v>0</v>
      </c>
      <c r="AB35" s="40">
        <v>5</v>
      </c>
      <c r="AC35" s="215">
        <v>5</v>
      </c>
      <c r="AD35" s="212">
        <f t="shared" si="15"/>
        <v>0</v>
      </c>
      <c r="AE35" s="40">
        <v>4</v>
      </c>
      <c r="AF35" s="213">
        <f>IFERROR(IF(OR(AE35=0,AE35=""),"-",IF(AC35=0,0,1-IFERROR((AE35/AC35),2))),"-")</f>
        <v>0.19999999999999996</v>
      </c>
      <c r="AG35" s="40">
        <v>5</v>
      </c>
      <c r="AH35" s="215">
        <v>5</v>
      </c>
      <c r="AI35" s="212">
        <f t="shared" si="12"/>
        <v>0</v>
      </c>
      <c r="AJ35" s="40">
        <v>2</v>
      </c>
      <c r="AK35" s="213">
        <f t="shared" si="5"/>
        <v>0.6</v>
      </c>
    </row>
    <row r="36" spans="1:37" s="201" customFormat="1" ht="15" x14ac:dyDescent="0.2">
      <c r="A36" s="184">
        <f>ROW()</f>
        <v>36</v>
      </c>
      <c r="B36" s="197" t="s">
        <v>227</v>
      </c>
      <c r="C36" s="214">
        <v>5</v>
      </c>
      <c r="D36" s="215">
        <v>0</v>
      </c>
      <c r="E36" s="212">
        <f t="shared" si="6"/>
        <v>1</v>
      </c>
      <c r="F36" s="215">
        <v>0</v>
      </c>
      <c r="G36" s="213" t="str">
        <f t="shared" si="7"/>
        <v>-</v>
      </c>
      <c r="H36" s="214">
        <v>5</v>
      </c>
      <c r="I36" s="215">
        <v>0</v>
      </c>
      <c r="J36" s="212">
        <f t="shared" si="8"/>
        <v>1</v>
      </c>
      <c r="K36" s="215">
        <v>0</v>
      </c>
      <c r="L36" s="213" t="str">
        <f t="shared" si="9"/>
        <v>-</v>
      </c>
      <c r="M36" s="214">
        <v>5</v>
      </c>
      <c r="N36" s="215">
        <v>2</v>
      </c>
      <c r="O36" s="212">
        <f t="shared" si="0"/>
        <v>0.6</v>
      </c>
      <c r="P36" s="215">
        <v>0</v>
      </c>
      <c r="Q36" s="213" t="str">
        <f t="shared" si="1"/>
        <v>-</v>
      </c>
      <c r="R36" s="214">
        <v>5</v>
      </c>
      <c r="S36" s="215">
        <v>4</v>
      </c>
      <c r="T36" s="212">
        <f t="shared" si="2"/>
        <v>0.19999999999999996</v>
      </c>
      <c r="U36" s="215">
        <v>3</v>
      </c>
      <c r="V36" s="213">
        <f t="shared" si="3"/>
        <v>0.25</v>
      </c>
      <c r="W36" s="40">
        <v>5</v>
      </c>
      <c r="X36" s="215">
        <v>5</v>
      </c>
      <c r="Y36" s="212">
        <f t="shared" si="14"/>
        <v>0</v>
      </c>
      <c r="Z36" s="40">
        <v>1</v>
      </c>
      <c r="AA36" s="213">
        <f t="shared" ref="AA36:AA41" si="16">IFERROR(IF(OR(Z36=0,Z36=""),"-",IF(X36=0,0,1-IFERROR((Z36/X36),2))),"-")</f>
        <v>0.8</v>
      </c>
      <c r="AB36" s="40">
        <v>5</v>
      </c>
      <c r="AC36" s="215">
        <v>0</v>
      </c>
      <c r="AD36" s="212">
        <f t="shared" si="15"/>
        <v>1</v>
      </c>
      <c r="AE36" s="40">
        <v>0</v>
      </c>
      <c r="AF36" s="213">
        <v>0</v>
      </c>
      <c r="AG36" s="40">
        <v>5</v>
      </c>
      <c r="AH36" s="215">
        <v>0</v>
      </c>
      <c r="AI36" s="212">
        <f t="shared" si="12"/>
        <v>1</v>
      </c>
      <c r="AJ36" s="40">
        <v>0</v>
      </c>
      <c r="AK36" s="213">
        <v>0</v>
      </c>
    </row>
    <row r="37" spans="1:37" s="201" customFormat="1" ht="15" x14ac:dyDescent="0.2">
      <c r="A37" s="184">
        <f>ROW()</f>
        <v>37</v>
      </c>
      <c r="B37" s="197" t="s">
        <v>108</v>
      </c>
      <c r="C37" s="214">
        <v>600</v>
      </c>
      <c r="D37" s="215">
        <v>167</v>
      </c>
      <c r="E37" s="212">
        <f t="shared" si="6"/>
        <v>0.72166666666666668</v>
      </c>
      <c r="F37" s="215">
        <v>97</v>
      </c>
      <c r="G37" s="213">
        <f t="shared" si="7"/>
        <v>0.41916167664670656</v>
      </c>
      <c r="H37" s="214">
        <v>640</v>
      </c>
      <c r="I37" s="215">
        <v>139</v>
      </c>
      <c r="J37" s="212">
        <f t="shared" si="8"/>
        <v>0.78281250000000002</v>
      </c>
      <c r="K37" s="215">
        <v>107</v>
      </c>
      <c r="L37" s="213">
        <f t="shared" si="9"/>
        <v>0.23021582733812951</v>
      </c>
      <c r="M37" s="214">
        <v>640</v>
      </c>
      <c r="N37" s="215">
        <v>109</v>
      </c>
      <c r="O37" s="212">
        <f t="shared" si="0"/>
        <v>0.82968750000000002</v>
      </c>
      <c r="P37" s="215">
        <v>71</v>
      </c>
      <c r="Q37" s="213">
        <f t="shared" si="1"/>
        <v>0.34862385321100919</v>
      </c>
      <c r="R37" s="214">
        <v>640</v>
      </c>
      <c r="S37" s="215">
        <v>133</v>
      </c>
      <c r="T37" s="212">
        <f t="shared" si="2"/>
        <v>0.79218750000000004</v>
      </c>
      <c r="U37" s="215">
        <v>118</v>
      </c>
      <c r="V37" s="213">
        <f t="shared" si="3"/>
        <v>0.11278195488721809</v>
      </c>
      <c r="W37" s="40">
        <v>460</v>
      </c>
      <c r="X37" s="215">
        <v>115</v>
      </c>
      <c r="Y37" s="212">
        <f t="shared" si="14"/>
        <v>0.75</v>
      </c>
      <c r="Z37" s="40">
        <v>87</v>
      </c>
      <c r="AA37" s="213">
        <f t="shared" si="16"/>
        <v>0.24347826086956526</v>
      </c>
      <c r="AB37" s="40">
        <v>460</v>
      </c>
      <c r="AC37" s="215">
        <v>127</v>
      </c>
      <c r="AD37" s="212">
        <f t="shared" si="15"/>
        <v>0.7239130434782608</v>
      </c>
      <c r="AE37" s="40">
        <v>100</v>
      </c>
      <c r="AF37" s="213">
        <f>IFERROR(IF(OR(AE37=0,AE37=""),"-",IF(AC37=0,0,1-IFERROR((AE37/AC37),2))),"-")</f>
        <v>0.21259842519685035</v>
      </c>
      <c r="AG37" s="40">
        <v>460</v>
      </c>
      <c r="AH37" s="215">
        <v>114</v>
      </c>
      <c r="AI37" s="212">
        <f t="shared" si="12"/>
        <v>0.75217391304347825</v>
      </c>
      <c r="AJ37" s="40">
        <v>105</v>
      </c>
      <c r="AK37" s="213">
        <f t="shared" si="5"/>
        <v>7.8947368421052655E-2</v>
      </c>
    </row>
    <row r="38" spans="1:37" s="201" customFormat="1" ht="15" x14ac:dyDescent="0.2">
      <c r="A38" s="184">
        <f>ROW()</f>
        <v>38</v>
      </c>
      <c r="B38" s="197" t="s">
        <v>228</v>
      </c>
      <c r="C38" s="214">
        <v>168</v>
      </c>
      <c r="D38" s="215">
        <v>146</v>
      </c>
      <c r="E38" s="212">
        <f t="shared" si="6"/>
        <v>0.13095238095238093</v>
      </c>
      <c r="F38" s="215">
        <v>87</v>
      </c>
      <c r="G38" s="213">
        <f t="shared" si="7"/>
        <v>0.40410958904109584</v>
      </c>
      <c r="H38" s="214">
        <v>152</v>
      </c>
      <c r="I38" s="215">
        <v>145</v>
      </c>
      <c r="J38" s="212">
        <f t="shared" si="8"/>
        <v>4.6052631578947345E-2</v>
      </c>
      <c r="K38" s="215">
        <v>94</v>
      </c>
      <c r="L38" s="213">
        <f t="shared" si="9"/>
        <v>0.35172413793103452</v>
      </c>
      <c r="M38" s="214">
        <v>152</v>
      </c>
      <c r="N38" s="215">
        <v>168</v>
      </c>
      <c r="O38" s="212">
        <f t="shared" si="0"/>
        <v>-0.10526315789473695</v>
      </c>
      <c r="P38" s="215">
        <v>117</v>
      </c>
      <c r="Q38" s="213">
        <f t="shared" si="1"/>
        <v>0.3035714285714286</v>
      </c>
      <c r="R38" s="214">
        <v>152</v>
      </c>
      <c r="S38" s="215">
        <v>140</v>
      </c>
      <c r="T38" s="212">
        <f t="shared" si="2"/>
        <v>7.8947368421052655E-2</v>
      </c>
      <c r="U38" s="215">
        <v>114</v>
      </c>
      <c r="V38" s="213">
        <f t="shared" si="3"/>
        <v>0.18571428571428572</v>
      </c>
      <c r="W38" s="40">
        <v>200</v>
      </c>
      <c r="X38" s="215">
        <v>194</v>
      </c>
      <c r="Y38" s="212">
        <f t="shared" si="14"/>
        <v>3.0000000000000027E-2</v>
      </c>
      <c r="Z38" s="40">
        <v>122</v>
      </c>
      <c r="AA38" s="213">
        <f t="shared" si="16"/>
        <v>0.37113402061855671</v>
      </c>
      <c r="AB38" s="40">
        <v>200</v>
      </c>
      <c r="AC38" s="215">
        <v>195</v>
      </c>
      <c r="AD38" s="212">
        <f t="shared" si="15"/>
        <v>2.5000000000000022E-2</v>
      </c>
      <c r="AE38" s="40">
        <v>114</v>
      </c>
      <c r="AF38" s="213">
        <f>IFERROR(IF(OR(AE38=0,AE38=""),"-",IF(AC38=0,0,1-IFERROR((AE38/AC38),2))),"-")</f>
        <v>0.41538461538461535</v>
      </c>
      <c r="AG38" s="40">
        <v>200</v>
      </c>
      <c r="AH38" s="215">
        <v>200</v>
      </c>
      <c r="AI38" s="212">
        <f t="shared" si="12"/>
        <v>0</v>
      </c>
      <c r="AJ38" s="40">
        <v>115</v>
      </c>
      <c r="AK38" s="213">
        <f t="shared" si="5"/>
        <v>0.42500000000000004</v>
      </c>
    </row>
    <row r="39" spans="1:37" s="201" customFormat="1" ht="15" x14ac:dyDescent="0.2">
      <c r="A39" s="184">
        <f>ROW()</f>
        <v>39</v>
      </c>
      <c r="B39" s="197" t="s">
        <v>110</v>
      </c>
      <c r="C39" s="214">
        <v>40</v>
      </c>
      <c r="D39" s="215">
        <v>36</v>
      </c>
      <c r="E39" s="212">
        <f t="shared" si="6"/>
        <v>9.9999999999999978E-2</v>
      </c>
      <c r="F39" s="215">
        <v>26</v>
      </c>
      <c r="G39" s="213">
        <f t="shared" si="7"/>
        <v>0.27777777777777779</v>
      </c>
      <c r="H39" s="214">
        <v>40</v>
      </c>
      <c r="I39" s="215">
        <v>40</v>
      </c>
      <c r="J39" s="212">
        <f t="shared" si="8"/>
        <v>0</v>
      </c>
      <c r="K39" s="215">
        <v>26</v>
      </c>
      <c r="L39" s="213">
        <f t="shared" si="9"/>
        <v>0.35</v>
      </c>
      <c r="M39" s="214">
        <v>40</v>
      </c>
      <c r="N39" s="215">
        <v>60</v>
      </c>
      <c r="O39" s="212">
        <f t="shared" si="0"/>
        <v>-0.5</v>
      </c>
      <c r="P39" s="215">
        <v>21</v>
      </c>
      <c r="Q39" s="213">
        <f t="shared" si="1"/>
        <v>0.65</v>
      </c>
      <c r="R39" s="214">
        <v>40</v>
      </c>
      <c r="S39" s="215">
        <v>55</v>
      </c>
      <c r="T39" s="212">
        <f t="shared" si="2"/>
        <v>-0.375</v>
      </c>
      <c r="U39" s="215">
        <v>22</v>
      </c>
      <c r="V39" s="213">
        <f t="shared" si="3"/>
        <v>0.6</v>
      </c>
      <c r="W39" s="40">
        <v>40</v>
      </c>
      <c r="X39" s="215">
        <v>40</v>
      </c>
      <c r="Y39" s="212">
        <f t="shared" si="14"/>
        <v>0</v>
      </c>
      <c r="Z39" s="40">
        <v>24</v>
      </c>
      <c r="AA39" s="213">
        <f t="shared" si="16"/>
        <v>0.4</v>
      </c>
      <c r="AB39" s="40">
        <v>40</v>
      </c>
      <c r="AC39" s="215">
        <v>30</v>
      </c>
      <c r="AD39" s="212">
        <f t="shared" si="15"/>
        <v>0.25</v>
      </c>
      <c r="AE39" s="40">
        <v>21</v>
      </c>
      <c r="AF39" s="213">
        <f>IFERROR(IF(OR(AE39=0,AE39=""),"-",IF(AC39=0,0,1-IFERROR((AE39/AC39),2))),"-")</f>
        <v>0.30000000000000004</v>
      </c>
      <c r="AG39" s="40">
        <v>40</v>
      </c>
      <c r="AH39" s="215">
        <v>40</v>
      </c>
      <c r="AI39" s="212">
        <f t="shared" si="12"/>
        <v>0</v>
      </c>
      <c r="AJ39" s="40">
        <v>25</v>
      </c>
      <c r="AK39" s="213">
        <f t="shared" si="5"/>
        <v>0.375</v>
      </c>
    </row>
    <row r="40" spans="1:37" s="201" customFormat="1" ht="15" x14ac:dyDescent="0.2">
      <c r="A40" s="184">
        <f>ROW()</f>
        <v>40</v>
      </c>
      <c r="B40" s="197" t="s">
        <v>229</v>
      </c>
      <c r="C40" s="214">
        <v>330</v>
      </c>
      <c r="D40" s="215">
        <v>131</v>
      </c>
      <c r="E40" s="212">
        <f t="shared" si="6"/>
        <v>0.60303030303030303</v>
      </c>
      <c r="F40" s="215">
        <v>67</v>
      </c>
      <c r="G40" s="213">
        <f t="shared" si="7"/>
        <v>0.48854961832061072</v>
      </c>
      <c r="H40" s="214">
        <v>326</v>
      </c>
      <c r="I40" s="215">
        <v>271</v>
      </c>
      <c r="J40" s="212">
        <f t="shared" si="8"/>
        <v>0.16871165644171782</v>
      </c>
      <c r="K40" s="215">
        <v>208</v>
      </c>
      <c r="L40" s="213">
        <f t="shared" si="9"/>
        <v>0.23247232472324719</v>
      </c>
      <c r="M40" s="214">
        <v>326</v>
      </c>
      <c r="N40" s="215">
        <v>281</v>
      </c>
      <c r="O40" s="212">
        <f t="shared" si="0"/>
        <v>0.1380368098159509</v>
      </c>
      <c r="P40" s="215">
        <v>222</v>
      </c>
      <c r="Q40" s="213">
        <f t="shared" si="1"/>
        <v>0.20996441281138789</v>
      </c>
      <c r="R40" s="214">
        <v>326</v>
      </c>
      <c r="S40" s="215">
        <v>252</v>
      </c>
      <c r="T40" s="212">
        <f t="shared" si="2"/>
        <v>0.22699386503067487</v>
      </c>
      <c r="U40" s="215">
        <v>198</v>
      </c>
      <c r="V40" s="213">
        <f t="shared" si="3"/>
        <v>0.2142857142857143</v>
      </c>
      <c r="W40" s="40">
        <v>332</v>
      </c>
      <c r="X40" s="215">
        <v>226</v>
      </c>
      <c r="Y40" s="212">
        <f t="shared" si="14"/>
        <v>0.31927710843373491</v>
      </c>
      <c r="Z40" s="40">
        <v>171</v>
      </c>
      <c r="AA40" s="213">
        <f t="shared" si="16"/>
        <v>0.24336283185840712</v>
      </c>
      <c r="AB40" s="40">
        <v>332</v>
      </c>
      <c r="AC40" s="215">
        <v>255</v>
      </c>
      <c r="AD40" s="212">
        <f t="shared" si="15"/>
        <v>0.23192771084337349</v>
      </c>
      <c r="AE40" s="40">
        <v>203</v>
      </c>
      <c r="AF40" s="213">
        <f>IFERROR(IF(OR(AE40=0,AE40=""),"-",IF(AC40=0,0,1-IFERROR((AE40/AC40),2))),"-")</f>
        <v>0.20392156862745103</v>
      </c>
      <c r="AG40" s="40">
        <v>332</v>
      </c>
      <c r="AH40" s="215">
        <v>227</v>
      </c>
      <c r="AI40" s="212">
        <f t="shared" si="12"/>
        <v>0.3162650602409639</v>
      </c>
      <c r="AJ40" s="40">
        <v>186</v>
      </c>
      <c r="AK40" s="213">
        <f t="shared" si="5"/>
        <v>0.18061674008810569</v>
      </c>
    </row>
    <row r="41" spans="1:37" s="201" customFormat="1" ht="15" x14ac:dyDescent="0.2">
      <c r="A41" s="184">
        <f>ROW()</f>
        <v>41</v>
      </c>
      <c r="B41" s="197" t="s">
        <v>230</v>
      </c>
      <c r="C41" s="214">
        <v>180</v>
      </c>
      <c r="D41" s="215">
        <v>178</v>
      </c>
      <c r="E41" s="212">
        <f t="shared" si="6"/>
        <v>1.1111111111111072E-2</v>
      </c>
      <c r="F41" s="215">
        <v>115</v>
      </c>
      <c r="G41" s="213">
        <f t="shared" si="7"/>
        <v>0.3539325842696629</v>
      </c>
      <c r="H41" s="214">
        <v>180</v>
      </c>
      <c r="I41" s="215">
        <v>173</v>
      </c>
      <c r="J41" s="212">
        <f t="shared" si="8"/>
        <v>3.8888888888888862E-2</v>
      </c>
      <c r="K41" s="215">
        <v>112</v>
      </c>
      <c r="L41" s="213">
        <f t="shared" si="9"/>
        <v>0.35260115606936415</v>
      </c>
      <c r="M41" s="214">
        <v>180</v>
      </c>
      <c r="N41" s="215">
        <v>180</v>
      </c>
      <c r="O41" s="212">
        <f t="shared" si="0"/>
        <v>0</v>
      </c>
      <c r="P41" s="215">
        <v>101</v>
      </c>
      <c r="Q41" s="213">
        <f t="shared" si="1"/>
        <v>0.43888888888888888</v>
      </c>
      <c r="R41" s="214">
        <v>180</v>
      </c>
      <c r="S41" s="215">
        <v>102</v>
      </c>
      <c r="T41" s="212">
        <f t="shared" si="2"/>
        <v>0.43333333333333335</v>
      </c>
      <c r="U41" s="215">
        <v>70</v>
      </c>
      <c r="V41" s="213">
        <f t="shared" si="3"/>
        <v>0.31372549019607843</v>
      </c>
      <c r="W41" s="40">
        <v>180</v>
      </c>
      <c r="X41" s="215">
        <v>180</v>
      </c>
      <c r="Y41" s="212">
        <f t="shared" si="14"/>
        <v>0</v>
      </c>
      <c r="Z41" s="40">
        <v>107</v>
      </c>
      <c r="AA41" s="213">
        <f t="shared" si="16"/>
        <v>0.40555555555555556</v>
      </c>
      <c r="AB41" s="40">
        <v>180</v>
      </c>
      <c r="AC41" s="215">
        <v>170</v>
      </c>
      <c r="AD41" s="212">
        <f t="shared" si="15"/>
        <v>5.555555555555558E-2</v>
      </c>
      <c r="AE41" s="40">
        <v>120</v>
      </c>
      <c r="AF41" s="213">
        <f>IFERROR(IF(OR(AE41=0,AE41=""),"-",IF(AC41=0,0,1-IFERROR((AE41/AC41),2))),"-")</f>
        <v>0.29411764705882348</v>
      </c>
      <c r="AG41" s="40">
        <v>180</v>
      </c>
      <c r="AH41" s="215">
        <v>175</v>
      </c>
      <c r="AI41" s="212">
        <f t="shared" si="12"/>
        <v>2.777777777777779E-2</v>
      </c>
      <c r="AJ41" s="40">
        <v>86</v>
      </c>
      <c r="AK41" s="213">
        <f t="shared" si="5"/>
        <v>0.50857142857142856</v>
      </c>
    </row>
    <row r="42" spans="1:37" s="201" customFormat="1" ht="15" x14ac:dyDescent="0.2">
      <c r="A42" s="184">
        <f>ROW()</f>
        <v>42</v>
      </c>
      <c r="B42" s="197" t="s">
        <v>113</v>
      </c>
      <c r="C42" s="214">
        <v>10</v>
      </c>
      <c r="D42" s="215">
        <v>0</v>
      </c>
      <c r="E42" s="212">
        <f t="shared" si="6"/>
        <v>1</v>
      </c>
      <c r="F42" s="215">
        <v>0</v>
      </c>
      <c r="G42" s="213" t="str">
        <f t="shared" si="7"/>
        <v>-</v>
      </c>
      <c r="H42" s="214">
        <v>10</v>
      </c>
      <c r="I42" s="215">
        <v>4</v>
      </c>
      <c r="J42" s="212">
        <f t="shared" si="8"/>
        <v>0.6</v>
      </c>
      <c r="K42" s="215">
        <v>1</v>
      </c>
      <c r="L42" s="213">
        <f t="shared" si="9"/>
        <v>0.75</v>
      </c>
      <c r="M42" s="214">
        <v>10</v>
      </c>
      <c r="N42" s="215">
        <v>9</v>
      </c>
      <c r="O42" s="212">
        <f t="shared" si="0"/>
        <v>9.9999999999999978E-2</v>
      </c>
      <c r="P42" s="215">
        <v>3</v>
      </c>
      <c r="Q42" s="213">
        <f t="shared" si="1"/>
        <v>0.66666666666666674</v>
      </c>
      <c r="R42" s="214">
        <v>10</v>
      </c>
      <c r="S42" s="215">
        <v>9</v>
      </c>
      <c r="T42" s="212">
        <f t="shared" si="2"/>
        <v>9.9999999999999978E-2</v>
      </c>
      <c r="U42" s="215">
        <v>1</v>
      </c>
      <c r="V42" s="213">
        <f t="shared" si="3"/>
        <v>0.88888888888888884</v>
      </c>
      <c r="W42" s="40">
        <v>10</v>
      </c>
      <c r="X42" s="215">
        <v>10</v>
      </c>
      <c r="Y42" s="212">
        <f t="shared" si="14"/>
        <v>0</v>
      </c>
      <c r="Z42" s="40">
        <v>0</v>
      </c>
      <c r="AA42" s="213">
        <v>0</v>
      </c>
      <c r="AB42" s="40">
        <v>10</v>
      </c>
      <c r="AC42" s="215">
        <v>6</v>
      </c>
      <c r="AD42" s="212">
        <f t="shared" si="15"/>
        <v>0.4</v>
      </c>
      <c r="AE42" s="40">
        <v>0</v>
      </c>
      <c r="AF42" s="213">
        <v>0</v>
      </c>
      <c r="AG42" s="40">
        <v>10</v>
      </c>
      <c r="AH42" s="215">
        <v>10</v>
      </c>
      <c r="AI42" s="212">
        <f t="shared" si="12"/>
        <v>0</v>
      </c>
      <c r="AJ42" s="40">
        <v>2</v>
      </c>
      <c r="AK42" s="213">
        <f t="shared" si="5"/>
        <v>0.8</v>
      </c>
    </row>
    <row r="43" spans="1:37" s="201" customFormat="1" ht="15" x14ac:dyDescent="0.2">
      <c r="A43" s="184">
        <f>ROW()</f>
        <v>43</v>
      </c>
      <c r="B43" s="197" t="s">
        <v>114</v>
      </c>
      <c r="C43" s="214">
        <v>10</v>
      </c>
      <c r="D43" s="215">
        <v>0</v>
      </c>
      <c r="E43" s="212">
        <f t="shared" si="6"/>
        <v>1</v>
      </c>
      <c r="F43" s="215">
        <v>0</v>
      </c>
      <c r="G43" s="213" t="str">
        <f t="shared" si="7"/>
        <v>-</v>
      </c>
      <c r="H43" s="214">
        <v>10</v>
      </c>
      <c r="I43" s="215">
        <v>10</v>
      </c>
      <c r="J43" s="212">
        <f t="shared" si="8"/>
        <v>0</v>
      </c>
      <c r="K43" s="215">
        <v>7</v>
      </c>
      <c r="L43" s="213">
        <f t="shared" si="9"/>
        <v>0.30000000000000004</v>
      </c>
      <c r="M43" s="214">
        <v>10</v>
      </c>
      <c r="N43" s="215">
        <v>8</v>
      </c>
      <c r="O43" s="212">
        <f t="shared" si="0"/>
        <v>0.19999999999999996</v>
      </c>
      <c r="P43" s="215">
        <v>5</v>
      </c>
      <c r="Q43" s="213">
        <f t="shared" si="1"/>
        <v>0.375</v>
      </c>
      <c r="R43" s="214">
        <v>10</v>
      </c>
      <c r="S43" s="215">
        <v>2</v>
      </c>
      <c r="T43" s="212">
        <f t="shared" si="2"/>
        <v>0.8</v>
      </c>
      <c r="U43" s="215">
        <v>2</v>
      </c>
      <c r="V43" s="213">
        <f t="shared" si="3"/>
        <v>0</v>
      </c>
      <c r="W43" s="40">
        <v>10</v>
      </c>
      <c r="X43" s="215">
        <v>10</v>
      </c>
      <c r="Y43" s="212">
        <f t="shared" si="14"/>
        <v>0</v>
      </c>
      <c r="Z43" s="40">
        <v>0</v>
      </c>
      <c r="AA43" s="213">
        <v>0</v>
      </c>
      <c r="AB43" s="40">
        <v>10</v>
      </c>
      <c r="AC43" s="215">
        <v>5</v>
      </c>
      <c r="AD43" s="212">
        <f t="shared" si="15"/>
        <v>0.5</v>
      </c>
      <c r="AE43" s="40">
        <v>5</v>
      </c>
      <c r="AF43" s="213">
        <f>IFERROR(IF(OR(AE43=0,AE43=""),"-",IF(AC43=0,0,1-IFERROR((AE43/AC43),2))),"-")</f>
        <v>0</v>
      </c>
      <c r="AG43" s="40">
        <v>10</v>
      </c>
      <c r="AH43" s="215">
        <v>2</v>
      </c>
      <c r="AI43" s="212">
        <f t="shared" si="12"/>
        <v>0.8</v>
      </c>
      <c r="AJ43" s="40">
        <v>2</v>
      </c>
      <c r="AK43" s="213">
        <f t="shared" si="5"/>
        <v>0</v>
      </c>
    </row>
    <row r="44" spans="1:37" s="219" customFormat="1" x14ac:dyDescent="0.2">
      <c r="A44" s="190">
        <f>ROW()</f>
        <v>44</v>
      </c>
      <c r="B44" s="202" t="s">
        <v>13</v>
      </c>
      <c r="C44" s="216">
        <f>SUM(C19:C43)</f>
        <v>2415</v>
      </c>
      <c r="D44" s="216">
        <f>SUM(D19:D43)</f>
        <v>1213</v>
      </c>
      <c r="E44" s="217">
        <f t="shared" si="6"/>
        <v>0.49772256728778463</v>
      </c>
      <c r="F44" s="216">
        <f>SUM(F19:F43)</f>
        <v>713</v>
      </c>
      <c r="G44" s="218">
        <f t="shared" si="7"/>
        <v>0.41220115416323166</v>
      </c>
      <c r="H44" s="216">
        <f>SUM(H19:H43)</f>
        <v>2256</v>
      </c>
      <c r="I44" s="216">
        <v>1341</v>
      </c>
      <c r="J44" s="217">
        <f t="shared" si="8"/>
        <v>0.40558510638297873</v>
      </c>
      <c r="K44" s="216">
        <f>SUM(K19:K43)</f>
        <v>895</v>
      </c>
      <c r="L44" s="218">
        <f t="shared" si="9"/>
        <v>0.33258762117822516</v>
      </c>
      <c r="M44" s="216">
        <f>SUM(M19:M43)</f>
        <v>2288</v>
      </c>
      <c r="N44" s="216">
        <f>SUM(N19:N43)</f>
        <v>1447</v>
      </c>
      <c r="O44" s="217">
        <f t="shared" si="0"/>
        <v>0.36756993006993011</v>
      </c>
      <c r="P44" s="216">
        <f>SUM(P19:P43)</f>
        <v>856</v>
      </c>
      <c r="Q44" s="218">
        <f t="shared" si="1"/>
        <v>0.40843123704215623</v>
      </c>
      <c r="R44" s="216">
        <f>SUM(R19:R43)</f>
        <v>2288</v>
      </c>
      <c r="S44" s="216">
        <f>SUM(S19:S43)</f>
        <v>1201</v>
      </c>
      <c r="T44" s="217">
        <f t="shared" si="2"/>
        <v>0.47508741258741261</v>
      </c>
      <c r="U44" s="216">
        <f>SUM(U19:U43)</f>
        <v>783</v>
      </c>
      <c r="V44" s="218">
        <f t="shared" si="3"/>
        <v>0.34804329725228977</v>
      </c>
      <c r="W44" s="216">
        <f>SUM(W19:W43)</f>
        <v>2260</v>
      </c>
      <c r="X44" s="216">
        <f>SUM(X19:X43)</f>
        <v>1357</v>
      </c>
      <c r="Y44" s="217">
        <f t="shared" si="14"/>
        <v>0.39955752212389384</v>
      </c>
      <c r="Z44" s="216">
        <f>SUM(Z19:Z43)</f>
        <v>810</v>
      </c>
      <c r="AA44" s="218">
        <f>IFERROR(IF(OR(Z44=0,Z44=""),"-",IF(X44=0,0,1-IFERROR((Z44/X44),2))),"-")</f>
        <v>0.40309506263817241</v>
      </c>
      <c r="AB44" s="216">
        <f>SUM(AB19:AB43)</f>
        <v>2262</v>
      </c>
      <c r="AC44" s="216">
        <f>SUM(AC19:AC43)</f>
        <v>1282</v>
      </c>
      <c r="AD44" s="217">
        <f t="shared" si="15"/>
        <v>0.43324491600353665</v>
      </c>
      <c r="AE44" s="216">
        <f>SUM(AE19:AE43)</f>
        <v>862</v>
      </c>
      <c r="AF44" s="218">
        <f>IFERROR(IF(OR(AE44=0,AE44=""),"-",IF(AC44=0,0,1-IFERROR((AE44/AC44),2))),"-")</f>
        <v>0.32761310452418102</v>
      </c>
      <c r="AG44" s="216">
        <f>SUM(AG19:AG43)</f>
        <v>2262</v>
      </c>
      <c r="AH44" s="216">
        <f>SUM(AH19:AH43)</f>
        <v>1275</v>
      </c>
      <c r="AI44" s="217">
        <f>IFERROR(IF(SUM(AG44:AH44)=0,"-",1-IFERROR((AH44/AG44),2)),"-")</f>
        <v>0.43633952254641906</v>
      </c>
      <c r="AJ44" s="216">
        <f>SUM(AJ19:AJ43)</f>
        <v>858</v>
      </c>
      <c r="AK44" s="218">
        <f t="shared" si="5"/>
        <v>0.32705882352941174</v>
      </c>
    </row>
    <row r="45" spans="1:37" s="201" customFormat="1" x14ac:dyDescent="0.2">
      <c r="A45" s="184">
        <f>ROW()</f>
        <v>45</v>
      </c>
      <c r="B45" s="205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</row>
    <row r="46" spans="1:37" s="204" customFormat="1" x14ac:dyDescent="0.25">
      <c r="A46" s="190">
        <f>ROW()</f>
        <v>46</v>
      </c>
      <c r="B46" s="207" t="s">
        <v>231</v>
      </c>
      <c r="C46" s="208" t="s">
        <v>218</v>
      </c>
      <c r="D46" s="208" t="s">
        <v>219</v>
      </c>
      <c r="E46" s="208" t="s">
        <v>220</v>
      </c>
      <c r="F46" s="209" t="s">
        <v>221</v>
      </c>
      <c r="G46" s="209" t="s">
        <v>222</v>
      </c>
      <c r="H46" s="208" t="s">
        <v>218</v>
      </c>
      <c r="I46" s="208" t="s">
        <v>219</v>
      </c>
      <c r="J46" s="208" t="s">
        <v>220</v>
      </c>
      <c r="K46" s="209" t="s">
        <v>221</v>
      </c>
      <c r="L46" s="209" t="s">
        <v>222</v>
      </c>
      <c r="M46" s="208" t="s">
        <v>218</v>
      </c>
      <c r="N46" s="208" t="s">
        <v>219</v>
      </c>
      <c r="O46" s="208" t="s">
        <v>220</v>
      </c>
      <c r="P46" s="209" t="s">
        <v>221</v>
      </c>
      <c r="Q46" s="209" t="s">
        <v>222</v>
      </c>
      <c r="R46" s="208" t="s">
        <v>218</v>
      </c>
      <c r="S46" s="208" t="s">
        <v>219</v>
      </c>
      <c r="T46" s="208" t="s">
        <v>220</v>
      </c>
      <c r="U46" s="209" t="s">
        <v>221</v>
      </c>
      <c r="V46" s="209" t="s">
        <v>222</v>
      </c>
      <c r="W46" s="208" t="s">
        <v>218</v>
      </c>
      <c r="X46" s="208" t="s">
        <v>219</v>
      </c>
      <c r="Y46" s="208" t="s">
        <v>220</v>
      </c>
      <c r="Z46" s="209" t="s">
        <v>221</v>
      </c>
      <c r="AA46" s="209" t="s">
        <v>222</v>
      </c>
      <c r="AB46" s="208" t="s">
        <v>218</v>
      </c>
      <c r="AC46" s="208" t="s">
        <v>219</v>
      </c>
      <c r="AD46" s="208" t="s">
        <v>220</v>
      </c>
      <c r="AE46" s="209" t="s">
        <v>221</v>
      </c>
      <c r="AF46" s="209" t="s">
        <v>222</v>
      </c>
      <c r="AG46" s="208" t="s">
        <v>218</v>
      </c>
      <c r="AH46" s="208" t="s">
        <v>219</v>
      </c>
      <c r="AI46" s="208" t="s">
        <v>220</v>
      </c>
      <c r="AJ46" s="209" t="s">
        <v>221</v>
      </c>
      <c r="AK46" s="209" t="s">
        <v>222</v>
      </c>
    </row>
    <row r="47" spans="1:37" s="201" customFormat="1" x14ac:dyDescent="0.2">
      <c r="A47" s="184">
        <f>ROW()</f>
        <v>47</v>
      </c>
      <c r="B47" s="197" t="s">
        <v>90</v>
      </c>
      <c r="C47" s="210">
        <v>0</v>
      </c>
      <c r="D47" s="210">
        <v>0</v>
      </c>
      <c r="E47" s="212" t="str">
        <f>IF(SUM(C47:D47)=0,"-",1-(D47/C47))</f>
        <v>-</v>
      </c>
      <c r="F47" s="210">
        <v>0</v>
      </c>
      <c r="G47" s="213" t="str">
        <f>IF(OR(F47=0,F47=""),"-",IF(D47=0,0,1-(F47/D47)))</f>
        <v>-</v>
      </c>
      <c r="H47" s="210">
        <v>0</v>
      </c>
      <c r="I47" s="210">
        <v>0</v>
      </c>
      <c r="J47" s="212" t="str">
        <f>IF(SUM(H47:I47)=0,"-",1-(I47/H47))</f>
        <v>-</v>
      </c>
      <c r="K47" s="210">
        <v>0</v>
      </c>
      <c r="L47" s="213" t="str">
        <f>IF(OR(K47=0,K47=""),"-",IF(I47=0,0,1-(K47/I47)))</f>
        <v>-</v>
      </c>
      <c r="M47" s="210">
        <v>0</v>
      </c>
      <c r="N47" s="210">
        <v>0</v>
      </c>
      <c r="O47" s="212" t="str">
        <f t="shared" ref="O47:O72" si="17">IFERROR(IF(SUM(M47:N47)=0,"-",1-IFERROR((N47/M47),2)),"-")</f>
        <v>-</v>
      </c>
      <c r="P47" s="210">
        <v>0</v>
      </c>
      <c r="Q47" s="213" t="str">
        <f t="shared" ref="Q47:Q72" si="18">IFERROR(IF(OR(P47=0,P47=""),"-",IF(N47=0,0,1-IFERROR((P47/N47),2))),"-")</f>
        <v>-</v>
      </c>
      <c r="R47" s="210">
        <v>0</v>
      </c>
      <c r="S47" s="210">
        <v>0</v>
      </c>
      <c r="T47" s="212" t="str">
        <f t="shared" ref="T47:T66" si="19">IFERROR(IF(SUM(R47:S47)=0,"-",1-IFERROR((S47/R47),2)),"-")</f>
        <v>-</v>
      </c>
      <c r="U47" s="210">
        <v>0</v>
      </c>
      <c r="V47" s="213" t="str">
        <f t="shared" ref="V47:V72" si="20">IFERROR(IF(OR(U47=0,U47=""),"-",IF(S47=0,0,1-IFERROR((U47/S47),2))),"-")</f>
        <v>-</v>
      </c>
      <c r="W47" s="38">
        <v>0</v>
      </c>
      <c r="X47" s="210">
        <v>0</v>
      </c>
      <c r="Y47" s="212">
        <v>0</v>
      </c>
      <c r="Z47" s="40">
        <v>0</v>
      </c>
      <c r="AA47" s="213">
        <v>0</v>
      </c>
      <c r="AB47" s="38">
        <v>0</v>
      </c>
      <c r="AC47" s="210">
        <v>10</v>
      </c>
      <c r="AD47" s="212">
        <f t="shared" ref="AD47:AD55" si="21">IFERROR(IF(SUM(AB47:AC47)=0,"-",1-IFERROR((AC47/AB47),2)),"-")</f>
        <v>-1</v>
      </c>
      <c r="AE47" s="40">
        <v>10</v>
      </c>
      <c r="AF47" s="213">
        <f>IFERROR(IF(OR(AE47=0,AE47=""),"-",IF(AC47=0,0,1-IFERROR((AE47/AC47),2))),"-")</f>
        <v>0</v>
      </c>
      <c r="AG47" s="38">
        <v>6</v>
      </c>
      <c r="AH47" s="210">
        <v>10</v>
      </c>
      <c r="AI47" s="212">
        <v>-0.66669999999999996</v>
      </c>
      <c r="AJ47" s="40">
        <v>10</v>
      </c>
      <c r="AK47" s="213">
        <v>0</v>
      </c>
    </row>
    <row r="48" spans="1:37" s="201" customFormat="1" x14ac:dyDescent="0.2">
      <c r="A48" s="184">
        <f>ROW()</f>
        <v>48</v>
      </c>
      <c r="B48" s="197" t="s">
        <v>91</v>
      </c>
      <c r="C48" s="214">
        <v>0</v>
      </c>
      <c r="D48" s="214">
        <v>0</v>
      </c>
      <c r="E48" s="212" t="str">
        <f t="shared" ref="E48:E72" si="22">IF(SUM(C48:D48)=0,"-",1-(D48/C48))</f>
        <v>-</v>
      </c>
      <c r="F48" s="214">
        <v>0</v>
      </c>
      <c r="G48" s="213" t="str">
        <f t="shared" ref="G48:G72" si="23">IF(OR(F48=0,F48=""),"-",IF(D48=0,0,1-(F48/D48)))</f>
        <v>-</v>
      </c>
      <c r="H48" s="214">
        <v>0</v>
      </c>
      <c r="I48" s="214">
        <v>0</v>
      </c>
      <c r="J48" s="212" t="str">
        <f>IF(SUM(H48:I48)=0,"-",1-(I48/H48))</f>
        <v>-</v>
      </c>
      <c r="K48" s="214">
        <v>0</v>
      </c>
      <c r="L48" s="213" t="str">
        <f t="shared" ref="L48:L70" si="24">IF(OR(K48=0,K48=""),"-",IF(I48=0,0,1-(K48/I48)))</f>
        <v>-</v>
      </c>
      <c r="M48" s="214">
        <v>0</v>
      </c>
      <c r="N48" s="214">
        <v>0</v>
      </c>
      <c r="O48" s="212" t="str">
        <f t="shared" si="17"/>
        <v>-</v>
      </c>
      <c r="P48" s="214">
        <v>0</v>
      </c>
      <c r="Q48" s="213" t="str">
        <f t="shared" si="18"/>
        <v>-</v>
      </c>
      <c r="R48" s="214">
        <v>0</v>
      </c>
      <c r="S48" s="214">
        <v>0</v>
      </c>
      <c r="T48" s="212" t="str">
        <f t="shared" si="19"/>
        <v>-</v>
      </c>
      <c r="U48" s="214">
        <v>0</v>
      </c>
      <c r="V48" s="213" t="str">
        <f t="shared" si="20"/>
        <v>-</v>
      </c>
      <c r="W48" s="40">
        <v>0</v>
      </c>
      <c r="X48" s="214">
        <v>0</v>
      </c>
      <c r="Y48" s="212">
        <v>0</v>
      </c>
      <c r="Z48" s="40">
        <v>0</v>
      </c>
      <c r="AA48" s="213">
        <v>0</v>
      </c>
      <c r="AB48" s="40">
        <v>0</v>
      </c>
      <c r="AC48" s="214">
        <v>2</v>
      </c>
      <c r="AD48" s="212">
        <f t="shared" si="21"/>
        <v>-1</v>
      </c>
      <c r="AE48" s="40">
        <v>1</v>
      </c>
      <c r="AF48" s="213">
        <f>IFERROR(IF(OR(AE48=0,AE48=""),"-",IF(AC48=0,0,1-IFERROR((AE48/AC48),2))),"-")</f>
        <v>0.5</v>
      </c>
      <c r="AG48" s="40">
        <v>0</v>
      </c>
      <c r="AH48" s="214">
        <v>0</v>
      </c>
      <c r="AI48" s="212">
        <v>0</v>
      </c>
      <c r="AJ48" s="40">
        <v>0</v>
      </c>
      <c r="AK48" s="213">
        <v>0</v>
      </c>
    </row>
    <row r="49" spans="1:37" s="201" customFormat="1" x14ac:dyDescent="0.2">
      <c r="A49" s="184">
        <f>ROW()</f>
        <v>49</v>
      </c>
      <c r="B49" s="197" t="s">
        <v>92</v>
      </c>
      <c r="C49" s="214">
        <v>0</v>
      </c>
      <c r="D49" s="214">
        <v>0</v>
      </c>
      <c r="E49" s="212" t="str">
        <f t="shared" si="22"/>
        <v>-</v>
      </c>
      <c r="F49" s="214">
        <v>0</v>
      </c>
      <c r="G49" s="213" t="str">
        <f t="shared" si="23"/>
        <v>-</v>
      </c>
      <c r="H49" s="214">
        <v>0</v>
      </c>
      <c r="I49" s="214">
        <v>0</v>
      </c>
      <c r="J49" s="212" t="str">
        <f t="shared" ref="J49:J72" si="25">IF(SUM(H49:I49)=0,"-",1-(I49/H49))</f>
        <v>-</v>
      </c>
      <c r="K49" s="214">
        <v>0</v>
      </c>
      <c r="L49" s="213" t="str">
        <f t="shared" si="24"/>
        <v>-</v>
      </c>
      <c r="M49" s="214">
        <v>0</v>
      </c>
      <c r="N49" s="214">
        <v>6</v>
      </c>
      <c r="O49" s="212">
        <f t="shared" si="17"/>
        <v>-1</v>
      </c>
      <c r="P49" s="214">
        <v>3</v>
      </c>
      <c r="Q49" s="213">
        <f t="shared" si="18"/>
        <v>0.5</v>
      </c>
      <c r="R49" s="214">
        <v>0</v>
      </c>
      <c r="S49" s="214">
        <v>5</v>
      </c>
      <c r="T49" s="212">
        <f t="shared" si="19"/>
        <v>-1</v>
      </c>
      <c r="U49" s="214">
        <v>5</v>
      </c>
      <c r="V49" s="221">
        <f t="shared" si="20"/>
        <v>0</v>
      </c>
      <c r="W49" s="40">
        <v>0</v>
      </c>
      <c r="X49" s="222">
        <v>8</v>
      </c>
      <c r="Y49" s="212">
        <f>IFERROR(IF(SUM(W49:X49)=0,"-",1-IFERROR((X49/W50),2)),"-")</f>
        <v>-1</v>
      </c>
      <c r="Z49" s="40">
        <v>8</v>
      </c>
      <c r="AA49" s="213">
        <f t="shared" ref="AA49:AA55" si="26">IFERROR(IF(OR(Z49=0,Z49=""),"-",IF(X49=0,0,1-IFERROR((Z49/X49),2))),"-")</f>
        <v>0</v>
      </c>
      <c r="AB49" s="40">
        <v>0</v>
      </c>
      <c r="AC49" s="222">
        <v>1</v>
      </c>
      <c r="AD49" s="212">
        <f t="shared" si="21"/>
        <v>-1</v>
      </c>
      <c r="AE49" s="40">
        <v>1</v>
      </c>
      <c r="AF49" s="213">
        <f>IFERROR(IF(OR(AE49=0,AE49=""),"-",IF(AC49=0,0,1-IFERROR((AE49/AC49),2))),"-")</f>
        <v>0</v>
      </c>
      <c r="AG49" s="40">
        <v>0</v>
      </c>
      <c r="AH49" s="222">
        <v>10</v>
      </c>
      <c r="AI49" s="212">
        <v>-1</v>
      </c>
      <c r="AJ49" s="40">
        <v>5</v>
      </c>
      <c r="AK49" s="213">
        <v>0.5</v>
      </c>
    </row>
    <row r="50" spans="1:37" s="201" customFormat="1" x14ac:dyDescent="0.2">
      <c r="A50" s="184">
        <f>ROW()</f>
        <v>50</v>
      </c>
      <c r="B50" s="197" t="s">
        <v>93</v>
      </c>
      <c r="C50" s="214">
        <v>0</v>
      </c>
      <c r="D50" s="214">
        <v>0</v>
      </c>
      <c r="E50" s="212" t="str">
        <f t="shared" si="22"/>
        <v>-</v>
      </c>
      <c r="F50" s="214">
        <v>0</v>
      </c>
      <c r="G50" s="213" t="str">
        <f t="shared" si="23"/>
        <v>-</v>
      </c>
      <c r="H50" s="214">
        <v>0</v>
      </c>
      <c r="I50" s="214">
        <v>1</v>
      </c>
      <c r="J50" s="212" t="e">
        <f t="shared" si="25"/>
        <v>#DIV/0!</v>
      </c>
      <c r="K50" s="214">
        <v>1</v>
      </c>
      <c r="L50" s="213">
        <f t="shared" si="24"/>
        <v>0</v>
      </c>
      <c r="M50" s="214">
        <v>0</v>
      </c>
      <c r="N50" s="214">
        <v>4</v>
      </c>
      <c r="O50" s="212">
        <f t="shared" si="17"/>
        <v>-1</v>
      </c>
      <c r="P50" s="214">
        <v>3</v>
      </c>
      <c r="Q50" s="213">
        <f t="shared" si="18"/>
        <v>0.25</v>
      </c>
      <c r="R50" s="214">
        <v>0</v>
      </c>
      <c r="S50" s="214">
        <v>3</v>
      </c>
      <c r="T50" s="212">
        <f t="shared" si="19"/>
        <v>-1</v>
      </c>
      <c r="U50" s="214">
        <v>3</v>
      </c>
      <c r="V50" s="213">
        <f t="shared" si="20"/>
        <v>0</v>
      </c>
      <c r="W50" s="40">
        <v>0</v>
      </c>
      <c r="X50" s="214">
        <v>2</v>
      </c>
      <c r="Y50" s="212">
        <f>IFERROR(IF(SUM(W50:X50)=0,"-",1-IFERROR((X50/#REF!),2)),"-")</f>
        <v>-1</v>
      </c>
      <c r="Z50" s="40">
        <v>2</v>
      </c>
      <c r="AA50" s="213">
        <f t="shared" si="26"/>
        <v>0</v>
      </c>
      <c r="AB50" s="40">
        <v>0</v>
      </c>
      <c r="AC50" s="214">
        <v>1</v>
      </c>
      <c r="AD50" s="212">
        <f t="shared" si="21"/>
        <v>-1</v>
      </c>
      <c r="AE50" s="40">
        <v>0</v>
      </c>
      <c r="AF50" s="213">
        <v>0</v>
      </c>
      <c r="AG50" s="40">
        <v>0</v>
      </c>
      <c r="AH50" s="214">
        <v>1</v>
      </c>
      <c r="AI50" s="212">
        <v>-1</v>
      </c>
      <c r="AJ50" s="40">
        <v>1</v>
      </c>
      <c r="AK50" s="213">
        <v>0</v>
      </c>
    </row>
    <row r="51" spans="1:37" s="201" customFormat="1" x14ac:dyDescent="0.2">
      <c r="A51" s="184">
        <f>ROW()</f>
        <v>51</v>
      </c>
      <c r="B51" s="197" t="s">
        <v>94</v>
      </c>
      <c r="C51" s="214">
        <v>20</v>
      </c>
      <c r="D51" s="214">
        <v>20</v>
      </c>
      <c r="E51" s="212">
        <f t="shared" si="22"/>
        <v>0</v>
      </c>
      <c r="F51" s="214">
        <v>20</v>
      </c>
      <c r="G51" s="213">
        <f t="shared" si="23"/>
        <v>0</v>
      </c>
      <c r="H51" s="214">
        <v>23</v>
      </c>
      <c r="I51" s="214">
        <v>27</v>
      </c>
      <c r="J51" s="212">
        <f t="shared" si="25"/>
        <v>-0.17391304347826098</v>
      </c>
      <c r="K51" s="214">
        <v>27</v>
      </c>
      <c r="L51" s="213">
        <f t="shared" si="24"/>
        <v>0</v>
      </c>
      <c r="M51" s="214">
        <v>23</v>
      </c>
      <c r="N51" s="214">
        <v>39</v>
      </c>
      <c r="O51" s="212">
        <f t="shared" si="17"/>
        <v>-0.69565217391304346</v>
      </c>
      <c r="P51" s="214">
        <v>39</v>
      </c>
      <c r="Q51" s="213">
        <f t="shared" si="18"/>
        <v>0</v>
      </c>
      <c r="R51" s="214">
        <v>23</v>
      </c>
      <c r="S51" s="214">
        <v>37</v>
      </c>
      <c r="T51" s="212">
        <f t="shared" si="19"/>
        <v>-0.60869565217391308</v>
      </c>
      <c r="U51" s="214">
        <v>30</v>
      </c>
      <c r="V51" s="213">
        <f t="shared" si="20"/>
        <v>0.18918918918918914</v>
      </c>
      <c r="W51" s="40">
        <v>28</v>
      </c>
      <c r="X51" s="214">
        <v>58</v>
      </c>
      <c r="Y51" s="212">
        <f>IFERROR(IF(SUM(W51:X51)=0,"-",1-IFERROR((X51/W51),2)),"-")</f>
        <v>-1.0714285714285716</v>
      </c>
      <c r="Z51" s="40">
        <v>32</v>
      </c>
      <c r="AA51" s="213">
        <f t="shared" si="26"/>
        <v>0.44827586206896552</v>
      </c>
      <c r="AB51" s="40">
        <v>28</v>
      </c>
      <c r="AC51" s="214">
        <v>33</v>
      </c>
      <c r="AD51" s="212">
        <f t="shared" si="21"/>
        <v>-0.1785714285714286</v>
      </c>
      <c r="AE51" s="40">
        <v>33</v>
      </c>
      <c r="AF51" s="213">
        <f>IFERROR(IF(OR(AE51=0,AE51=""),"-",IF(AC51=0,0,1-IFERROR((AE51/AC51),2))),"-")</f>
        <v>0</v>
      </c>
      <c r="AG51" s="40">
        <v>28</v>
      </c>
      <c r="AH51" s="214">
        <v>29</v>
      </c>
      <c r="AI51" s="212">
        <v>-3.5700000000000003E-2</v>
      </c>
      <c r="AJ51" s="40">
        <v>24</v>
      </c>
      <c r="AK51" s="213">
        <v>0.1724</v>
      </c>
    </row>
    <row r="52" spans="1:37" s="201" customFormat="1" x14ac:dyDescent="0.2">
      <c r="A52" s="184">
        <f>ROW()</f>
        <v>52</v>
      </c>
      <c r="B52" s="197" t="s">
        <v>95</v>
      </c>
      <c r="C52" s="214">
        <v>85</v>
      </c>
      <c r="D52" s="214">
        <v>85</v>
      </c>
      <c r="E52" s="212">
        <f t="shared" si="22"/>
        <v>0</v>
      </c>
      <c r="F52" s="214">
        <v>85</v>
      </c>
      <c r="G52" s="213">
        <f t="shared" si="23"/>
        <v>0</v>
      </c>
      <c r="H52" s="214">
        <v>85</v>
      </c>
      <c r="I52" s="214">
        <v>110</v>
      </c>
      <c r="J52" s="212">
        <f t="shared" si="25"/>
        <v>-0.29411764705882359</v>
      </c>
      <c r="K52" s="214">
        <v>110</v>
      </c>
      <c r="L52" s="213">
        <f t="shared" si="24"/>
        <v>0</v>
      </c>
      <c r="M52" s="214">
        <v>85</v>
      </c>
      <c r="N52" s="214">
        <v>118</v>
      </c>
      <c r="O52" s="212">
        <f t="shared" si="17"/>
        <v>-0.38823529411764701</v>
      </c>
      <c r="P52" s="214">
        <v>118</v>
      </c>
      <c r="Q52" s="213">
        <f t="shared" si="18"/>
        <v>0</v>
      </c>
      <c r="R52" s="214">
        <v>85</v>
      </c>
      <c r="S52" s="214">
        <v>101</v>
      </c>
      <c r="T52" s="212">
        <f t="shared" si="19"/>
        <v>-0.18823529411764706</v>
      </c>
      <c r="U52" s="214">
        <v>101</v>
      </c>
      <c r="V52" s="213">
        <f t="shared" si="20"/>
        <v>0</v>
      </c>
      <c r="W52" s="40">
        <v>85</v>
      </c>
      <c r="X52" s="214">
        <v>93</v>
      </c>
      <c r="Y52" s="212">
        <f>IFERROR(IF(SUM(W52:X52)=0,"-",1-IFERROR((X52/W52),2)),"-")</f>
        <v>-9.4117647058823639E-2</v>
      </c>
      <c r="Z52" s="40">
        <v>93</v>
      </c>
      <c r="AA52" s="213">
        <f t="shared" si="26"/>
        <v>0</v>
      </c>
      <c r="AB52" s="40">
        <v>85</v>
      </c>
      <c r="AC52" s="214">
        <v>93</v>
      </c>
      <c r="AD52" s="212">
        <f t="shared" si="21"/>
        <v>-9.4117647058823639E-2</v>
      </c>
      <c r="AE52" s="40">
        <v>93</v>
      </c>
      <c r="AF52" s="213">
        <f>IFERROR(IF(OR(AE52=0,AE52=""),"-",IF(AC52=0,0,1-IFERROR((AE52/AC52),2))),"-")</f>
        <v>0</v>
      </c>
      <c r="AG52" s="40">
        <v>85</v>
      </c>
      <c r="AH52" s="214">
        <v>90</v>
      </c>
      <c r="AI52" s="212">
        <v>-5.8799999999999998E-2</v>
      </c>
      <c r="AJ52" s="40">
        <v>87</v>
      </c>
      <c r="AK52" s="213">
        <v>3.3300000000000003E-2</v>
      </c>
    </row>
    <row r="53" spans="1:37" s="201" customFormat="1" x14ac:dyDescent="0.2">
      <c r="A53" s="184">
        <f>ROW()</f>
        <v>53</v>
      </c>
      <c r="B53" s="197" t="s">
        <v>96</v>
      </c>
      <c r="C53" s="214">
        <v>6</v>
      </c>
      <c r="D53" s="214">
        <v>6</v>
      </c>
      <c r="E53" s="212">
        <f t="shared" si="22"/>
        <v>0</v>
      </c>
      <c r="F53" s="214">
        <v>6</v>
      </c>
      <c r="G53" s="213">
        <f t="shared" si="23"/>
        <v>0</v>
      </c>
      <c r="H53" s="214">
        <v>6</v>
      </c>
      <c r="I53" s="214">
        <v>24</v>
      </c>
      <c r="J53" s="212">
        <f t="shared" si="25"/>
        <v>-3</v>
      </c>
      <c r="K53" s="214">
        <v>24</v>
      </c>
      <c r="L53" s="213">
        <f t="shared" si="24"/>
        <v>0</v>
      </c>
      <c r="M53" s="214">
        <v>6</v>
      </c>
      <c r="N53" s="214">
        <v>23</v>
      </c>
      <c r="O53" s="212">
        <f t="shared" si="17"/>
        <v>-2.8333333333333335</v>
      </c>
      <c r="P53" s="214">
        <v>22</v>
      </c>
      <c r="Q53" s="213">
        <f t="shared" si="18"/>
        <v>4.3478260869565188E-2</v>
      </c>
      <c r="R53" s="214">
        <v>6</v>
      </c>
      <c r="S53" s="214">
        <v>46</v>
      </c>
      <c r="T53" s="212">
        <f t="shared" si="19"/>
        <v>-6.666666666666667</v>
      </c>
      <c r="U53" s="214">
        <v>29</v>
      </c>
      <c r="V53" s="213">
        <f t="shared" si="20"/>
        <v>0.36956521739130432</v>
      </c>
      <c r="W53" s="40">
        <v>5</v>
      </c>
      <c r="X53" s="214">
        <v>35</v>
      </c>
      <c r="Y53" s="212">
        <f>IFERROR(IF(SUM(W53:X53)=0,"-",1-IFERROR((X53/W53),2)),"-")</f>
        <v>-6</v>
      </c>
      <c r="Z53" s="40">
        <v>35</v>
      </c>
      <c r="AA53" s="213">
        <f t="shared" si="26"/>
        <v>0</v>
      </c>
      <c r="AB53" s="40">
        <v>5</v>
      </c>
      <c r="AC53" s="214">
        <v>70</v>
      </c>
      <c r="AD53" s="212">
        <f t="shared" si="21"/>
        <v>-13</v>
      </c>
      <c r="AE53" s="40">
        <v>43</v>
      </c>
      <c r="AF53" s="213">
        <f>IFERROR(IF(OR(AE53=0,AE53=""),"-",IF(AC53=0,0,1-IFERROR((AE53/AC53),2))),"-")</f>
        <v>0.38571428571428568</v>
      </c>
      <c r="AG53" s="40">
        <v>5</v>
      </c>
      <c r="AH53" s="214">
        <v>32</v>
      </c>
      <c r="AI53" s="212">
        <v>-5.4</v>
      </c>
      <c r="AJ53" s="40">
        <v>32</v>
      </c>
      <c r="AK53" s="213">
        <v>0</v>
      </c>
    </row>
    <row r="54" spans="1:37" s="201" customFormat="1" x14ac:dyDescent="0.2">
      <c r="A54" s="184">
        <f>ROW()</f>
        <v>54</v>
      </c>
      <c r="B54" s="197" t="s">
        <v>97</v>
      </c>
      <c r="C54" s="214">
        <v>82</v>
      </c>
      <c r="D54" s="214">
        <v>112</v>
      </c>
      <c r="E54" s="212">
        <f t="shared" si="22"/>
        <v>-0.36585365853658547</v>
      </c>
      <c r="F54" s="214">
        <v>111</v>
      </c>
      <c r="G54" s="213">
        <f t="shared" si="23"/>
        <v>8.9285714285713969E-3</v>
      </c>
      <c r="H54" s="214">
        <v>106</v>
      </c>
      <c r="I54" s="214">
        <v>171</v>
      </c>
      <c r="J54" s="212">
        <f t="shared" si="25"/>
        <v>-0.6132075471698113</v>
      </c>
      <c r="K54" s="214">
        <v>171</v>
      </c>
      <c r="L54" s="213">
        <f t="shared" si="24"/>
        <v>0</v>
      </c>
      <c r="M54" s="214">
        <v>106</v>
      </c>
      <c r="N54" s="214">
        <v>157</v>
      </c>
      <c r="O54" s="212">
        <f t="shared" si="17"/>
        <v>-0.48113207547169812</v>
      </c>
      <c r="P54" s="214">
        <v>149</v>
      </c>
      <c r="Q54" s="213">
        <f t="shared" si="18"/>
        <v>5.0955414012738842E-2</v>
      </c>
      <c r="R54" s="214">
        <v>106</v>
      </c>
      <c r="S54" s="214">
        <v>216</v>
      </c>
      <c r="T54" s="212">
        <f t="shared" si="19"/>
        <v>-1.0377358490566038</v>
      </c>
      <c r="U54" s="214">
        <v>208</v>
      </c>
      <c r="V54" s="213">
        <f t="shared" si="20"/>
        <v>3.703703703703709E-2</v>
      </c>
      <c r="W54" s="40">
        <v>40</v>
      </c>
      <c r="X54" s="214">
        <v>244</v>
      </c>
      <c r="Y54" s="212">
        <f>IFERROR(IF(SUM(W54:X54)=0,"-",1-IFERROR((X54/W54),2)),"-")</f>
        <v>-5.0999999999999996</v>
      </c>
      <c r="Z54" s="40">
        <v>225</v>
      </c>
      <c r="AA54" s="213">
        <f t="shared" si="26"/>
        <v>7.7868852459016424E-2</v>
      </c>
      <c r="AB54" s="40">
        <v>40</v>
      </c>
      <c r="AC54" s="214">
        <v>243</v>
      </c>
      <c r="AD54" s="212">
        <f t="shared" si="21"/>
        <v>-5.0750000000000002</v>
      </c>
      <c r="AE54" s="40">
        <v>243</v>
      </c>
      <c r="AF54" s="213">
        <f>IFERROR(IF(OR(AE54=0,AE54=""),"-",IF(AC54=0,0,1-IFERROR((AE54/AC54),2))),"-")</f>
        <v>0</v>
      </c>
      <c r="AG54" s="40">
        <v>40</v>
      </c>
      <c r="AH54" s="214">
        <v>204</v>
      </c>
      <c r="AI54" s="212">
        <v>-4.0999999999999996</v>
      </c>
      <c r="AJ54" s="40">
        <v>194</v>
      </c>
      <c r="AK54" s="213">
        <v>4.9000000000000002E-2</v>
      </c>
    </row>
    <row r="55" spans="1:37" s="201" customFormat="1" x14ac:dyDescent="0.2">
      <c r="A55" s="184">
        <f>ROW()</f>
        <v>55</v>
      </c>
      <c r="B55" s="197" t="s">
        <v>98</v>
      </c>
      <c r="C55" s="214">
        <v>5</v>
      </c>
      <c r="D55" s="214">
        <v>3</v>
      </c>
      <c r="E55" s="212">
        <f t="shared" si="22"/>
        <v>0.4</v>
      </c>
      <c r="F55" s="214">
        <v>3</v>
      </c>
      <c r="G55" s="213">
        <f t="shared" si="23"/>
        <v>0</v>
      </c>
      <c r="H55" s="214">
        <v>6</v>
      </c>
      <c r="I55" s="214">
        <v>8</v>
      </c>
      <c r="J55" s="212">
        <f t="shared" si="25"/>
        <v>-0.33333333333333326</v>
      </c>
      <c r="K55" s="214">
        <v>6</v>
      </c>
      <c r="L55" s="213">
        <f t="shared" si="24"/>
        <v>0.25</v>
      </c>
      <c r="M55" s="214">
        <v>6</v>
      </c>
      <c r="N55" s="214">
        <v>12</v>
      </c>
      <c r="O55" s="212">
        <f t="shared" si="17"/>
        <v>-1</v>
      </c>
      <c r="P55" s="214">
        <v>5</v>
      </c>
      <c r="Q55" s="213">
        <f t="shared" si="18"/>
        <v>0.58333333333333326</v>
      </c>
      <c r="R55" s="214">
        <v>6</v>
      </c>
      <c r="S55" s="214">
        <v>5</v>
      </c>
      <c r="T55" s="212">
        <f t="shared" si="19"/>
        <v>0.16666666666666663</v>
      </c>
      <c r="U55" s="214">
        <v>4</v>
      </c>
      <c r="V55" s="213">
        <f t="shared" si="20"/>
        <v>0.19999999999999996</v>
      </c>
      <c r="W55" s="40">
        <v>6</v>
      </c>
      <c r="X55" s="214">
        <v>7</v>
      </c>
      <c r="Y55" s="212">
        <f>IFERROR(IF(SUM(W55:X55)=0,"-",1-IFERROR((X55/W55),2)),"-")</f>
        <v>-0.16666666666666674</v>
      </c>
      <c r="Z55" s="40">
        <v>7</v>
      </c>
      <c r="AA55" s="213">
        <f t="shared" si="26"/>
        <v>0</v>
      </c>
      <c r="AB55" s="40">
        <v>6</v>
      </c>
      <c r="AC55" s="214">
        <v>12</v>
      </c>
      <c r="AD55" s="212">
        <f t="shared" si="21"/>
        <v>-1</v>
      </c>
      <c r="AE55" s="40">
        <v>12</v>
      </c>
      <c r="AF55" s="213">
        <f>IFERROR(IF(OR(AE55=0,AE55=""),"-",IF(AC55=0,0,1-IFERROR((AE55/AC55),2))),"-")</f>
        <v>0</v>
      </c>
      <c r="AG55" s="40">
        <v>6</v>
      </c>
      <c r="AH55" s="214">
        <v>11</v>
      </c>
      <c r="AI55" s="212">
        <v>-0.83330000000000004</v>
      </c>
      <c r="AJ55" s="40">
        <v>10</v>
      </c>
      <c r="AK55" s="213">
        <v>9.0899999999999995E-2</v>
      </c>
    </row>
    <row r="56" spans="1:37" s="201" customFormat="1" x14ac:dyDescent="0.2">
      <c r="A56" s="184">
        <f>ROW()</f>
        <v>56</v>
      </c>
      <c r="B56" s="197" t="s">
        <v>99</v>
      </c>
      <c r="C56" s="214">
        <v>0</v>
      </c>
      <c r="D56" s="214">
        <v>0</v>
      </c>
      <c r="E56" s="212" t="str">
        <f t="shared" si="22"/>
        <v>-</v>
      </c>
      <c r="F56" s="214">
        <v>0</v>
      </c>
      <c r="G56" s="213" t="str">
        <f t="shared" si="23"/>
        <v>-</v>
      </c>
      <c r="H56" s="214">
        <v>0</v>
      </c>
      <c r="I56" s="214">
        <v>0</v>
      </c>
      <c r="J56" s="212" t="str">
        <f t="shared" si="25"/>
        <v>-</v>
      </c>
      <c r="K56" s="214">
        <v>0</v>
      </c>
      <c r="L56" s="213" t="str">
        <f t="shared" si="24"/>
        <v>-</v>
      </c>
      <c r="M56" s="214">
        <v>0</v>
      </c>
      <c r="N56" s="214">
        <v>0</v>
      </c>
      <c r="O56" s="212" t="str">
        <f t="shared" si="17"/>
        <v>-</v>
      </c>
      <c r="P56" s="214">
        <v>0</v>
      </c>
      <c r="Q56" s="213" t="str">
        <f t="shared" si="18"/>
        <v>-</v>
      </c>
      <c r="R56" s="214">
        <v>0</v>
      </c>
      <c r="S56" s="214">
        <v>0</v>
      </c>
      <c r="T56" s="212" t="str">
        <f t="shared" si="19"/>
        <v>-</v>
      </c>
      <c r="U56" s="214">
        <v>0</v>
      </c>
      <c r="V56" s="213" t="str">
        <f t="shared" si="20"/>
        <v>-</v>
      </c>
      <c r="W56" s="40">
        <v>0</v>
      </c>
      <c r="X56" s="214">
        <v>0</v>
      </c>
      <c r="Y56" s="212">
        <v>0</v>
      </c>
      <c r="Z56" s="40">
        <v>0</v>
      </c>
      <c r="AA56" s="213">
        <v>0</v>
      </c>
      <c r="AB56" s="40">
        <v>0</v>
      </c>
      <c r="AC56" s="214">
        <v>0</v>
      </c>
      <c r="AD56" s="212">
        <v>0</v>
      </c>
      <c r="AE56" s="40">
        <v>0</v>
      </c>
      <c r="AF56" s="213">
        <v>0</v>
      </c>
      <c r="AG56" s="40">
        <v>0</v>
      </c>
      <c r="AH56" s="214">
        <v>0</v>
      </c>
      <c r="AI56" s="212">
        <v>0</v>
      </c>
      <c r="AJ56" s="40">
        <v>0</v>
      </c>
      <c r="AK56" s="213">
        <v>0</v>
      </c>
    </row>
    <row r="57" spans="1:37" s="201" customFormat="1" x14ac:dyDescent="0.2">
      <c r="A57" s="184">
        <f>ROW()</f>
        <v>57</v>
      </c>
      <c r="B57" s="197" t="s">
        <v>100</v>
      </c>
      <c r="C57" s="214">
        <v>0</v>
      </c>
      <c r="D57" s="214">
        <v>0</v>
      </c>
      <c r="E57" s="212" t="str">
        <f t="shared" si="22"/>
        <v>-</v>
      </c>
      <c r="F57" s="214">
        <v>0</v>
      </c>
      <c r="G57" s="213" t="str">
        <f t="shared" si="23"/>
        <v>-</v>
      </c>
      <c r="H57" s="214">
        <v>0</v>
      </c>
      <c r="I57" s="214">
        <v>24</v>
      </c>
      <c r="J57" s="212" t="e">
        <f t="shared" si="25"/>
        <v>#DIV/0!</v>
      </c>
      <c r="K57" s="214">
        <v>24</v>
      </c>
      <c r="L57" s="213">
        <f t="shared" si="24"/>
        <v>0</v>
      </c>
      <c r="M57" s="214">
        <v>0</v>
      </c>
      <c r="N57" s="214">
        <v>18</v>
      </c>
      <c r="O57" s="212">
        <f t="shared" si="17"/>
        <v>-1</v>
      </c>
      <c r="P57" s="214">
        <v>15</v>
      </c>
      <c r="Q57" s="213">
        <f t="shared" si="18"/>
        <v>0.16666666666666663</v>
      </c>
      <c r="R57" s="214">
        <v>0</v>
      </c>
      <c r="S57" s="214">
        <v>20</v>
      </c>
      <c r="T57" s="212">
        <f t="shared" si="19"/>
        <v>-1</v>
      </c>
      <c r="U57" s="214">
        <v>13</v>
      </c>
      <c r="V57" s="213">
        <f t="shared" si="20"/>
        <v>0.35</v>
      </c>
      <c r="W57" s="223">
        <v>0</v>
      </c>
      <c r="X57" s="214">
        <v>84</v>
      </c>
      <c r="Y57" s="212">
        <f t="shared" ref="Y57:Y66" si="27">IFERROR(IF(SUM(W57:X57)=0,"-",1-IFERROR((X57/W57),2)),"-")</f>
        <v>-1</v>
      </c>
      <c r="Z57" s="40">
        <v>18</v>
      </c>
      <c r="AA57" s="213">
        <f>IFERROR(IF(OR(Z57=0,Z57=""),"-",IF(X57=0,0,1-IFERROR((Z57/X57),2))),"-")</f>
        <v>0.7857142857142857</v>
      </c>
      <c r="AB57" s="223">
        <v>0</v>
      </c>
      <c r="AC57" s="214">
        <v>74</v>
      </c>
      <c r="AD57" s="212">
        <f>IFERROR(IF(SUM(AB57:AC57)=0,"-",1-IFERROR((AC57/AB57),2)),"-")</f>
        <v>-1</v>
      </c>
      <c r="AE57" s="40">
        <v>21</v>
      </c>
      <c r="AF57" s="213">
        <f>IFERROR(IF(OR(AE57=0,AE57=""),"-",IF(AC57=0,0,1-IFERROR((AE57/AC57),2))),"-")</f>
        <v>0.71621621621621623</v>
      </c>
      <c r="AG57" s="223">
        <v>0</v>
      </c>
      <c r="AH57" s="214">
        <v>54</v>
      </c>
      <c r="AI57" s="212">
        <v>-1</v>
      </c>
      <c r="AJ57" s="40">
        <v>18</v>
      </c>
      <c r="AK57" s="213">
        <v>0.66669999999999996</v>
      </c>
    </row>
    <row r="58" spans="1:37" s="201" customFormat="1" x14ac:dyDescent="0.2">
      <c r="A58" s="184">
        <f>ROW()</f>
        <v>58</v>
      </c>
      <c r="B58" s="197" t="s">
        <v>101</v>
      </c>
      <c r="C58" s="214">
        <v>5</v>
      </c>
      <c r="D58" s="214">
        <v>6</v>
      </c>
      <c r="E58" s="212">
        <f t="shared" si="22"/>
        <v>-0.19999999999999996</v>
      </c>
      <c r="F58" s="214">
        <v>6</v>
      </c>
      <c r="G58" s="213">
        <f t="shared" si="23"/>
        <v>0</v>
      </c>
      <c r="H58" s="214">
        <v>5</v>
      </c>
      <c r="I58" s="214">
        <v>8</v>
      </c>
      <c r="J58" s="212">
        <f t="shared" si="25"/>
        <v>-0.60000000000000009</v>
      </c>
      <c r="K58" s="214">
        <v>8</v>
      </c>
      <c r="L58" s="213">
        <f t="shared" si="24"/>
        <v>0</v>
      </c>
      <c r="M58" s="214">
        <v>5</v>
      </c>
      <c r="N58" s="214">
        <v>4</v>
      </c>
      <c r="O58" s="212">
        <f t="shared" si="17"/>
        <v>0.19999999999999996</v>
      </c>
      <c r="P58" s="214">
        <v>4</v>
      </c>
      <c r="Q58" s="213">
        <f t="shared" si="18"/>
        <v>0</v>
      </c>
      <c r="R58" s="214">
        <v>5</v>
      </c>
      <c r="S58" s="214">
        <v>10</v>
      </c>
      <c r="T58" s="212">
        <f t="shared" si="19"/>
        <v>-1</v>
      </c>
      <c r="U58" s="214">
        <v>5</v>
      </c>
      <c r="V58" s="221">
        <f t="shared" si="20"/>
        <v>0.5</v>
      </c>
      <c r="W58" s="224">
        <v>5</v>
      </c>
      <c r="X58" s="222">
        <v>0</v>
      </c>
      <c r="Y58" s="212">
        <f t="shared" si="27"/>
        <v>1</v>
      </c>
      <c r="Z58" s="40">
        <v>4</v>
      </c>
      <c r="AA58" s="213">
        <f>IFERROR(IF(OR(Z58=0,Z58=""),"-",IF(X58=0,0,1-IFERROR((Z58/X58),2))),"-")</f>
        <v>0</v>
      </c>
      <c r="AB58" s="224">
        <v>5</v>
      </c>
      <c r="AC58" s="222">
        <v>5</v>
      </c>
      <c r="AD58" s="212">
        <f>IFERROR(IF(SUM(AB58:AC58)=0,"-",1-IFERROR((AC58/AB58),2)),"-")</f>
        <v>0</v>
      </c>
      <c r="AE58" s="40">
        <v>5</v>
      </c>
      <c r="AF58" s="213">
        <f>IFERROR(IF(OR(AE58=0,AE58=""),"-",IF(AC58=0,0,1-IFERROR((AE58/AC58),2))),"-")</f>
        <v>0</v>
      </c>
      <c r="AG58" s="224">
        <v>5</v>
      </c>
      <c r="AH58" s="222">
        <v>10</v>
      </c>
      <c r="AI58" s="212">
        <v>-1</v>
      </c>
      <c r="AJ58" s="40">
        <v>6</v>
      </c>
      <c r="AK58" s="213">
        <v>0.4</v>
      </c>
    </row>
    <row r="59" spans="1:37" s="201" customFormat="1" x14ac:dyDescent="0.2">
      <c r="A59" s="184">
        <f>ROW()</f>
        <v>59</v>
      </c>
      <c r="B59" s="197" t="s">
        <v>102</v>
      </c>
      <c r="C59" s="214">
        <v>16</v>
      </c>
      <c r="D59" s="214">
        <v>16</v>
      </c>
      <c r="E59" s="212">
        <f t="shared" si="22"/>
        <v>0</v>
      </c>
      <c r="F59" s="214">
        <v>16</v>
      </c>
      <c r="G59" s="213">
        <f t="shared" si="23"/>
        <v>0</v>
      </c>
      <c r="H59" s="214">
        <v>17</v>
      </c>
      <c r="I59" s="214">
        <v>34</v>
      </c>
      <c r="J59" s="212">
        <f t="shared" si="25"/>
        <v>-1</v>
      </c>
      <c r="K59" s="214">
        <v>33</v>
      </c>
      <c r="L59" s="213">
        <f t="shared" si="24"/>
        <v>2.9411764705882359E-2</v>
      </c>
      <c r="M59" s="214">
        <v>17</v>
      </c>
      <c r="N59" s="214">
        <v>54</v>
      </c>
      <c r="O59" s="212">
        <f t="shared" si="17"/>
        <v>-2.1764705882352939</v>
      </c>
      <c r="P59" s="214">
        <v>45</v>
      </c>
      <c r="Q59" s="213">
        <f t="shared" si="18"/>
        <v>0.16666666666666663</v>
      </c>
      <c r="R59" s="214">
        <v>17</v>
      </c>
      <c r="S59" s="214">
        <v>68</v>
      </c>
      <c r="T59" s="212">
        <f t="shared" si="19"/>
        <v>-3</v>
      </c>
      <c r="U59" s="214">
        <v>34</v>
      </c>
      <c r="V59" s="221">
        <f t="shared" si="20"/>
        <v>0.5</v>
      </c>
      <c r="W59" s="224">
        <v>20</v>
      </c>
      <c r="X59" s="222">
        <v>46</v>
      </c>
      <c r="Y59" s="212">
        <f t="shared" si="27"/>
        <v>-1.2999999999999998</v>
      </c>
      <c r="Z59" s="40">
        <v>46</v>
      </c>
      <c r="AA59" s="213">
        <f>IFERROR(IF(OR(Z59=0,Z59=""),"-",IF(X59=0,0,1-IFERROR((Z59/X59),2))),"-")</f>
        <v>0</v>
      </c>
      <c r="AB59" s="224">
        <v>20</v>
      </c>
      <c r="AC59" s="222">
        <v>48</v>
      </c>
      <c r="AD59" s="212">
        <f>IFERROR(IF(SUM(AB59:AC59)=0,"-",1-IFERROR((AC59/AB59),2)),"-")</f>
        <v>-1.4</v>
      </c>
      <c r="AE59" s="40">
        <v>48</v>
      </c>
      <c r="AF59" s="213">
        <f>IFERROR(IF(OR(AE59=0,AE59=""),"-",IF(AC59=0,0,1-IFERROR((AE59/AC59),2))),"-")</f>
        <v>0</v>
      </c>
      <c r="AG59" s="224">
        <v>20</v>
      </c>
      <c r="AH59" s="222">
        <v>63</v>
      </c>
      <c r="AI59" s="212">
        <v>-2.15</v>
      </c>
      <c r="AJ59" s="40">
        <v>56</v>
      </c>
      <c r="AK59" s="213">
        <v>0.1111</v>
      </c>
    </row>
    <row r="60" spans="1:37" s="201" customFormat="1" x14ac:dyDescent="0.2">
      <c r="A60" s="184">
        <f>ROW()</f>
        <v>60</v>
      </c>
      <c r="B60" s="197" t="s">
        <v>223</v>
      </c>
      <c r="C60" s="214">
        <v>16</v>
      </c>
      <c r="D60" s="214">
        <v>36</v>
      </c>
      <c r="E60" s="212">
        <f t="shared" si="22"/>
        <v>-1.25</v>
      </c>
      <c r="F60" s="214">
        <v>36</v>
      </c>
      <c r="G60" s="213">
        <f t="shared" si="23"/>
        <v>0</v>
      </c>
      <c r="H60" s="214">
        <v>15</v>
      </c>
      <c r="I60" s="214">
        <v>61</v>
      </c>
      <c r="J60" s="212">
        <f t="shared" si="25"/>
        <v>-3.0666666666666664</v>
      </c>
      <c r="K60" s="214">
        <v>58</v>
      </c>
      <c r="L60" s="213">
        <f t="shared" si="24"/>
        <v>4.9180327868852514E-2</v>
      </c>
      <c r="M60" s="214">
        <v>15</v>
      </c>
      <c r="N60" s="214">
        <v>66</v>
      </c>
      <c r="O60" s="212">
        <f t="shared" si="17"/>
        <v>-3.4000000000000004</v>
      </c>
      <c r="P60" s="214">
        <v>62</v>
      </c>
      <c r="Q60" s="213">
        <f t="shared" si="18"/>
        <v>6.0606060606060552E-2</v>
      </c>
      <c r="R60" s="214">
        <v>15</v>
      </c>
      <c r="S60" s="214">
        <v>98</v>
      </c>
      <c r="T60" s="212">
        <f t="shared" si="19"/>
        <v>-5.5333333333333332</v>
      </c>
      <c r="U60" s="214">
        <v>50</v>
      </c>
      <c r="V60" s="213">
        <f t="shared" si="20"/>
        <v>0.48979591836734693</v>
      </c>
      <c r="W60" s="40">
        <v>28</v>
      </c>
      <c r="X60" s="214">
        <v>58</v>
      </c>
      <c r="Y60" s="212">
        <f t="shared" si="27"/>
        <v>-1.0714285714285716</v>
      </c>
      <c r="Z60" s="40">
        <v>58</v>
      </c>
      <c r="AA60" s="213">
        <f>IFERROR(IF(OR(Z60=0,Z60=""),"-",IF(X60=0,0,1-IFERROR((Z60/X60),2))),"-")</f>
        <v>0</v>
      </c>
      <c r="AB60" s="40">
        <v>28</v>
      </c>
      <c r="AC60" s="214">
        <v>50</v>
      </c>
      <c r="AD60" s="212">
        <f>IFERROR(IF(SUM(AB60:AC60)=0,"-",1-IFERROR((AC60/AB60),2)),"-")</f>
        <v>-0.78571428571428581</v>
      </c>
      <c r="AE60" s="40">
        <v>37</v>
      </c>
      <c r="AF60" s="213">
        <f>IFERROR(IF(OR(AE60=0,AE60=""),"-",IF(AC60=0,0,1-IFERROR((AE60/AC60),2))),"-")</f>
        <v>0.26</v>
      </c>
      <c r="AG60" s="40">
        <v>28</v>
      </c>
      <c r="AH60" s="214">
        <v>56</v>
      </c>
      <c r="AI60" s="212">
        <v>-1</v>
      </c>
      <c r="AJ60" s="40">
        <v>52</v>
      </c>
      <c r="AK60" s="213">
        <v>7.1400000000000005E-2</v>
      </c>
    </row>
    <row r="61" spans="1:37" s="201" customFormat="1" x14ac:dyDescent="0.2">
      <c r="A61" s="184">
        <f>ROW()</f>
        <v>61</v>
      </c>
      <c r="B61" s="197" t="s">
        <v>224</v>
      </c>
      <c r="C61" s="214">
        <v>28</v>
      </c>
      <c r="D61" s="214">
        <v>26</v>
      </c>
      <c r="E61" s="212">
        <f t="shared" si="22"/>
        <v>7.1428571428571397E-2</v>
      </c>
      <c r="F61" s="214">
        <v>26</v>
      </c>
      <c r="G61" s="213">
        <f t="shared" si="23"/>
        <v>0</v>
      </c>
      <c r="H61" s="214">
        <v>10</v>
      </c>
      <c r="I61" s="214">
        <v>37</v>
      </c>
      <c r="J61" s="212">
        <f t="shared" si="25"/>
        <v>-2.7</v>
      </c>
      <c r="K61" s="214">
        <v>36</v>
      </c>
      <c r="L61" s="213">
        <f t="shared" si="24"/>
        <v>2.7027027027026973E-2</v>
      </c>
      <c r="M61" s="214">
        <v>10</v>
      </c>
      <c r="N61" s="214">
        <v>41</v>
      </c>
      <c r="O61" s="212">
        <f t="shared" si="17"/>
        <v>-3.0999999999999996</v>
      </c>
      <c r="P61" s="214">
        <v>38</v>
      </c>
      <c r="Q61" s="213">
        <f t="shared" si="18"/>
        <v>7.3170731707317027E-2</v>
      </c>
      <c r="R61" s="214">
        <v>10</v>
      </c>
      <c r="S61" s="214">
        <v>54</v>
      </c>
      <c r="T61" s="212">
        <f t="shared" si="19"/>
        <v>-4.4000000000000004</v>
      </c>
      <c r="U61" s="214">
        <v>50</v>
      </c>
      <c r="V61" s="213">
        <f t="shared" si="20"/>
        <v>7.407407407407407E-2</v>
      </c>
      <c r="W61" s="40">
        <v>28</v>
      </c>
      <c r="X61" s="214">
        <v>85</v>
      </c>
      <c r="Y61" s="212">
        <f t="shared" si="27"/>
        <v>-2.0357142857142856</v>
      </c>
      <c r="Z61" s="40">
        <v>69</v>
      </c>
      <c r="AA61" s="213">
        <f>IFERROR(IF(OR(Z61=0,Z61=""),"-",IF(X61=0,0,1-IFERROR((Z61/X61),2))),"-")</f>
        <v>0.18823529411764706</v>
      </c>
      <c r="AB61" s="40">
        <v>28</v>
      </c>
      <c r="AC61" s="214">
        <v>80</v>
      </c>
      <c r="AD61" s="212">
        <f>IFERROR(IF(SUM(AB61:AC61)=0,"-",1-IFERROR((AC61/AB61),2)),"-")</f>
        <v>-1.8571428571428572</v>
      </c>
      <c r="AE61" s="40">
        <v>80</v>
      </c>
      <c r="AF61" s="213">
        <f>IFERROR(IF(OR(AE61=0,AE61=""),"-",IF(AC61=0,0,1-IFERROR((AE61/AC61),2))),"-")</f>
        <v>0</v>
      </c>
      <c r="AG61" s="40">
        <v>28</v>
      </c>
      <c r="AH61" s="214">
        <v>80</v>
      </c>
      <c r="AI61" s="212">
        <v>-1.8571</v>
      </c>
      <c r="AJ61" s="40">
        <v>79</v>
      </c>
      <c r="AK61" s="213">
        <v>1.2500000000000001E-2</v>
      </c>
    </row>
    <row r="62" spans="1:37" s="201" customFormat="1" x14ac:dyDescent="0.2">
      <c r="A62" s="184">
        <f>ROW()</f>
        <v>62</v>
      </c>
      <c r="B62" s="197" t="s">
        <v>225</v>
      </c>
      <c r="C62" s="214">
        <v>0</v>
      </c>
      <c r="D62" s="214">
        <v>0</v>
      </c>
      <c r="E62" s="212" t="str">
        <f t="shared" si="22"/>
        <v>-</v>
      </c>
      <c r="F62" s="214">
        <v>0</v>
      </c>
      <c r="G62" s="213" t="str">
        <f t="shared" si="23"/>
        <v>-</v>
      </c>
      <c r="H62" s="214">
        <v>0</v>
      </c>
      <c r="I62" s="214">
        <v>0</v>
      </c>
      <c r="J62" s="212" t="str">
        <f t="shared" si="25"/>
        <v>-</v>
      </c>
      <c r="K62" s="214">
        <v>0</v>
      </c>
      <c r="L62" s="213" t="str">
        <f t="shared" si="24"/>
        <v>-</v>
      </c>
      <c r="M62" s="214">
        <v>0</v>
      </c>
      <c r="N62" s="214">
        <v>0</v>
      </c>
      <c r="O62" s="212" t="str">
        <f t="shared" si="17"/>
        <v>-</v>
      </c>
      <c r="P62" s="214">
        <v>0</v>
      </c>
      <c r="Q62" s="213" t="str">
        <f t="shared" si="18"/>
        <v>-</v>
      </c>
      <c r="R62" s="214">
        <v>0</v>
      </c>
      <c r="S62" s="214">
        <v>0</v>
      </c>
      <c r="T62" s="212" t="str">
        <f t="shared" si="19"/>
        <v>-</v>
      </c>
      <c r="U62" s="214">
        <v>0</v>
      </c>
      <c r="V62" s="213" t="str">
        <f t="shared" si="20"/>
        <v>-</v>
      </c>
      <c r="W62" s="40">
        <v>0</v>
      </c>
      <c r="X62" s="214">
        <v>5</v>
      </c>
      <c r="Y62" s="212">
        <f t="shared" si="27"/>
        <v>-1</v>
      </c>
      <c r="Z62" s="40">
        <v>0</v>
      </c>
      <c r="AA62" s="213">
        <v>0</v>
      </c>
      <c r="AB62" s="40">
        <v>0</v>
      </c>
      <c r="AC62" s="214">
        <v>0</v>
      </c>
      <c r="AD62" s="212">
        <v>0</v>
      </c>
      <c r="AE62" s="40">
        <v>0</v>
      </c>
      <c r="AF62" s="213">
        <v>0</v>
      </c>
      <c r="AG62" s="40">
        <v>0</v>
      </c>
      <c r="AH62" s="214">
        <v>0</v>
      </c>
      <c r="AI62" s="212">
        <v>0</v>
      </c>
      <c r="AJ62" s="40">
        <v>0</v>
      </c>
      <c r="AK62" s="213">
        <v>0</v>
      </c>
    </row>
    <row r="63" spans="1:37" s="201" customFormat="1" x14ac:dyDescent="0.2">
      <c r="A63" s="184">
        <f>ROW()</f>
        <v>63</v>
      </c>
      <c r="B63" s="197" t="s">
        <v>226</v>
      </c>
      <c r="C63" s="214">
        <v>0</v>
      </c>
      <c r="D63" s="214">
        <v>0</v>
      </c>
      <c r="E63" s="212" t="str">
        <f t="shared" si="22"/>
        <v>-</v>
      </c>
      <c r="F63" s="214">
        <v>0</v>
      </c>
      <c r="G63" s="213" t="str">
        <f t="shared" si="23"/>
        <v>-</v>
      </c>
      <c r="H63" s="214">
        <v>0</v>
      </c>
      <c r="I63" s="214">
        <v>2</v>
      </c>
      <c r="J63" s="212" t="e">
        <f t="shared" si="25"/>
        <v>#DIV/0!</v>
      </c>
      <c r="K63" s="214">
        <v>2</v>
      </c>
      <c r="L63" s="213">
        <f t="shared" si="24"/>
        <v>0</v>
      </c>
      <c r="M63" s="214">
        <v>0</v>
      </c>
      <c r="N63" s="214">
        <v>1</v>
      </c>
      <c r="O63" s="212">
        <f t="shared" si="17"/>
        <v>-1</v>
      </c>
      <c r="P63" s="214">
        <v>1</v>
      </c>
      <c r="Q63" s="213">
        <f t="shared" si="18"/>
        <v>0</v>
      </c>
      <c r="R63" s="214">
        <v>0</v>
      </c>
      <c r="S63" s="214">
        <v>4</v>
      </c>
      <c r="T63" s="212">
        <f t="shared" si="19"/>
        <v>-1</v>
      </c>
      <c r="U63" s="214">
        <v>4</v>
      </c>
      <c r="V63" s="213">
        <f t="shared" si="20"/>
        <v>0</v>
      </c>
      <c r="W63" s="40">
        <v>0</v>
      </c>
      <c r="X63" s="214">
        <v>2</v>
      </c>
      <c r="Y63" s="212">
        <f t="shared" si="27"/>
        <v>-1</v>
      </c>
      <c r="Z63" s="40">
        <v>0</v>
      </c>
      <c r="AA63" s="213">
        <v>0</v>
      </c>
      <c r="AB63" s="40">
        <v>0</v>
      </c>
      <c r="AC63" s="214">
        <v>2</v>
      </c>
      <c r="AD63" s="212">
        <f>IFERROR(IF(SUM(AB63:AC63)=0,"-",1-IFERROR((AC63/AB63),2)),"-")</f>
        <v>-1</v>
      </c>
      <c r="AE63" s="40">
        <v>2</v>
      </c>
      <c r="AF63" s="213">
        <f t="shared" ref="AF63:AF72" si="28">IFERROR(IF(OR(AE63=0,AE63=""),"-",IF(AC63=0,0,1-IFERROR((AE63/AC63),2))),"-")</f>
        <v>0</v>
      </c>
      <c r="AG63" s="40">
        <v>0</v>
      </c>
      <c r="AH63" s="214">
        <v>3</v>
      </c>
      <c r="AI63" s="212">
        <v>-1</v>
      </c>
      <c r="AJ63" s="40">
        <v>3</v>
      </c>
      <c r="AK63" s="213">
        <v>0</v>
      </c>
    </row>
    <row r="64" spans="1:37" s="201" customFormat="1" x14ac:dyDescent="0.2">
      <c r="A64" s="184">
        <f>ROW()</f>
        <v>64</v>
      </c>
      <c r="B64" s="197" t="s">
        <v>227</v>
      </c>
      <c r="C64" s="214">
        <v>0</v>
      </c>
      <c r="D64" s="214">
        <v>0</v>
      </c>
      <c r="E64" s="212" t="str">
        <f t="shared" si="22"/>
        <v>-</v>
      </c>
      <c r="F64" s="214">
        <v>0</v>
      </c>
      <c r="G64" s="213" t="str">
        <f t="shared" si="23"/>
        <v>-</v>
      </c>
      <c r="H64" s="214">
        <v>0</v>
      </c>
      <c r="I64" s="214">
        <v>4</v>
      </c>
      <c r="J64" s="212" t="e">
        <f t="shared" si="25"/>
        <v>#DIV/0!</v>
      </c>
      <c r="K64" s="214">
        <v>4</v>
      </c>
      <c r="L64" s="213">
        <f t="shared" si="24"/>
        <v>0</v>
      </c>
      <c r="M64" s="214">
        <v>0</v>
      </c>
      <c r="N64" s="214">
        <v>0</v>
      </c>
      <c r="O64" s="212" t="str">
        <f t="shared" si="17"/>
        <v>-</v>
      </c>
      <c r="P64" s="214">
        <v>0</v>
      </c>
      <c r="Q64" s="213" t="str">
        <f t="shared" si="18"/>
        <v>-</v>
      </c>
      <c r="R64" s="214">
        <v>0</v>
      </c>
      <c r="S64" s="214">
        <v>1</v>
      </c>
      <c r="T64" s="212">
        <f t="shared" si="19"/>
        <v>-1</v>
      </c>
      <c r="U64" s="214">
        <v>1</v>
      </c>
      <c r="V64" s="213">
        <f t="shared" si="20"/>
        <v>0</v>
      </c>
      <c r="W64" s="40">
        <v>0</v>
      </c>
      <c r="X64" s="214">
        <v>5</v>
      </c>
      <c r="Y64" s="212">
        <f t="shared" si="27"/>
        <v>-1</v>
      </c>
      <c r="Z64" s="40">
        <v>3</v>
      </c>
      <c r="AA64" s="213">
        <f t="shared" ref="AA64:AA72" si="29">IFERROR(IF(OR(Z64=0,Z64=""),"-",IF(X64=0,0,1-IFERROR((Z64/X64),2))),"-")</f>
        <v>0.4</v>
      </c>
      <c r="AB64" s="40">
        <v>0</v>
      </c>
      <c r="AC64" s="214">
        <v>5</v>
      </c>
      <c r="AD64" s="212">
        <f>IFERROR(IF(SUM(AB64:AC64)=0,"-",1-IFERROR((AC64/AB64),2)),"-")</f>
        <v>-1</v>
      </c>
      <c r="AE64" s="40">
        <v>4</v>
      </c>
      <c r="AF64" s="213">
        <f t="shared" si="28"/>
        <v>0.19999999999999996</v>
      </c>
      <c r="AG64" s="40">
        <v>0</v>
      </c>
      <c r="AH64" s="214">
        <v>5</v>
      </c>
      <c r="AI64" s="212">
        <v>-1</v>
      </c>
      <c r="AJ64" s="40">
        <v>5</v>
      </c>
      <c r="AK64" s="213">
        <v>0</v>
      </c>
    </row>
    <row r="65" spans="1:37" s="201" customFormat="1" x14ac:dyDescent="0.2">
      <c r="A65" s="184">
        <f>ROW()</f>
        <v>65</v>
      </c>
      <c r="B65" s="197" t="s">
        <v>108</v>
      </c>
      <c r="C65" s="214">
        <v>300</v>
      </c>
      <c r="D65" s="214">
        <v>732</v>
      </c>
      <c r="E65" s="212">
        <f t="shared" si="22"/>
        <v>-1.44</v>
      </c>
      <c r="F65" s="214">
        <v>732</v>
      </c>
      <c r="G65" s="213">
        <f t="shared" si="23"/>
        <v>0</v>
      </c>
      <c r="H65" s="214">
        <v>285</v>
      </c>
      <c r="I65" s="214">
        <v>723</v>
      </c>
      <c r="J65" s="212">
        <f t="shared" si="25"/>
        <v>-1.5368421052631578</v>
      </c>
      <c r="K65" s="214">
        <v>723</v>
      </c>
      <c r="L65" s="213">
        <f t="shared" si="24"/>
        <v>0</v>
      </c>
      <c r="M65" s="214">
        <v>285</v>
      </c>
      <c r="N65" s="214">
        <v>799</v>
      </c>
      <c r="O65" s="212">
        <f t="shared" si="17"/>
        <v>-1.8035087719298244</v>
      </c>
      <c r="P65" s="214">
        <v>795</v>
      </c>
      <c r="Q65" s="213">
        <f t="shared" si="18"/>
        <v>5.0062578222778154E-3</v>
      </c>
      <c r="R65" s="214">
        <v>285</v>
      </c>
      <c r="S65" s="214">
        <v>521</v>
      </c>
      <c r="T65" s="212">
        <f t="shared" si="19"/>
        <v>-0.8280701754385964</v>
      </c>
      <c r="U65" s="214">
        <v>485</v>
      </c>
      <c r="V65" s="213">
        <f t="shared" si="20"/>
        <v>6.9097888675623831E-2</v>
      </c>
      <c r="W65" s="40">
        <v>288</v>
      </c>
      <c r="X65" s="214">
        <v>538</v>
      </c>
      <c r="Y65" s="212">
        <f t="shared" si="27"/>
        <v>-0.86805555555555558</v>
      </c>
      <c r="Z65" s="40">
        <v>538</v>
      </c>
      <c r="AA65" s="213">
        <f t="shared" si="29"/>
        <v>0</v>
      </c>
      <c r="AB65" s="40">
        <v>288</v>
      </c>
      <c r="AC65" s="214">
        <v>432</v>
      </c>
      <c r="AD65" s="212">
        <f>IFERROR(IF(SUM(AB65:AC65)=0,"-",1-IFERROR((AC65/AB65),2)),"-")</f>
        <v>-0.5</v>
      </c>
      <c r="AE65" s="40">
        <v>433</v>
      </c>
      <c r="AF65" s="213">
        <f t="shared" si="28"/>
        <v>-2.3148148148148806E-3</v>
      </c>
      <c r="AG65" s="40">
        <v>288</v>
      </c>
      <c r="AH65" s="214">
        <v>585</v>
      </c>
      <c r="AI65" s="212">
        <v>-1.0313000000000001</v>
      </c>
      <c r="AJ65" s="40">
        <v>545</v>
      </c>
      <c r="AK65" s="213">
        <v>6.8400000000000002E-2</v>
      </c>
    </row>
    <row r="66" spans="1:37" s="201" customFormat="1" x14ac:dyDescent="0.2">
      <c r="A66" s="184">
        <f>ROW()</f>
        <v>66</v>
      </c>
      <c r="B66" s="197" t="s">
        <v>228</v>
      </c>
      <c r="C66" s="214">
        <v>84</v>
      </c>
      <c r="D66" s="214">
        <v>108</v>
      </c>
      <c r="E66" s="212">
        <f t="shared" si="22"/>
        <v>-0.28571428571428581</v>
      </c>
      <c r="F66" s="214">
        <v>108</v>
      </c>
      <c r="G66" s="213">
        <f t="shared" si="23"/>
        <v>0</v>
      </c>
      <c r="H66" s="214">
        <v>84</v>
      </c>
      <c r="I66" s="214">
        <v>141</v>
      </c>
      <c r="J66" s="212">
        <f t="shared" si="25"/>
        <v>-0.6785714285714286</v>
      </c>
      <c r="K66" s="214">
        <v>141</v>
      </c>
      <c r="L66" s="213">
        <f t="shared" si="24"/>
        <v>0</v>
      </c>
      <c r="M66" s="214">
        <v>84</v>
      </c>
      <c r="N66" s="214">
        <v>168</v>
      </c>
      <c r="O66" s="212">
        <f t="shared" si="17"/>
        <v>-1</v>
      </c>
      <c r="P66" s="214">
        <v>154</v>
      </c>
      <c r="Q66" s="213">
        <f t="shared" si="18"/>
        <v>8.333333333333337E-2</v>
      </c>
      <c r="R66" s="225">
        <v>84</v>
      </c>
      <c r="S66" s="214">
        <v>184</v>
      </c>
      <c r="T66" s="212">
        <f t="shared" si="19"/>
        <v>-1.1904761904761907</v>
      </c>
      <c r="U66" s="214">
        <v>132</v>
      </c>
      <c r="V66" s="213">
        <f t="shared" si="20"/>
        <v>0.28260869565217395</v>
      </c>
      <c r="W66" s="40">
        <v>104</v>
      </c>
      <c r="X66" s="214">
        <v>181</v>
      </c>
      <c r="Y66" s="212">
        <f t="shared" si="27"/>
        <v>-0.74038461538461542</v>
      </c>
      <c r="Z66" s="40">
        <v>181</v>
      </c>
      <c r="AA66" s="213">
        <f t="shared" si="29"/>
        <v>0</v>
      </c>
      <c r="AB66" s="40">
        <v>104</v>
      </c>
      <c r="AC66" s="214">
        <v>190</v>
      </c>
      <c r="AD66" s="212">
        <f>IFERROR(IF(SUM(AB66:AC66)=0,"-",1-IFERROR((AC66/AB66),2)),"-")</f>
        <v>-0.82692307692307687</v>
      </c>
      <c r="AE66" s="40">
        <v>187</v>
      </c>
      <c r="AF66" s="213">
        <f t="shared" si="28"/>
        <v>1.5789473684210575E-2</v>
      </c>
      <c r="AG66" s="40">
        <v>104</v>
      </c>
      <c r="AH66" s="214">
        <v>185</v>
      </c>
      <c r="AI66" s="212">
        <v>-0.77880000000000005</v>
      </c>
      <c r="AJ66" s="40">
        <v>185</v>
      </c>
      <c r="AK66" s="213">
        <v>0</v>
      </c>
    </row>
    <row r="67" spans="1:37" s="201" customFormat="1" x14ac:dyDescent="0.2">
      <c r="A67" s="184">
        <f>ROW()</f>
        <v>67</v>
      </c>
      <c r="B67" s="197" t="s">
        <v>110</v>
      </c>
      <c r="C67" s="214">
        <v>20</v>
      </c>
      <c r="D67" s="214">
        <v>17</v>
      </c>
      <c r="E67" s="212">
        <f t="shared" si="22"/>
        <v>0.15000000000000002</v>
      </c>
      <c r="F67" s="214">
        <v>17</v>
      </c>
      <c r="G67" s="213">
        <f t="shared" si="23"/>
        <v>0</v>
      </c>
      <c r="H67" s="214">
        <v>20</v>
      </c>
      <c r="I67" s="214">
        <v>24</v>
      </c>
      <c r="J67" s="212">
        <f t="shared" si="25"/>
        <v>-0.19999999999999996</v>
      </c>
      <c r="K67" s="214">
        <v>24</v>
      </c>
      <c r="L67" s="213">
        <f t="shared" si="24"/>
        <v>0</v>
      </c>
      <c r="M67" s="214">
        <v>20</v>
      </c>
      <c r="N67" s="214">
        <v>21</v>
      </c>
      <c r="O67" s="212">
        <f t="shared" si="17"/>
        <v>-5.0000000000000044E-2</v>
      </c>
      <c r="P67" s="214">
        <v>21</v>
      </c>
      <c r="Q67" s="221">
        <f t="shared" si="18"/>
        <v>0</v>
      </c>
      <c r="R67" s="226">
        <v>20</v>
      </c>
      <c r="S67" s="222">
        <v>59</v>
      </c>
      <c r="T67" s="212">
        <f>IFERROR(IF(SUM(R67:S67)=0,"-",1-IFERROR((S67/R68),2)),"-")</f>
        <v>-6.375</v>
      </c>
      <c r="U67" s="214">
        <v>43</v>
      </c>
      <c r="V67" s="213">
        <f t="shared" si="20"/>
        <v>0.27118644067796616</v>
      </c>
      <c r="W67" s="40">
        <v>20</v>
      </c>
      <c r="X67" s="222">
        <v>36</v>
      </c>
      <c r="Y67" s="212">
        <f>IFERROR(IF(SUM(W67:X67)=0,"-",1-IFERROR((X67/W68),2)),"-")</f>
        <v>-3.5</v>
      </c>
      <c r="Z67" s="40">
        <v>36</v>
      </c>
      <c r="AA67" s="213">
        <f t="shared" si="29"/>
        <v>0</v>
      </c>
      <c r="AB67" s="40">
        <v>20</v>
      </c>
      <c r="AC67" s="222">
        <v>40</v>
      </c>
      <c r="AD67" s="212">
        <f t="shared" ref="AD67:AD72" si="30">IFERROR(IF(SUM(AB67:AC67)=0,"-",1-IFERROR((AC67/AB67),2)),"-")</f>
        <v>-1</v>
      </c>
      <c r="AE67" s="40">
        <v>37</v>
      </c>
      <c r="AF67" s="213">
        <f t="shared" si="28"/>
        <v>7.4999999999999956E-2</v>
      </c>
      <c r="AG67" s="40">
        <v>20</v>
      </c>
      <c r="AH67" s="222">
        <v>34</v>
      </c>
      <c r="AI67" s="212">
        <v>-0.7</v>
      </c>
      <c r="AJ67" s="40">
        <v>34</v>
      </c>
      <c r="AK67" s="213">
        <v>0</v>
      </c>
    </row>
    <row r="68" spans="1:37" s="201" customFormat="1" x14ac:dyDescent="0.2">
      <c r="A68" s="184">
        <f>ROW()</f>
        <v>68</v>
      </c>
      <c r="B68" s="197" t="s">
        <v>229</v>
      </c>
      <c r="C68" s="214">
        <v>8</v>
      </c>
      <c r="D68" s="214">
        <v>37</v>
      </c>
      <c r="E68" s="212">
        <f t="shared" si="22"/>
        <v>-3.625</v>
      </c>
      <c r="F68" s="214">
        <v>37</v>
      </c>
      <c r="G68" s="213">
        <f t="shared" si="23"/>
        <v>0</v>
      </c>
      <c r="H68" s="214">
        <v>8</v>
      </c>
      <c r="I68" s="214">
        <v>102</v>
      </c>
      <c r="J68" s="212">
        <f t="shared" si="25"/>
        <v>-11.75</v>
      </c>
      <c r="K68" s="214">
        <v>102</v>
      </c>
      <c r="L68" s="213">
        <f t="shared" si="24"/>
        <v>0</v>
      </c>
      <c r="M68" s="214">
        <v>8</v>
      </c>
      <c r="N68" s="214">
        <v>177</v>
      </c>
      <c r="O68" s="212">
        <f t="shared" si="17"/>
        <v>-21.125</v>
      </c>
      <c r="P68" s="214">
        <v>157</v>
      </c>
      <c r="Q68" s="213">
        <f t="shared" si="18"/>
        <v>0.11299435028248583</v>
      </c>
      <c r="R68" s="214">
        <v>8</v>
      </c>
      <c r="S68" s="214">
        <v>207</v>
      </c>
      <c r="T68" s="212">
        <f>IFERROR(IF(SUM(R68:S68)=0,"-",1-IFERROR((S68/#REF!),2)),"-")</f>
        <v>-1</v>
      </c>
      <c r="U68" s="214">
        <v>140</v>
      </c>
      <c r="V68" s="213">
        <f t="shared" si="20"/>
        <v>0.32367149758454106</v>
      </c>
      <c r="W68" s="40">
        <v>8</v>
      </c>
      <c r="X68" s="214">
        <v>171</v>
      </c>
      <c r="Y68" s="212">
        <f>IFERROR(IF(SUM(W68:X68)=0,"-",1-IFERROR((X68/#REF!),2)),"-")</f>
        <v>-1</v>
      </c>
      <c r="Z68" s="40">
        <v>171</v>
      </c>
      <c r="AA68" s="213">
        <f t="shared" si="29"/>
        <v>0</v>
      </c>
      <c r="AB68" s="40">
        <v>8</v>
      </c>
      <c r="AC68" s="214">
        <v>161</v>
      </c>
      <c r="AD68" s="212">
        <f t="shared" si="30"/>
        <v>-19.125</v>
      </c>
      <c r="AE68" s="40">
        <v>161</v>
      </c>
      <c r="AF68" s="213">
        <f t="shared" si="28"/>
        <v>0</v>
      </c>
      <c r="AG68" s="40">
        <v>8</v>
      </c>
      <c r="AH68" s="214">
        <v>206</v>
      </c>
      <c r="AI68" s="212">
        <v>-24.75</v>
      </c>
      <c r="AJ68" s="40">
        <v>206</v>
      </c>
      <c r="AK68" s="213">
        <v>0</v>
      </c>
    </row>
    <row r="69" spans="1:37" s="201" customFormat="1" x14ac:dyDescent="0.2">
      <c r="A69" s="184">
        <f>ROW()</f>
        <v>69</v>
      </c>
      <c r="B69" s="197" t="s">
        <v>230</v>
      </c>
      <c r="C69" s="214">
        <v>260</v>
      </c>
      <c r="D69" s="214">
        <v>240</v>
      </c>
      <c r="E69" s="212">
        <f t="shared" si="22"/>
        <v>7.6923076923076872E-2</v>
      </c>
      <c r="F69" s="214">
        <v>240</v>
      </c>
      <c r="G69" s="213">
        <f t="shared" si="23"/>
        <v>0</v>
      </c>
      <c r="H69" s="214">
        <v>260</v>
      </c>
      <c r="I69" s="214">
        <v>325</v>
      </c>
      <c r="J69" s="212">
        <f t="shared" si="25"/>
        <v>-0.25</v>
      </c>
      <c r="K69" s="214">
        <v>325</v>
      </c>
      <c r="L69" s="213">
        <f t="shared" si="24"/>
        <v>0</v>
      </c>
      <c r="M69" s="214">
        <v>260</v>
      </c>
      <c r="N69" s="214">
        <v>340</v>
      </c>
      <c r="O69" s="212">
        <f t="shared" si="17"/>
        <v>-0.30769230769230771</v>
      </c>
      <c r="P69" s="214">
        <v>336</v>
      </c>
      <c r="Q69" s="213">
        <f t="shared" si="18"/>
        <v>1.1764705882352899E-2</v>
      </c>
      <c r="R69" s="214">
        <v>260</v>
      </c>
      <c r="S69" s="214">
        <v>418</v>
      </c>
      <c r="T69" s="212">
        <f>IFERROR(IF(SUM(R69:S69)=0,"-",1-IFERROR((S69/R69),2)),"-")</f>
        <v>-0.60769230769230775</v>
      </c>
      <c r="U69" s="214">
        <v>414</v>
      </c>
      <c r="V69" s="213">
        <f t="shared" si="20"/>
        <v>9.5693779904306719E-3</v>
      </c>
      <c r="W69" s="40">
        <v>260</v>
      </c>
      <c r="X69" s="214">
        <v>326</v>
      </c>
      <c r="Y69" s="212">
        <f>IFERROR(IF(SUM(W69:X69)=0,"-",1-IFERROR((X69/W69),2)),"-")</f>
        <v>-0.25384615384615383</v>
      </c>
      <c r="Z69" s="40">
        <v>326</v>
      </c>
      <c r="AA69" s="213">
        <f t="shared" si="29"/>
        <v>0</v>
      </c>
      <c r="AB69" s="40">
        <v>260</v>
      </c>
      <c r="AC69" s="214">
        <v>324</v>
      </c>
      <c r="AD69" s="212">
        <f t="shared" si="30"/>
        <v>-0.24615384615384617</v>
      </c>
      <c r="AE69" s="40">
        <v>324</v>
      </c>
      <c r="AF69" s="213">
        <f t="shared" si="28"/>
        <v>0</v>
      </c>
      <c r="AG69" s="40">
        <v>260</v>
      </c>
      <c r="AH69" s="214">
        <v>346</v>
      </c>
      <c r="AI69" s="212">
        <v>-0.33079999999999998</v>
      </c>
      <c r="AJ69" s="40">
        <v>346</v>
      </c>
      <c r="AK69" s="213">
        <v>0</v>
      </c>
    </row>
    <row r="70" spans="1:37" s="201" customFormat="1" x14ac:dyDescent="0.2">
      <c r="A70" s="184">
        <f>ROW()</f>
        <v>70</v>
      </c>
      <c r="B70" s="197" t="s">
        <v>113</v>
      </c>
      <c r="C70" s="214">
        <v>0</v>
      </c>
      <c r="D70" s="214">
        <v>0</v>
      </c>
      <c r="E70" s="212" t="str">
        <f t="shared" si="22"/>
        <v>-</v>
      </c>
      <c r="F70" s="214">
        <v>0</v>
      </c>
      <c r="G70" s="213" t="str">
        <f t="shared" si="23"/>
        <v>-</v>
      </c>
      <c r="H70" s="214">
        <v>0</v>
      </c>
      <c r="I70" s="214">
        <v>0</v>
      </c>
      <c r="J70" s="212" t="str">
        <f t="shared" si="25"/>
        <v>-</v>
      </c>
      <c r="K70" s="214">
        <v>0</v>
      </c>
      <c r="L70" s="213" t="str">
        <f t="shared" si="24"/>
        <v>-</v>
      </c>
      <c r="M70" s="214">
        <v>0</v>
      </c>
      <c r="N70" s="214">
        <v>0</v>
      </c>
      <c r="O70" s="212" t="str">
        <f t="shared" si="17"/>
        <v>-</v>
      </c>
      <c r="P70" s="214">
        <v>0</v>
      </c>
      <c r="Q70" s="213" t="str">
        <f t="shared" si="18"/>
        <v>-</v>
      </c>
      <c r="R70" s="214">
        <v>0</v>
      </c>
      <c r="S70" s="214">
        <v>3</v>
      </c>
      <c r="T70" s="212">
        <f>IFERROR(IF(SUM(R70:S70)=0,"-",1-IFERROR((S70/R70),2)),"-")</f>
        <v>-1</v>
      </c>
      <c r="U70" s="214">
        <v>3</v>
      </c>
      <c r="V70" s="213">
        <f t="shared" si="20"/>
        <v>0</v>
      </c>
      <c r="W70" s="40">
        <v>0</v>
      </c>
      <c r="X70" s="214">
        <v>2</v>
      </c>
      <c r="Y70" s="212">
        <f>IFERROR(IF(SUM(W70:X70)=0,"-",1-IFERROR((X70/W70),2)),"-")</f>
        <v>-1</v>
      </c>
      <c r="Z70" s="40">
        <v>2</v>
      </c>
      <c r="AA70" s="213">
        <f t="shared" si="29"/>
        <v>0</v>
      </c>
      <c r="AB70" s="40">
        <v>0</v>
      </c>
      <c r="AC70" s="214">
        <v>5</v>
      </c>
      <c r="AD70" s="212">
        <f t="shared" si="30"/>
        <v>-1</v>
      </c>
      <c r="AE70" s="40">
        <v>3</v>
      </c>
      <c r="AF70" s="213">
        <f t="shared" si="28"/>
        <v>0.4</v>
      </c>
      <c r="AG70" s="40">
        <v>0</v>
      </c>
      <c r="AH70" s="214">
        <v>11</v>
      </c>
      <c r="AI70" s="212">
        <v>-1</v>
      </c>
      <c r="AJ70" s="40">
        <v>5</v>
      </c>
      <c r="AK70" s="213">
        <v>0.54549999999999998</v>
      </c>
    </row>
    <row r="71" spans="1:37" s="201" customFormat="1" x14ac:dyDescent="0.2">
      <c r="A71" s="184">
        <f>ROW()</f>
        <v>71</v>
      </c>
      <c r="B71" s="197" t="s">
        <v>114</v>
      </c>
      <c r="C71" s="214">
        <v>0</v>
      </c>
      <c r="D71" s="214">
        <v>0</v>
      </c>
      <c r="E71" s="212" t="str">
        <f t="shared" si="22"/>
        <v>-</v>
      </c>
      <c r="F71" s="214">
        <v>0</v>
      </c>
      <c r="G71" s="213" t="str">
        <f t="shared" si="23"/>
        <v>-</v>
      </c>
      <c r="H71" s="214">
        <v>0</v>
      </c>
      <c r="I71" s="214">
        <v>3</v>
      </c>
      <c r="J71" s="212" t="e">
        <f t="shared" si="25"/>
        <v>#DIV/0!</v>
      </c>
      <c r="K71" s="214">
        <v>2</v>
      </c>
      <c r="L71" s="213">
        <f>IF(OR(K71=0,K71=""),"-",IF(I71=0,0,1-(K71/I71)))</f>
        <v>0.33333333333333337</v>
      </c>
      <c r="M71" s="214">
        <v>0</v>
      </c>
      <c r="N71" s="214">
        <v>2</v>
      </c>
      <c r="O71" s="212">
        <f t="shared" si="17"/>
        <v>-1</v>
      </c>
      <c r="P71" s="214">
        <v>2</v>
      </c>
      <c r="Q71" s="213">
        <f t="shared" si="18"/>
        <v>0</v>
      </c>
      <c r="R71" s="214">
        <v>0</v>
      </c>
      <c r="S71" s="214">
        <v>8</v>
      </c>
      <c r="T71" s="212">
        <f>IFERROR(IF(SUM(R71:S71)=0,"-",1-IFERROR((S71/R71),2)),"-")</f>
        <v>-1</v>
      </c>
      <c r="U71" s="214">
        <v>8</v>
      </c>
      <c r="V71" s="213">
        <f t="shared" si="20"/>
        <v>0</v>
      </c>
      <c r="W71" s="40">
        <v>0</v>
      </c>
      <c r="X71" s="214">
        <v>2</v>
      </c>
      <c r="Y71" s="212">
        <f>IFERROR(IF(SUM(W71:X71)=0,"-",1-IFERROR((X71/W71),2)),"-")</f>
        <v>-1</v>
      </c>
      <c r="Z71" s="40">
        <v>2</v>
      </c>
      <c r="AA71" s="213">
        <f t="shared" si="29"/>
        <v>0</v>
      </c>
      <c r="AB71" s="40">
        <v>0</v>
      </c>
      <c r="AC71" s="214">
        <v>2</v>
      </c>
      <c r="AD71" s="212">
        <f t="shared" si="30"/>
        <v>-1</v>
      </c>
      <c r="AE71" s="40">
        <v>2</v>
      </c>
      <c r="AF71" s="213">
        <f t="shared" si="28"/>
        <v>0</v>
      </c>
      <c r="AG71" s="40">
        <v>0</v>
      </c>
      <c r="AH71" s="214">
        <v>4</v>
      </c>
      <c r="AI71" s="212">
        <v>-1</v>
      </c>
      <c r="AJ71" s="40">
        <v>4</v>
      </c>
      <c r="AK71" s="213">
        <v>0</v>
      </c>
    </row>
    <row r="72" spans="1:37" s="219" customFormat="1" x14ac:dyDescent="0.2">
      <c r="A72" s="190">
        <f>ROW()</f>
        <v>72</v>
      </c>
      <c r="B72" s="202" t="s">
        <v>13</v>
      </c>
      <c r="C72" s="216">
        <f>SUM(C47:C71)</f>
        <v>935</v>
      </c>
      <c r="D72" s="216">
        <f>SUM(D47:D71)</f>
        <v>1444</v>
      </c>
      <c r="E72" s="217">
        <f t="shared" si="22"/>
        <v>-0.54438502673796796</v>
      </c>
      <c r="F72" s="216">
        <f>SUM(F47:F71)</f>
        <v>1443</v>
      </c>
      <c r="G72" s="218">
        <f t="shared" si="23"/>
        <v>6.925207756233176E-4</v>
      </c>
      <c r="H72" s="216">
        <f>SUM(H47:H71)</f>
        <v>930</v>
      </c>
      <c r="I72" s="216">
        <f>SUM(I47:I71)</f>
        <v>1829</v>
      </c>
      <c r="J72" s="217">
        <f t="shared" si="25"/>
        <v>-0.96666666666666656</v>
      </c>
      <c r="K72" s="216">
        <f>SUM(K47:K71)</f>
        <v>1821</v>
      </c>
      <c r="L72" s="218">
        <f>IF(OR(K72=0,K72=""),"-",IF(I72=0,0,1-(K72/I72)))</f>
        <v>4.3739748496446351E-3</v>
      </c>
      <c r="M72" s="216">
        <f>SUM(M47:M71)</f>
        <v>930</v>
      </c>
      <c r="N72" s="216">
        <f>SUM(N47:N71)</f>
        <v>2050</v>
      </c>
      <c r="O72" s="217">
        <f t="shared" si="17"/>
        <v>-1.204301075268817</v>
      </c>
      <c r="P72" s="216">
        <f>SUM(P47:P71)</f>
        <v>1969</v>
      </c>
      <c r="Q72" s="218">
        <f t="shared" si="18"/>
        <v>3.9512195121951255E-2</v>
      </c>
      <c r="R72" s="216">
        <f>SUM(R47:R71)</f>
        <v>930</v>
      </c>
      <c r="S72" s="216">
        <f>SUM(S47:S71)</f>
        <v>2068</v>
      </c>
      <c r="T72" s="217">
        <f>IFERROR(IF(SUM(R72:S72)=0,"-",1-IFERROR((S72/R72),2)),"-")</f>
        <v>-1.2236559139784946</v>
      </c>
      <c r="U72" s="216">
        <f>SUM(U47:U71)</f>
        <v>1762</v>
      </c>
      <c r="V72" s="218">
        <f t="shared" si="20"/>
        <v>0.1479690522243714</v>
      </c>
      <c r="W72" s="216">
        <f>SUM(W47:W71)</f>
        <v>925</v>
      </c>
      <c r="X72" s="216">
        <f>SUM(X47:X71)</f>
        <v>1988</v>
      </c>
      <c r="Y72" s="217">
        <f>IFERROR(IF(SUM(W72:X72)=0,"-",1-IFERROR((X72/W72),2)),"-")</f>
        <v>-1.149189189189189</v>
      </c>
      <c r="Z72" s="216">
        <f>SUM(Z47:Z71)</f>
        <v>1856</v>
      </c>
      <c r="AA72" s="218">
        <f t="shared" si="29"/>
        <v>6.6398390342052305E-2</v>
      </c>
      <c r="AB72" s="216">
        <f>SUM(AB47:AB71)</f>
        <v>925</v>
      </c>
      <c r="AC72" s="216">
        <f>SUM(AC47:AC71)</f>
        <v>1883</v>
      </c>
      <c r="AD72" s="217">
        <f t="shared" si="30"/>
        <v>-1.0356756756756758</v>
      </c>
      <c r="AE72" s="216">
        <f>SUM(AE47:AE71)</f>
        <v>1780</v>
      </c>
      <c r="AF72" s="218">
        <f t="shared" si="28"/>
        <v>5.4699946893255413E-2</v>
      </c>
      <c r="AG72" s="216">
        <f>SUM(AG47:AG71)</f>
        <v>931</v>
      </c>
      <c r="AH72" s="216">
        <f>SUM(AH47:AH71)</f>
        <v>2029</v>
      </c>
      <c r="AI72" s="217">
        <f>IFERROR(IF(SUM(AG72:AH72)=0,"-",1-IFERROR((AH72/AG72),2)),"-")</f>
        <v>-1.1793770139634803</v>
      </c>
      <c r="AJ72" s="216">
        <f>SUM(AJ47:AJ71)</f>
        <v>1907</v>
      </c>
      <c r="AK72" s="218">
        <f>IFERROR(IF(OR(AJ72=0,AJ72=""),"-",IF(AH72=0,0,1-IFERROR((AJ72/AH72),2))),"-")</f>
        <v>6.0128141941843238E-2</v>
      </c>
    </row>
    <row r="73" spans="1:37" s="201" customFormat="1" ht="15" x14ac:dyDescent="0.25">
      <c r="A73" s="184">
        <f>ROW()</f>
        <v>73</v>
      </c>
      <c r="B73" s="205"/>
      <c r="C73" s="220"/>
      <c r="D73" s="227"/>
      <c r="E73" s="227"/>
      <c r="F73" s="227"/>
      <c r="G73" s="227"/>
      <c r="H73" s="220"/>
      <c r="I73" s="227"/>
      <c r="J73" s="227"/>
      <c r="K73" s="227"/>
      <c r="L73" s="227"/>
      <c r="M73" s="220"/>
      <c r="N73" s="227"/>
      <c r="O73" s="227"/>
      <c r="P73" s="227"/>
      <c r="Q73" s="227"/>
      <c r="R73" s="220"/>
      <c r="S73" s="227"/>
      <c r="T73" s="227"/>
      <c r="U73" s="227"/>
      <c r="V73" s="227"/>
      <c r="W73" s="220"/>
      <c r="X73" s="227"/>
      <c r="Y73" s="227"/>
      <c r="Z73" s="227"/>
      <c r="AA73" s="227"/>
      <c r="AB73" s="220"/>
      <c r="AC73" s="227"/>
      <c r="AD73" s="227"/>
      <c r="AE73" s="227"/>
      <c r="AF73" s="227"/>
      <c r="AG73" s="220"/>
      <c r="AH73" s="227"/>
      <c r="AI73" s="227"/>
      <c r="AJ73" s="227"/>
      <c r="AK73" s="227"/>
    </row>
    <row r="74" spans="1:37" s="204" customFormat="1" ht="15" x14ac:dyDescent="0.25">
      <c r="A74" s="190">
        <f>ROW()</f>
        <v>74</v>
      </c>
      <c r="B74" s="207" t="s">
        <v>232</v>
      </c>
      <c r="C74" s="208">
        <f>C5</f>
        <v>46023</v>
      </c>
      <c r="D74" s="227"/>
      <c r="E74" s="227"/>
      <c r="F74" s="227"/>
      <c r="G74" s="227"/>
      <c r="H74" s="208">
        <f>H5</f>
        <v>46054</v>
      </c>
      <c r="I74" s="227"/>
      <c r="J74" s="227"/>
      <c r="K74" s="227"/>
      <c r="L74" s="227"/>
      <c r="M74" s="208">
        <f>M5</f>
        <v>46082</v>
      </c>
      <c r="N74" s="227"/>
      <c r="O74" s="227"/>
      <c r="P74" s="227"/>
      <c r="Q74" s="227"/>
      <c r="R74" s="208">
        <f>R5</f>
        <v>46113</v>
      </c>
      <c r="S74" s="227"/>
      <c r="T74" s="227"/>
      <c r="U74" s="227"/>
      <c r="V74" s="227"/>
      <c r="W74" s="208">
        <f>W5</f>
        <v>46143</v>
      </c>
      <c r="X74" s="227"/>
      <c r="Y74" s="227"/>
      <c r="Z74" s="227"/>
      <c r="AA74" s="227"/>
      <c r="AB74" s="208">
        <f>AB5</f>
        <v>46174</v>
      </c>
      <c r="AC74" s="227"/>
      <c r="AD74" s="227"/>
      <c r="AE74" s="227"/>
      <c r="AF74" s="227"/>
      <c r="AG74" s="208">
        <f>AG5</f>
        <v>46204</v>
      </c>
      <c r="AH74" s="227"/>
      <c r="AI74" s="227"/>
      <c r="AJ74" s="227"/>
      <c r="AK74" s="227"/>
    </row>
    <row r="75" spans="1:37" s="201" customFormat="1" ht="15" customHeight="1" x14ac:dyDescent="0.25">
      <c r="A75" s="184">
        <f>ROW()</f>
        <v>75</v>
      </c>
      <c r="B75" s="197" t="s">
        <v>233</v>
      </c>
      <c r="C75" s="228">
        <v>1</v>
      </c>
      <c r="D75" s="227"/>
      <c r="E75" s="227"/>
      <c r="F75" s="227"/>
      <c r="G75" s="227"/>
      <c r="H75" s="228">
        <v>1</v>
      </c>
      <c r="I75" s="227"/>
      <c r="J75" s="227"/>
      <c r="K75" s="227"/>
      <c r="L75" s="227"/>
      <c r="M75" s="228">
        <v>1</v>
      </c>
      <c r="N75" s="227"/>
      <c r="O75" s="227"/>
      <c r="P75" s="227"/>
      <c r="Q75" s="227"/>
      <c r="R75" s="228">
        <v>98.53</v>
      </c>
      <c r="S75" s="227"/>
      <c r="T75" s="227"/>
      <c r="U75" s="227"/>
      <c r="V75" s="227"/>
      <c r="W75" s="228">
        <v>1</v>
      </c>
      <c r="X75" s="227"/>
      <c r="Y75" s="227"/>
      <c r="Z75" s="227"/>
      <c r="AA75" s="227"/>
      <c r="AB75" s="228">
        <v>1</v>
      </c>
      <c r="AC75" s="227"/>
      <c r="AD75" s="227"/>
      <c r="AE75" s="227"/>
      <c r="AF75" s="227"/>
      <c r="AG75" s="228">
        <v>1</v>
      </c>
      <c r="AH75" s="227"/>
      <c r="AI75" s="227"/>
      <c r="AJ75" s="227"/>
      <c r="AK75" s="227"/>
    </row>
    <row r="76" spans="1:37" s="201" customFormat="1" ht="15" customHeight="1" x14ac:dyDescent="0.25">
      <c r="A76" s="184">
        <f>ROW()</f>
        <v>76</v>
      </c>
      <c r="B76" s="197" t="s">
        <v>234</v>
      </c>
      <c r="C76" s="228">
        <v>0</v>
      </c>
      <c r="D76" s="227"/>
      <c r="E76" s="227"/>
      <c r="F76" s="227"/>
      <c r="G76" s="227"/>
      <c r="H76" s="228">
        <v>0</v>
      </c>
      <c r="I76" s="227"/>
      <c r="J76" s="227"/>
      <c r="K76" s="227"/>
      <c r="L76" s="227"/>
      <c r="M76" s="228">
        <v>0</v>
      </c>
      <c r="N76" s="227"/>
      <c r="O76" s="227"/>
      <c r="P76" s="227"/>
      <c r="Q76" s="227"/>
      <c r="R76" s="228">
        <v>0</v>
      </c>
      <c r="S76" s="227"/>
      <c r="T76" s="227"/>
      <c r="U76" s="227"/>
      <c r="V76" s="227"/>
      <c r="W76" s="228">
        <v>0</v>
      </c>
      <c r="X76" s="227"/>
      <c r="Y76" s="227"/>
      <c r="Z76" s="227"/>
      <c r="AA76" s="227"/>
      <c r="AB76" s="228">
        <v>0.125</v>
      </c>
      <c r="AC76" s="227"/>
      <c r="AD76" s="227"/>
      <c r="AE76" s="227"/>
      <c r="AF76" s="227"/>
      <c r="AG76" s="228">
        <v>0</v>
      </c>
      <c r="AH76" s="227"/>
      <c r="AI76" s="227"/>
      <c r="AJ76" s="227"/>
      <c r="AK76" s="227"/>
    </row>
    <row r="77" spans="1:37" s="201" customFormat="1" ht="15" customHeight="1" x14ac:dyDescent="0.25">
      <c r="A77" s="184">
        <f>ROW()</f>
        <v>77</v>
      </c>
      <c r="B77" s="197" t="s">
        <v>235</v>
      </c>
      <c r="C77" s="228">
        <v>3.5000000000000003E-2</v>
      </c>
      <c r="D77" s="227"/>
      <c r="E77" s="227"/>
      <c r="F77" s="227"/>
      <c r="G77" s="227"/>
      <c r="H77" s="228">
        <v>4.6800000000000001E-2</v>
      </c>
      <c r="I77" s="227"/>
      <c r="J77" s="227"/>
      <c r="K77" s="227"/>
      <c r="L77" s="227"/>
      <c r="M77" s="228">
        <v>4.6399999999999997E-2</v>
      </c>
      <c r="N77" s="227"/>
      <c r="O77" s="227"/>
      <c r="P77" s="227"/>
      <c r="Q77" s="227"/>
      <c r="R77" s="228">
        <v>6.0900000000000003E-2</v>
      </c>
      <c r="S77" s="227"/>
      <c r="T77" s="227"/>
      <c r="U77" s="227"/>
      <c r="V77" s="227"/>
      <c r="W77" s="228">
        <v>5.1999999999999998E-2</v>
      </c>
      <c r="X77" s="227"/>
      <c r="Y77" s="227"/>
      <c r="Z77" s="227"/>
      <c r="AA77" s="227"/>
      <c r="AB77" s="228">
        <v>8.3699999999999997E-2</v>
      </c>
      <c r="AC77" s="227"/>
      <c r="AD77" s="227"/>
      <c r="AE77" s="227"/>
      <c r="AF77" s="227"/>
      <c r="AG77" s="228">
        <v>6.9000000000000006E-2</v>
      </c>
      <c r="AH77" s="227"/>
      <c r="AI77" s="227"/>
      <c r="AJ77" s="227"/>
      <c r="AK77" s="227"/>
    </row>
    <row r="78" spans="1:37" s="201" customFormat="1" ht="15" customHeight="1" x14ac:dyDescent="0.25">
      <c r="A78" s="184">
        <f>ROW()</f>
        <v>78</v>
      </c>
      <c r="B78" s="197" t="s">
        <v>236</v>
      </c>
      <c r="C78" s="228">
        <v>4.41E-2</v>
      </c>
      <c r="D78" s="227"/>
      <c r="E78" s="227"/>
      <c r="F78" s="227"/>
      <c r="G78" s="227"/>
      <c r="H78" s="228">
        <v>0.10299999999999999</v>
      </c>
      <c r="I78" s="227"/>
      <c r="J78" s="227"/>
      <c r="K78" s="227"/>
      <c r="L78" s="227"/>
      <c r="M78" s="228">
        <v>5.8799999999999998E-2</v>
      </c>
      <c r="N78" s="227"/>
      <c r="O78" s="227"/>
      <c r="P78" s="227"/>
      <c r="Q78" s="227"/>
      <c r="R78" s="228">
        <v>0.10440000000000001</v>
      </c>
      <c r="S78" s="227"/>
      <c r="T78" s="227"/>
      <c r="U78" s="227"/>
      <c r="V78" s="227"/>
      <c r="W78" s="228">
        <v>7.3499999999999996E-2</v>
      </c>
      <c r="X78" s="227"/>
      <c r="Y78" s="227"/>
      <c r="Z78" s="227"/>
      <c r="AA78" s="227"/>
      <c r="AB78" s="228">
        <v>4.41E-2</v>
      </c>
      <c r="AC78" s="227"/>
      <c r="AD78" s="227"/>
      <c r="AE78" s="227"/>
      <c r="AF78" s="227"/>
      <c r="AG78" s="228">
        <v>5.8799999999999998E-2</v>
      </c>
      <c r="AH78" s="227"/>
      <c r="AI78" s="227"/>
      <c r="AJ78" s="227"/>
      <c r="AK78" s="227"/>
    </row>
    <row r="79" spans="1:37" s="201" customFormat="1" ht="15" customHeight="1" x14ac:dyDescent="0.25">
      <c r="A79" s="184">
        <f>ROW()</f>
        <v>79</v>
      </c>
      <c r="B79" s="197" t="s">
        <v>237</v>
      </c>
      <c r="C79" s="228">
        <v>0</v>
      </c>
      <c r="D79" s="227"/>
      <c r="E79" s="227"/>
      <c r="F79" s="227"/>
      <c r="G79" s="227"/>
      <c r="H79" s="228">
        <v>0</v>
      </c>
      <c r="I79" s="227"/>
      <c r="J79" s="227"/>
      <c r="K79" s="227"/>
      <c r="L79" s="227"/>
      <c r="M79" s="228">
        <v>1.47E-2</v>
      </c>
      <c r="N79" s="227"/>
      <c r="O79" s="227"/>
      <c r="P79" s="227"/>
      <c r="Q79" s="227"/>
      <c r="R79" s="228">
        <v>2.98E-2</v>
      </c>
      <c r="S79" s="227"/>
      <c r="T79" s="227"/>
      <c r="U79" s="227"/>
      <c r="V79" s="227"/>
      <c r="W79" s="228">
        <v>1.47E-2</v>
      </c>
      <c r="X79" s="227"/>
      <c r="Y79" s="227"/>
      <c r="Z79" s="227"/>
      <c r="AA79" s="227"/>
      <c r="AB79" s="228">
        <v>2.9399999999999999E-2</v>
      </c>
      <c r="AC79" s="227"/>
      <c r="AD79" s="227"/>
      <c r="AE79" s="227"/>
      <c r="AF79" s="227"/>
      <c r="AG79" s="228">
        <v>1.47E-2</v>
      </c>
      <c r="AH79" s="227"/>
      <c r="AI79" s="227"/>
      <c r="AJ79" s="227"/>
      <c r="AK79" s="227"/>
    </row>
    <row r="80" spans="1:37" s="201" customFormat="1" ht="15" customHeight="1" x14ac:dyDescent="0.25">
      <c r="A80" s="184">
        <f>ROW()</f>
        <v>80</v>
      </c>
      <c r="B80" s="197" t="s">
        <v>238</v>
      </c>
      <c r="C80" s="228">
        <v>0.26469999999999999</v>
      </c>
      <c r="D80" s="227"/>
      <c r="E80" s="227"/>
      <c r="F80" s="227"/>
      <c r="G80" s="227"/>
      <c r="H80" s="228">
        <v>0.23</v>
      </c>
      <c r="I80" s="227"/>
      <c r="J80" s="227"/>
      <c r="K80" s="227"/>
      <c r="L80" s="227"/>
      <c r="M80" s="228">
        <v>0.26469999999999999</v>
      </c>
      <c r="N80" s="227"/>
      <c r="O80" s="227"/>
      <c r="P80" s="227"/>
      <c r="Q80" s="227"/>
      <c r="R80" s="228">
        <v>0.2089</v>
      </c>
      <c r="S80" s="227"/>
      <c r="T80" s="227"/>
      <c r="U80" s="227"/>
      <c r="V80" s="227"/>
      <c r="W80" s="228">
        <v>0.26469999999999999</v>
      </c>
      <c r="X80" s="227"/>
      <c r="Y80" s="227"/>
      <c r="Z80" s="227"/>
      <c r="AA80" s="227"/>
      <c r="AB80" s="228">
        <v>0.20599999999999999</v>
      </c>
      <c r="AC80" s="227"/>
      <c r="AD80" s="227"/>
      <c r="AE80" s="227"/>
      <c r="AF80" s="227"/>
      <c r="AG80" s="228">
        <v>0.1764</v>
      </c>
      <c r="AH80" s="227"/>
      <c r="AI80" s="227"/>
      <c r="AJ80" s="227"/>
      <c r="AK80" s="227"/>
    </row>
    <row r="81" spans="1:37" s="201" customFormat="1" ht="25.5" x14ac:dyDescent="0.25">
      <c r="A81" s="184">
        <f>ROW()</f>
        <v>81</v>
      </c>
      <c r="B81" s="197" t="s">
        <v>239</v>
      </c>
      <c r="C81" s="228">
        <v>0.09</v>
      </c>
      <c r="D81" s="227"/>
      <c r="E81" s="227"/>
      <c r="F81" s="227"/>
      <c r="G81" s="227"/>
      <c r="H81" s="228">
        <v>4.1599999999999998E-2</v>
      </c>
      <c r="I81" s="227"/>
      <c r="J81" s="227"/>
      <c r="K81" s="227"/>
      <c r="L81" s="227"/>
      <c r="M81" s="228">
        <v>2.9399999999999999E-2</v>
      </c>
      <c r="N81" s="227"/>
      <c r="O81" s="227"/>
      <c r="P81" s="227"/>
      <c r="Q81" s="227"/>
      <c r="R81" s="228">
        <v>2.98E-2</v>
      </c>
      <c r="S81" s="227"/>
      <c r="T81" s="227"/>
      <c r="U81" s="227"/>
      <c r="V81" s="227"/>
      <c r="W81" s="228">
        <v>8.3299999999999999E-2</v>
      </c>
      <c r="X81" s="227"/>
      <c r="Y81" s="227"/>
      <c r="Z81" s="227"/>
      <c r="AA81" s="227"/>
      <c r="AB81" s="228">
        <v>0</v>
      </c>
      <c r="AC81" s="227"/>
      <c r="AD81" s="227"/>
      <c r="AE81" s="227"/>
      <c r="AF81" s="227"/>
      <c r="AG81" s="228">
        <v>0</v>
      </c>
      <c r="AH81" s="227"/>
      <c r="AI81" s="227"/>
      <c r="AJ81" s="227"/>
      <c r="AK81" s="227"/>
    </row>
    <row r="82" spans="1:37" s="201" customFormat="1" ht="25.5" x14ac:dyDescent="0.25">
      <c r="A82" s="184">
        <f>ROW()</f>
        <v>82</v>
      </c>
      <c r="B82" s="197" t="s">
        <v>240</v>
      </c>
      <c r="C82" s="228">
        <v>0</v>
      </c>
      <c r="D82" s="227"/>
      <c r="E82" s="227"/>
      <c r="F82" s="227"/>
      <c r="G82" s="227"/>
      <c r="H82" s="228">
        <v>0</v>
      </c>
      <c r="I82" s="227"/>
      <c r="J82" s="227"/>
      <c r="K82" s="227"/>
      <c r="L82" s="227"/>
      <c r="M82" s="228">
        <v>0</v>
      </c>
      <c r="N82" s="227"/>
      <c r="O82" s="227"/>
      <c r="P82" s="227"/>
      <c r="Q82" s="227"/>
      <c r="R82" s="228">
        <v>1.49E-2</v>
      </c>
      <c r="S82" s="227"/>
      <c r="T82" s="227"/>
      <c r="U82" s="227"/>
      <c r="V82" s="227"/>
      <c r="W82" s="228">
        <v>0.1</v>
      </c>
      <c r="X82" s="227"/>
      <c r="Y82" s="227"/>
      <c r="Z82" s="227"/>
      <c r="AA82" s="227"/>
      <c r="AB82" s="228">
        <v>0</v>
      </c>
      <c r="AC82" s="227"/>
      <c r="AD82" s="227"/>
      <c r="AE82" s="227"/>
      <c r="AF82" s="227"/>
      <c r="AG82" s="228">
        <v>0</v>
      </c>
      <c r="AH82" s="227"/>
      <c r="AI82" s="227"/>
      <c r="AJ82" s="227"/>
      <c r="AK82" s="227"/>
    </row>
    <row r="83" spans="1:37" s="201" customFormat="1" ht="15" x14ac:dyDescent="0.25">
      <c r="A83" s="184">
        <f>ROW()</f>
        <v>83</v>
      </c>
      <c r="B83" s="197" t="s">
        <v>241</v>
      </c>
      <c r="C83" s="228">
        <v>0</v>
      </c>
      <c r="D83" s="227"/>
      <c r="E83" s="227"/>
      <c r="F83" s="227"/>
      <c r="G83" s="227"/>
      <c r="H83" s="228">
        <v>0</v>
      </c>
      <c r="I83" s="227"/>
      <c r="J83" s="227"/>
      <c r="K83" s="227"/>
      <c r="L83" s="227"/>
      <c r="M83" s="228">
        <v>0</v>
      </c>
      <c r="N83" s="227"/>
      <c r="O83" s="227"/>
      <c r="P83" s="227"/>
      <c r="Q83" s="227"/>
      <c r="R83" s="228">
        <v>0</v>
      </c>
      <c r="S83" s="227"/>
      <c r="T83" s="227"/>
      <c r="U83" s="227"/>
      <c r="V83" s="227"/>
      <c r="W83" s="228">
        <v>0</v>
      </c>
      <c r="X83" s="227"/>
      <c r="Y83" s="227"/>
      <c r="Z83" s="227"/>
      <c r="AA83" s="227"/>
      <c r="AB83" s="228">
        <v>0</v>
      </c>
      <c r="AC83" s="227"/>
      <c r="AD83" s="227"/>
      <c r="AE83" s="227"/>
      <c r="AF83" s="227"/>
      <c r="AG83" s="228">
        <v>0</v>
      </c>
      <c r="AH83" s="227"/>
      <c r="AI83" s="227"/>
      <c r="AJ83" s="227"/>
      <c r="AK83" s="227"/>
    </row>
    <row r="84" spans="1:37" s="201" customFormat="1" ht="15" x14ac:dyDescent="0.25">
      <c r="A84" s="184">
        <f>ROW()</f>
        <v>84</v>
      </c>
      <c r="B84" s="197" t="s">
        <v>242</v>
      </c>
      <c r="C84" s="228">
        <v>0.05</v>
      </c>
      <c r="D84" s="227"/>
      <c r="E84" s="227"/>
      <c r="F84" s="227"/>
      <c r="G84" s="227"/>
      <c r="H84" s="228">
        <v>4.1599999999999998E-2</v>
      </c>
      <c r="I84" s="227"/>
      <c r="J84" s="227"/>
      <c r="K84" s="227"/>
      <c r="L84" s="227"/>
      <c r="M84" s="228">
        <v>1.47E-2</v>
      </c>
      <c r="N84" s="227"/>
      <c r="O84" s="227"/>
      <c r="P84" s="227"/>
      <c r="Q84" s="227"/>
      <c r="R84" s="228">
        <v>1.49E-2</v>
      </c>
      <c r="S84" s="227"/>
      <c r="T84" s="227"/>
      <c r="U84" s="227"/>
      <c r="V84" s="227"/>
      <c r="W84" s="228">
        <v>0</v>
      </c>
      <c r="X84" s="227"/>
      <c r="Y84" s="227"/>
      <c r="Z84" s="227"/>
      <c r="AA84" s="227"/>
      <c r="AB84" s="228">
        <v>2.9399999999999999E-2</v>
      </c>
      <c r="AC84" s="227"/>
      <c r="AD84" s="227"/>
      <c r="AE84" s="227"/>
      <c r="AF84" s="227"/>
      <c r="AG84" s="228">
        <v>1.47E-2</v>
      </c>
      <c r="AH84" s="227"/>
      <c r="AI84" s="227"/>
      <c r="AJ84" s="227"/>
      <c r="AK84" s="227"/>
    </row>
    <row r="85" spans="1:37" s="201" customFormat="1" ht="15" x14ac:dyDescent="0.25">
      <c r="A85" s="184">
        <f>ROW()</f>
        <v>85</v>
      </c>
      <c r="B85" s="197" t="s">
        <v>243</v>
      </c>
      <c r="C85" s="228">
        <v>0</v>
      </c>
      <c r="D85" s="227"/>
      <c r="E85" s="227"/>
      <c r="F85" s="227"/>
      <c r="G85" s="227"/>
      <c r="H85" s="228">
        <v>0.1111</v>
      </c>
      <c r="I85" s="227"/>
      <c r="J85" s="227"/>
      <c r="K85" s="227"/>
      <c r="L85" s="227"/>
      <c r="M85" s="228">
        <v>0</v>
      </c>
      <c r="N85" s="227"/>
      <c r="O85" s="227"/>
      <c r="P85" s="227"/>
      <c r="Q85" s="227"/>
      <c r="R85" s="228">
        <v>0</v>
      </c>
      <c r="S85" s="227"/>
      <c r="T85" s="227"/>
      <c r="U85" s="227"/>
      <c r="V85" s="227"/>
      <c r="W85" s="228">
        <v>0</v>
      </c>
      <c r="X85" s="227"/>
      <c r="Y85" s="227"/>
      <c r="Z85" s="227"/>
      <c r="AA85" s="227"/>
      <c r="AB85" s="228">
        <v>1.47E-2</v>
      </c>
      <c r="AC85" s="227"/>
      <c r="AD85" s="227"/>
      <c r="AE85" s="227"/>
      <c r="AF85" s="227"/>
      <c r="AG85" s="228">
        <v>0</v>
      </c>
      <c r="AH85" s="227"/>
      <c r="AI85" s="227"/>
      <c r="AJ85" s="227"/>
      <c r="AK85" s="227"/>
    </row>
    <row r="86" spans="1:37" s="201" customFormat="1" ht="15" x14ac:dyDescent="0.25">
      <c r="A86" s="184">
        <f>ROW()</f>
        <v>86</v>
      </c>
      <c r="B86" s="197" t="s">
        <v>244</v>
      </c>
      <c r="C86" s="228">
        <v>0</v>
      </c>
      <c r="D86" s="227"/>
      <c r="E86" s="227"/>
      <c r="F86" s="227"/>
      <c r="G86" s="227"/>
      <c r="H86" s="228">
        <v>0</v>
      </c>
      <c r="I86" s="227"/>
      <c r="J86" s="227"/>
      <c r="K86" s="227"/>
      <c r="L86" s="227"/>
      <c r="M86" s="228">
        <v>0</v>
      </c>
      <c r="N86" s="227"/>
      <c r="O86" s="227"/>
      <c r="P86" s="227"/>
      <c r="Q86" s="227"/>
      <c r="R86" s="228">
        <v>0</v>
      </c>
      <c r="S86" s="227"/>
      <c r="T86" s="227"/>
      <c r="U86" s="227"/>
      <c r="V86" s="227"/>
      <c r="W86" s="228">
        <v>0</v>
      </c>
      <c r="X86" s="227"/>
      <c r="Y86" s="227"/>
      <c r="Z86" s="227"/>
      <c r="AA86" s="227"/>
      <c r="AB86" s="228">
        <v>0</v>
      </c>
      <c r="AC86" s="227"/>
      <c r="AD86" s="227"/>
      <c r="AE86" s="227"/>
      <c r="AF86" s="227"/>
      <c r="AG86" s="228">
        <v>0</v>
      </c>
      <c r="AH86" s="227"/>
      <c r="AI86" s="227"/>
      <c r="AJ86" s="227"/>
      <c r="AK86" s="227"/>
    </row>
    <row r="87" spans="1:37" s="201" customFormat="1" ht="15" x14ac:dyDescent="0.25">
      <c r="A87" s="184">
        <f>ROW()</f>
        <v>87</v>
      </c>
      <c r="B87" s="197" t="s">
        <v>245</v>
      </c>
      <c r="C87" s="228">
        <v>0.03</v>
      </c>
      <c r="D87" s="227"/>
      <c r="E87" s="227"/>
      <c r="F87" s="227"/>
      <c r="G87" s="227"/>
      <c r="H87" s="228">
        <v>4.41E-2</v>
      </c>
      <c r="I87" s="227"/>
      <c r="J87" s="227"/>
      <c r="K87" s="227"/>
      <c r="L87" s="227"/>
      <c r="M87" s="228">
        <v>4.41E-2</v>
      </c>
      <c r="N87" s="227"/>
      <c r="O87" s="227"/>
      <c r="P87" s="227"/>
      <c r="Q87" s="227"/>
      <c r="R87" s="228">
        <v>2.98E-2</v>
      </c>
      <c r="S87" s="227"/>
      <c r="T87" s="227"/>
      <c r="U87" s="227"/>
      <c r="V87" s="227"/>
      <c r="W87" s="228">
        <v>4.41E-2</v>
      </c>
      <c r="X87" s="227"/>
      <c r="Y87" s="227"/>
      <c r="Z87" s="227"/>
      <c r="AA87" s="227"/>
      <c r="AB87" s="228">
        <v>4.41E-2</v>
      </c>
      <c r="AC87" s="227"/>
      <c r="AD87" s="227"/>
      <c r="AE87" s="227"/>
      <c r="AF87" s="227"/>
      <c r="AG87" s="228">
        <v>2.9399999999999999E-2</v>
      </c>
      <c r="AH87" s="227"/>
      <c r="AI87" s="227"/>
      <c r="AJ87" s="227"/>
      <c r="AK87" s="227"/>
    </row>
    <row r="88" spans="1:37" s="201" customFormat="1" ht="15" x14ac:dyDescent="0.25">
      <c r="A88" s="184">
        <f>ROW()</f>
        <v>88</v>
      </c>
      <c r="B88" s="197" t="s">
        <v>246</v>
      </c>
      <c r="C88" s="228">
        <v>0</v>
      </c>
      <c r="D88" s="227"/>
      <c r="E88" s="227"/>
      <c r="F88" s="227"/>
      <c r="G88" s="227"/>
      <c r="H88" s="228">
        <v>0</v>
      </c>
      <c r="I88" s="227"/>
      <c r="J88" s="227"/>
      <c r="K88" s="227"/>
      <c r="L88" s="227"/>
      <c r="M88" s="228">
        <v>0</v>
      </c>
      <c r="N88" s="227"/>
      <c r="O88" s="227"/>
      <c r="P88" s="227"/>
      <c r="Q88" s="227"/>
      <c r="R88" s="228">
        <v>0</v>
      </c>
      <c r="S88" s="227"/>
      <c r="T88" s="227"/>
      <c r="U88" s="227"/>
      <c r="V88" s="227"/>
      <c r="W88" s="228">
        <v>0</v>
      </c>
      <c r="X88" s="227"/>
      <c r="Y88" s="227"/>
      <c r="Z88" s="227"/>
      <c r="AA88" s="227"/>
      <c r="AB88" s="228">
        <v>0</v>
      </c>
      <c r="AC88" s="227"/>
      <c r="AD88" s="227"/>
      <c r="AE88" s="227"/>
      <c r="AF88" s="227"/>
      <c r="AG88" s="228">
        <v>0</v>
      </c>
      <c r="AH88" s="227"/>
      <c r="AI88" s="227"/>
      <c r="AJ88" s="227"/>
      <c r="AK88" s="227"/>
    </row>
    <row r="89" spans="1:37" s="201" customFormat="1" ht="15" x14ac:dyDescent="0.25">
      <c r="A89" s="184">
        <f>ROW()</f>
        <v>89</v>
      </c>
      <c r="B89" s="197" t="s">
        <v>247</v>
      </c>
      <c r="C89" s="228">
        <v>0.33329999999999999</v>
      </c>
      <c r="D89" s="227"/>
      <c r="E89" s="227"/>
      <c r="F89" s="227"/>
      <c r="G89" s="227"/>
      <c r="H89" s="228">
        <v>0.16700000000000001</v>
      </c>
      <c r="I89" s="227"/>
      <c r="J89" s="227"/>
      <c r="K89" s="227"/>
      <c r="L89" s="227"/>
      <c r="M89" s="228">
        <v>0</v>
      </c>
      <c r="N89" s="227"/>
      <c r="O89" s="227"/>
      <c r="P89" s="227"/>
      <c r="Q89" s="227"/>
      <c r="R89" s="228">
        <v>0</v>
      </c>
      <c r="S89" s="227"/>
      <c r="T89" s="227"/>
      <c r="U89" s="227"/>
      <c r="V89" s="227"/>
      <c r="W89" s="228">
        <v>0.16700000000000001</v>
      </c>
      <c r="X89" s="227"/>
      <c r="Y89" s="227"/>
      <c r="Z89" s="227"/>
      <c r="AA89" s="227"/>
      <c r="AB89" s="228">
        <v>0.16669999999999999</v>
      </c>
      <c r="AC89" s="227"/>
      <c r="AD89" s="227"/>
      <c r="AE89" s="227"/>
      <c r="AF89" s="227"/>
      <c r="AG89" s="228">
        <v>0.16669999999999999</v>
      </c>
      <c r="AH89" s="227"/>
      <c r="AI89" s="227"/>
      <c r="AJ89" s="227"/>
      <c r="AK89" s="227"/>
    </row>
    <row r="90" spans="1:37" s="201" customFormat="1" ht="15" x14ac:dyDescent="0.25">
      <c r="A90" s="184">
        <f>ROW()</f>
        <v>90</v>
      </c>
      <c r="B90" s="197" t="s">
        <v>248</v>
      </c>
      <c r="C90" s="228">
        <v>0</v>
      </c>
      <c r="D90" s="227"/>
      <c r="E90" s="227"/>
      <c r="F90" s="227"/>
      <c r="G90" s="227"/>
      <c r="H90" s="228">
        <v>0</v>
      </c>
      <c r="I90" s="227"/>
      <c r="J90" s="227"/>
      <c r="K90" s="227"/>
      <c r="L90" s="227"/>
      <c r="M90" s="228">
        <v>0</v>
      </c>
      <c r="N90" s="227"/>
      <c r="O90" s="227"/>
      <c r="P90" s="227"/>
      <c r="Q90" s="227"/>
      <c r="R90" s="228">
        <v>0</v>
      </c>
      <c r="S90" s="227"/>
      <c r="T90" s="227"/>
      <c r="U90" s="227"/>
      <c r="V90" s="227"/>
      <c r="W90" s="228">
        <v>0</v>
      </c>
      <c r="X90" s="227"/>
      <c r="Y90" s="227"/>
      <c r="Z90" s="227"/>
      <c r="AA90" s="227"/>
      <c r="AB90" s="228">
        <v>0</v>
      </c>
      <c r="AC90" s="227"/>
      <c r="AD90" s="227"/>
      <c r="AE90" s="227"/>
      <c r="AF90" s="227"/>
      <c r="AG90" s="228">
        <v>0</v>
      </c>
      <c r="AH90" s="227"/>
      <c r="AI90" s="227"/>
      <c r="AJ90" s="227"/>
      <c r="AK90" s="227"/>
    </row>
    <row r="91" spans="1:37" s="201" customFormat="1" ht="15" x14ac:dyDescent="0.25">
      <c r="A91" s="184">
        <f>ROW()</f>
        <v>91</v>
      </c>
      <c r="B91" s="229"/>
      <c r="C91" s="230"/>
      <c r="D91" s="227"/>
      <c r="E91" s="227"/>
      <c r="F91" s="227"/>
      <c r="G91" s="227"/>
      <c r="H91" s="230"/>
      <c r="I91" s="227"/>
      <c r="J91" s="227"/>
      <c r="K91" s="227"/>
      <c r="L91" s="227"/>
      <c r="M91" s="230"/>
      <c r="N91" s="227"/>
      <c r="O91" s="227"/>
      <c r="P91" s="227"/>
      <c r="Q91" s="227"/>
      <c r="R91" s="230"/>
      <c r="S91" s="227"/>
      <c r="T91" s="227"/>
      <c r="U91" s="227"/>
      <c r="V91" s="227"/>
      <c r="W91" s="230"/>
      <c r="X91" s="227"/>
      <c r="Y91" s="227"/>
      <c r="Z91" s="227"/>
      <c r="AA91" s="227"/>
      <c r="AB91" s="230"/>
      <c r="AC91" s="227"/>
      <c r="AD91" s="227"/>
      <c r="AE91" s="227"/>
      <c r="AF91" s="227"/>
      <c r="AG91" s="230"/>
      <c r="AH91" s="227"/>
      <c r="AI91" s="227"/>
      <c r="AJ91" s="227"/>
      <c r="AK91" s="227"/>
    </row>
    <row r="92" spans="1:37" s="201" customFormat="1" x14ac:dyDescent="0.2">
      <c r="A92" s="184">
        <f>ROW()</f>
        <v>92</v>
      </c>
      <c r="B92" s="287" t="s">
        <v>249</v>
      </c>
      <c r="C92" s="288">
        <f>C5</f>
        <v>46023</v>
      </c>
      <c r="D92" s="288"/>
      <c r="E92" s="288"/>
      <c r="F92" s="232"/>
      <c r="G92" s="232"/>
      <c r="H92" s="288">
        <f>H5</f>
        <v>46054</v>
      </c>
      <c r="I92" s="288"/>
      <c r="J92" s="288"/>
      <c r="K92" s="232"/>
      <c r="L92" s="232"/>
      <c r="M92" s="288">
        <f>M5</f>
        <v>46082</v>
      </c>
      <c r="N92" s="288"/>
      <c r="O92" s="288"/>
      <c r="P92" s="232"/>
      <c r="Q92" s="232"/>
      <c r="R92" s="288">
        <f>R5</f>
        <v>46113</v>
      </c>
      <c r="S92" s="288"/>
      <c r="T92" s="288"/>
      <c r="U92" s="232"/>
      <c r="V92" s="232"/>
      <c r="W92" s="288">
        <f>W5</f>
        <v>46143</v>
      </c>
      <c r="X92" s="288"/>
      <c r="Y92" s="288"/>
      <c r="Z92" s="232"/>
      <c r="AA92" s="232"/>
      <c r="AB92" s="288">
        <f>AB5</f>
        <v>46174</v>
      </c>
      <c r="AC92" s="288"/>
      <c r="AD92" s="288"/>
      <c r="AE92" s="232"/>
      <c r="AF92" s="232"/>
      <c r="AG92" s="288">
        <f>AG5</f>
        <v>46204</v>
      </c>
      <c r="AH92" s="288"/>
      <c r="AI92" s="288"/>
      <c r="AJ92" s="232"/>
      <c r="AK92" s="232"/>
    </row>
    <row r="93" spans="1:37" s="201" customFormat="1" x14ac:dyDescent="0.2">
      <c r="A93" s="184">
        <f>ROW()</f>
        <v>93</v>
      </c>
      <c r="B93" s="287"/>
      <c r="C93" s="288"/>
      <c r="D93" s="288"/>
      <c r="E93" s="288"/>
      <c r="F93" s="232"/>
      <c r="G93" s="232"/>
      <c r="H93" s="288"/>
      <c r="I93" s="288"/>
      <c r="J93" s="288"/>
      <c r="K93" s="232"/>
      <c r="L93" s="232"/>
      <c r="M93" s="288"/>
      <c r="N93" s="288"/>
      <c r="O93" s="288"/>
      <c r="P93" s="232"/>
      <c r="Q93" s="232"/>
      <c r="R93" s="288"/>
      <c r="S93" s="288"/>
      <c r="T93" s="288"/>
      <c r="U93" s="232"/>
      <c r="V93" s="232"/>
      <c r="W93" s="288"/>
      <c r="X93" s="288"/>
      <c r="Y93" s="288"/>
      <c r="Z93" s="232"/>
      <c r="AA93" s="232"/>
      <c r="AB93" s="288"/>
      <c r="AC93" s="288"/>
      <c r="AD93" s="288"/>
      <c r="AE93" s="232"/>
      <c r="AF93" s="232"/>
      <c r="AG93" s="288"/>
      <c r="AH93" s="288"/>
      <c r="AI93" s="288"/>
      <c r="AJ93" s="232"/>
      <c r="AK93" s="232"/>
    </row>
    <row r="94" spans="1:37" s="201" customFormat="1" x14ac:dyDescent="0.2">
      <c r="A94" s="184">
        <f>ROW()</f>
        <v>94</v>
      </c>
      <c r="B94" s="233" t="s">
        <v>250</v>
      </c>
      <c r="C94" s="234" t="s">
        <v>251</v>
      </c>
      <c r="D94" s="234" t="s">
        <v>252</v>
      </c>
      <c r="E94" s="234" t="s">
        <v>253</v>
      </c>
      <c r="F94" s="232"/>
      <c r="G94" s="232"/>
      <c r="H94" s="234" t="s">
        <v>251</v>
      </c>
      <c r="I94" s="234" t="s">
        <v>252</v>
      </c>
      <c r="J94" s="234" t="s">
        <v>253</v>
      </c>
      <c r="K94" s="232"/>
      <c r="L94" s="232"/>
      <c r="M94" s="234" t="s">
        <v>251</v>
      </c>
      <c r="N94" s="234" t="s">
        <v>252</v>
      </c>
      <c r="O94" s="234" t="s">
        <v>253</v>
      </c>
      <c r="P94" s="232"/>
      <c r="Q94" s="232"/>
      <c r="R94" s="234" t="s">
        <v>251</v>
      </c>
      <c r="S94" s="234" t="s">
        <v>252</v>
      </c>
      <c r="T94" s="234" t="s">
        <v>253</v>
      </c>
      <c r="U94" s="232"/>
      <c r="V94" s="232"/>
      <c r="W94" s="234" t="s">
        <v>251</v>
      </c>
      <c r="X94" s="234" t="s">
        <v>252</v>
      </c>
      <c r="Y94" s="234" t="s">
        <v>253</v>
      </c>
      <c r="Z94" s="232"/>
      <c r="AA94" s="232"/>
      <c r="AB94" s="234" t="s">
        <v>251</v>
      </c>
      <c r="AC94" s="234" t="s">
        <v>252</v>
      </c>
      <c r="AD94" s="234" t="s">
        <v>253</v>
      </c>
      <c r="AE94" s="232"/>
      <c r="AF94" s="232"/>
      <c r="AG94" s="234" t="s">
        <v>251</v>
      </c>
      <c r="AH94" s="234" t="s">
        <v>252</v>
      </c>
      <c r="AI94" s="234" t="s">
        <v>253</v>
      </c>
      <c r="AJ94" s="232"/>
      <c r="AK94" s="232"/>
    </row>
    <row r="95" spans="1:37" s="201" customFormat="1" x14ac:dyDescent="0.2">
      <c r="A95" s="184">
        <f>ROW()</f>
        <v>95</v>
      </c>
      <c r="B95" s="235" t="s">
        <v>254</v>
      </c>
      <c r="C95" s="236">
        <v>2</v>
      </c>
      <c r="D95" s="237">
        <v>0</v>
      </c>
      <c r="E95" s="237">
        <v>0</v>
      </c>
      <c r="F95" s="238"/>
      <c r="G95" s="238"/>
      <c r="H95" s="236">
        <v>2</v>
      </c>
      <c r="I95" s="237">
        <v>0</v>
      </c>
      <c r="J95" s="237">
        <v>0</v>
      </c>
      <c r="K95" s="238"/>
      <c r="L95" s="238"/>
      <c r="M95" s="236">
        <v>3</v>
      </c>
      <c r="N95" s="237">
        <v>0</v>
      </c>
      <c r="O95" s="237" t="s">
        <v>255</v>
      </c>
      <c r="P95" s="238"/>
      <c r="Q95" s="238"/>
      <c r="R95" s="236">
        <v>3</v>
      </c>
      <c r="S95" s="237">
        <v>0</v>
      </c>
      <c r="T95" s="237" t="s">
        <v>255</v>
      </c>
      <c r="U95" s="238"/>
      <c r="V95" s="238"/>
      <c r="W95" s="236">
        <v>3</v>
      </c>
      <c r="X95" s="237" t="s">
        <v>255</v>
      </c>
      <c r="Y95" s="237" t="s">
        <v>255</v>
      </c>
      <c r="Z95" s="238"/>
      <c r="AA95" s="238"/>
      <c r="AB95" s="236">
        <v>3</v>
      </c>
      <c r="AC95" s="237" t="s">
        <v>255</v>
      </c>
      <c r="AD95" s="237" t="s">
        <v>255</v>
      </c>
      <c r="AE95" s="238"/>
      <c r="AF95" s="238"/>
      <c r="AG95" s="236">
        <v>3</v>
      </c>
      <c r="AH95" s="237" t="s">
        <v>255</v>
      </c>
      <c r="AI95" s="237" t="s">
        <v>255</v>
      </c>
      <c r="AJ95" s="238"/>
      <c r="AK95" s="238"/>
    </row>
    <row r="96" spans="1:37" s="201" customFormat="1" x14ac:dyDescent="0.2">
      <c r="A96" s="184">
        <f>ROW()</f>
        <v>96</v>
      </c>
      <c r="B96" s="197" t="s">
        <v>256</v>
      </c>
      <c r="C96" s="239">
        <v>0</v>
      </c>
      <c r="D96" s="240">
        <v>0</v>
      </c>
      <c r="E96" s="240">
        <v>0</v>
      </c>
      <c r="F96" s="238"/>
      <c r="G96" s="238"/>
      <c r="H96" s="239">
        <v>0</v>
      </c>
      <c r="I96" s="240">
        <v>0</v>
      </c>
      <c r="J96" s="240">
        <v>0</v>
      </c>
      <c r="K96" s="238"/>
      <c r="L96" s="238"/>
      <c r="M96" s="239">
        <v>0</v>
      </c>
      <c r="N96" s="240">
        <v>0</v>
      </c>
      <c r="O96" s="240" t="s">
        <v>255</v>
      </c>
      <c r="P96" s="238"/>
      <c r="Q96" s="238"/>
      <c r="R96" s="239">
        <v>0</v>
      </c>
      <c r="S96" s="240">
        <v>0</v>
      </c>
      <c r="T96" s="237" t="s">
        <v>255</v>
      </c>
      <c r="U96" s="238"/>
      <c r="V96" s="238"/>
      <c r="W96" s="239">
        <v>0</v>
      </c>
      <c r="X96" s="237" t="s">
        <v>255</v>
      </c>
      <c r="Y96" s="237" t="s">
        <v>255</v>
      </c>
      <c r="Z96" s="238"/>
      <c r="AA96" s="238"/>
      <c r="AB96" s="239">
        <v>0</v>
      </c>
      <c r="AC96" s="237" t="s">
        <v>255</v>
      </c>
      <c r="AD96" s="237" t="s">
        <v>255</v>
      </c>
      <c r="AE96" s="238"/>
      <c r="AF96" s="238"/>
      <c r="AG96" s="239">
        <v>0</v>
      </c>
      <c r="AH96" s="237" t="s">
        <v>255</v>
      </c>
      <c r="AI96" s="237" t="s">
        <v>255</v>
      </c>
      <c r="AJ96" s="238"/>
      <c r="AK96" s="238"/>
    </row>
    <row r="97" spans="1:37" s="201" customFormat="1" x14ac:dyDescent="0.2">
      <c r="A97" s="184">
        <f>ROW()</f>
        <v>97</v>
      </c>
      <c r="B97" s="197" t="s">
        <v>257</v>
      </c>
      <c r="C97" s="239">
        <v>6</v>
      </c>
      <c r="D97" s="240">
        <v>0</v>
      </c>
      <c r="E97" s="240">
        <v>0</v>
      </c>
      <c r="F97" s="238"/>
      <c r="G97" s="238"/>
      <c r="H97" s="239">
        <v>5</v>
      </c>
      <c r="I97" s="240">
        <v>0</v>
      </c>
      <c r="J97" s="240">
        <v>0</v>
      </c>
      <c r="K97" s="238"/>
      <c r="L97" s="238"/>
      <c r="M97" s="239">
        <v>5</v>
      </c>
      <c r="N97" s="240">
        <v>0</v>
      </c>
      <c r="O97" s="240" t="s">
        <v>255</v>
      </c>
      <c r="P97" s="238"/>
      <c r="Q97" s="238"/>
      <c r="R97" s="239">
        <v>4</v>
      </c>
      <c r="S97" s="240">
        <v>0</v>
      </c>
      <c r="T97" s="237" t="s">
        <v>255</v>
      </c>
      <c r="U97" s="238"/>
      <c r="V97" s="238"/>
      <c r="W97" s="239">
        <v>5</v>
      </c>
      <c r="X97" s="237" t="s">
        <v>255</v>
      </c>
      <c r="Y97" s="237" t="s">
        <v>255</v>
      </c>
      <c r="Z97" s="238"/>
      <c r="AA97" s="238"/>
      <c r="AB97" s="239">
        <v>8</v>
      </c>
      <c r="AC97" s="237" t="s">
        <v>255</v>
      </c>
      <c r="AD97" s="237" t="s">
        <v>255</v>
      </c>
      <c r="AE97" s="238"/>
      <c r="AF97" s="238"/>
      <c r="AG97" s="239">
        <v>8</v>
      </c>
      <c r="AH97" s="237" t="s">
        <v>255</v>
      </c>
      <c r="AI97" s="237" t="s">
        <v>255</v>
      </c>
      <c r="AJ97" s="238"/>
      <c r="AK97" s="238"/>
    </row>
    <row r="98" spans="1:37" s="201" customFormat="1" x14ac:dyDescent="0.2">
      <c r="A98" s="184">
        <f>ROW()</f>
        <v>98</v>
      </c>
      <c r="B98" s="197" t="s">
        <v>258</v>
      </c>
      <c r="C98" s="239">
        <v>3</v>
      </c>
      <c r="D98" s="240">
        <v>0</v>
      </c>
      <c r="E98" s="240">
        <v>0</v>
      </c>
      <c r="F98" s="238"/>
      <c r="G98" s="238"/>
      <c r="H98" s="239">
        <v>3</v>
      </c>
      <c r="I98" s="240">
        <v>0</v>
      </c>
      <c r="J98" s="240">
        <v>0</v>
      </c>
      <c r="K98" s="238"/>
      <c r="L98" s="238"/>
      <c r="M98" s="239">
        <v>3</v>
      </c>
      <c r="N98" s="240">
        <v>0</v>
      </c>
      <c r="O98" s="240" t="s">
        <v>255</v>
      </c>
      <c r="P98" s="238"/>
      <c r="Q98" s="238"/>
      <c r="R98" s="239">
        <v>3</v>
      </c>
      <c r="S98" s="240">
        <v>0</v>
      </c>
      <c r="T98" s="237" t="s">
        <v>255</v>
      </c>
      <c r="U98" s="238"/>
      <c r="V98" s="238"/>
      <c r="W98" s="239">
        <v>3</v>
      </c>
      <c r="X98" s="237" t="s">
        <v>255</v>
      </c>
      <c r="Y98" s="237" t="s">
        <v>255</v>
      </c>
      <c r="Z98" s="238"/>
      <c r="AA98" s="238"/>
      <c r="AB98" s="239">
        <v>0</v>
      </c>
      <c r="AC98" s="237" t="s">
        <v>255</v>
      </c>
      <c r="AD98" s="237" t="s">
        <v>255</v>
      </c>
      <c r="AE98" s="238"/>
      <c r="AF98" s="238"/>
      <c r="AG98" s="239">
        <v>0</v>
      </c>
      <c r="AH98" s="237" t="s">
        <v>255</v>
      </c>
      <c r="AI98" s="237" t="s">
        <v>255</v>
      </c>
      <c r="AJ98" s="238"/>
      <c r="AK98" s="238"/>
    </row>
    <row r="99" spans="1:37" s="201" customFormat="1" x14ac:dyDescent="0.2">
      <c r="A99" s="184">
        <f>ROW()</f>
        <v>99</v>
      </c>
      <c r="B99" s="197" t="s">
        <v>259</v>
      </c>
      <c r="C99" s="239">
        <v>3</v>
      </c>
      <c r="D99" s="240">
        <v>0</v>
      </c>
      <c r="E99" s="240">
        <v>0</v>
      </c>
      <c r="F99" s="238"/>
      <c r="G99" s="238"/>
      <c r="H99" s="239">
        <v>3</v>
      </c>
      <c r="I99" s="240">
        <v>0</v>
      </c>
      <c r="J99" s="240">
        <v>0</v>
      </c>
      <c r="K99" s="238"/>
      <c r="L99" s="238"/>
      <c r="M99" s="239">
        <v>3</v>
      </c>
      <c r="N99" s="240">
        <v>0</v>
      </c>
      <c r="O99" s="240" t="s">
        <v>255</v>
      </c>
      <c r="P99" s="238"/>
      <c r="Q99" s="238"/>
      <c r="R99" s="239">
        <v>3</v>
      </c>
      <c r="S99" s="240">
        <v>0</v>
      </c>
      <c r="T99" s="237" t="s">
        <v>255</v>
      </c>
      <c r="U99" s="238"/>
      <c r="V99" s="238"/>
      <c r="W99" s="239">
        <v>3</v>
      </c>
      <c r="X99" s="237" t="s">
        <v>255</v>
      </c>
      <c r="Y99" s="237" t="s">
        <v>255</v>
      </c>
      <c r="Z99" s="238"/>
      <c r="AA99" s="238"/>
      <c r="AB99" s="239">
        <v>2</v>
      </c>
      <c r="AC99" s="237" t="s">
        <v>255</v>
      </c>
      <c r="AD99" s="237" t="s">
        <v>255</v>
      </c>
      <c r="AE99" s="238"/>
      <c r="AF99" s="238"/>
      <c r="AG99" s="239">
        <v>3</v>
      </c>
      <c r="AH99" s="237" t="s">
        <v>255</v>
      </c>
      <c r="AI99" s="237" t="s">
        <v>255</v>
      </c>
      <c r="AJ99" s="238"/>
      <c r="AK99" s="238"/>
    </row>
    <row r="100" spans="1:37" s="201" customFormat="1" x14ac:dyDescent="0.2">
      <c r="A100" s="184">
        <f>ROW()</f>
        <v>100</v>
      </c>
      <c r="B100" s="197" t="s">
        <v>260</v>
      </c>
      <c r="C100" s="239">
        <v>3</v>
      </c>
      <c r="D100" s="240">
        <v>0</v>
      </c>
      <c r="E100" s="240">
        <v>0</v>
      </c>
      <c r="F100" s="238"/>
      <c r="G100" s="238"/>
      <c r="H100" s="239">
        <v>3</v>
      </c>
      <c r="I100" s="240">
        <v>0</v>
      </c>
      <c r="J100" s="240">
        <v>0</v>
      </c>
      <c r="K100" s="238"/>
      <c r="L100" s="238"/>
      <c r="M100" s="239">
        <v>3</v>
      </c>
      <c r="N100" s="240">
        <v>0</v>
      </c>
      <c r="O100" s="240" t="s">
        <v>255</v>
      </c>
      <c r="P100" s="238"/>
      <c r="Q100" s="238"/>
      <c r="R100" s="239">
        <v>3</v>
      </c>
      <c r="S100" s="240">
        <v>0</v>
      </c>
      <c r="T100" s="237" t="s">
        <v>255</v>
      </c>
      <c r="U100" s="238"/>
      <c r="V100" s="238"/>
      <c r="W100" s="239">
        <v>3</v>
      </c>
      <c r="X100" s="237" t="s">
        <v>255</v>
      </c>
      <c r="Y100" s="237" t="s">
        <v>255</v>
      </c>
      <c r="Z100" s="238"/>
      <c r="AA100" s="238"/>
      <c r="AB100" s="239">
        <v>3</v>
      </c>
      <c r="AC100" s="237" t="s">
        <v>255</v>
      </c>
      <c r="AD100" s="237" t="s">
        <v>255</v>
      </c>
      <c r="AE100" s="238"/>
      <c r="AF100" s="238"/>
      <c r="AG100" s="239">
        <v>3</v>
      </c>
      <c r="AH100" s="237" t="s">
        <v>255</v>
      </c>
      <c r="AI100" s="237" t="s">
        <v>255</v>
      </c>
      <c r="AJ100" s="238"/>
      <c r="AK100" s="238"/>
    </row>
    <row r="101" spans="1:37" s="201" customFormat="1" x14ac:dyDescent="0.2">
      <c r="A101" s="184">
        <f>ROW()</f>
        <v>101</v>
      </c>
      <c r="B101" s="197" t="s">
        <v>261</v>
      </c>
      <c r="C101" s="239">
        <v>0</v>
      </c>
      <c r="D101" s="240">
        <v>0</v>
      </c>
      <c r="E101" s="240">
        <v>0</v>
      </c>
      <c r="F101" s="238"/>
      <c r="G101" s="238"/>
      <c r="H101" s="239">
        <v>0</v>
      </c>
      <c r="I101" s="240">
        <v>0</v>
      </c>
      <c r="J101" s="240">
        <v>0</v>
      </c>
      <c r="K101" s="238"/>
      <c r="L101" s="238"/>
      <c r="M101" s="239">
        <v>0</v>
      </c>
      <c r="N101" s="240">
        <v>0</v>
      </c>
      <c r="O101" s="240" t="s">
        <v>255</v>
      </c>
      <c r="P101" s="238"/>
      <c r="Q101" s="238"/>
      <c r="R101" s="239">
        <v>0</v>
      </c>
      <c r="S101" s="240">
        <v>0</v>
      </c>
      <c r="T101" s="237" t="s">
        <v>255</v>
      </c>
      <c r="U101" s="238"/>
      <c r="V101" s="238"/>
      <c r="W101" s="239">
        <v>0</v>
      </c>
      <c r="X101" s="237" t="s">
        <v>255</v>
      </c>
      <c r="Y101" s="237" t="s">
        <v>255</v>
      </c>
      <c r="Z101" s="238"/>
      <c r="AA101" s="238"/>
      <c r="AB101" s="239">
        <v>0</v>
      </c>
      <c r="AC101" s="237" t="s">
        <v>255</v>
      </c>
      <c r="AD101" s="237" t="s">
        <v>255</v>
      </c>
      <c r="AE101" s="238"/>
      <c r="AF101" s="238"/>
      <c r="AG101" s="239">
        <v>0</v>
      </c>
      <c r="AH101" s="237" t="s">
        <v>255</v>
      </c>
      <c r="AI101" s="237" t="s">
        <v>255</v>
      </c>
      <c r="AJ101" s="238"/>
      <c r="AK101" s="238"/>
    </row>
    <row r="102" spans="1:37" s="201" customFormat="1" x14ac:dyDescent="0.2">
      <c r="A102" s="184">
        <f>ROW()</f>
        <v>102</v>
      </c>
      <c r="B102" s="197" t="s">
        <v>262</v>
      </c>
      <c r="C102" s="239">
        <v>0</v>
      </c>
      <c r="D102" s="240">
        <v>0</v>
      </c>
      <c r="E102" s="240">
        <v>0</v>
      </c>
      <c r="F102" s="238"/>
      <c r="G102" s="238"/>
      <c r="H102" s="239">
        <v>0</v>
      </c>
      <c r="I102" s="240">
        <v>0</v>
      </c>
      <c r="J102" s="240">
        <v>0</v>
      </c>
      <c r="K102" s="238"/>
      <c r="L102" s="238"/>
      <c r="M102" s="239">
        <v>0</v>
      </c>
      <c r="N102" s="240">
        <v>0</v>
      </c>
      <c r="O102" s="240" t="s">
        <v>255</v>
      </c>
      <c r="P102" s="238"/>
      <c r="Q102" s="238"/>
      <c r="R102" s="239">
        <v>0</v>
      </c>
      <c r="S102" s="240">
        <v>0</v>
      </c>
      <c r="T102" s="237" t="s">
        <v>255</v>
      </c>
      <c r="U102" s="238"/>
      <c r="V102" s="238"/>
      <c r="W102" s="239">
        <v>0</v>
      </c>
      <c r="X102" s="237" t="s">
        <v>255</v>
      </c>
      <c r="Y102" s="237" t="s">
        <v>255</v>
      </c>
      <c r="Z102" s="238"/>
      <c r="AA102" s="238"/>
      <c r="AB102" s="239">
        <v>0</v>
      </c>
      <c r="AC102" s="237" t="s">
        <v>255</v>
      </c>
      <c r="AD102" s="237" t="s">
        <v>255</v>
      </c>
      <c r="AE102" s="238"/>
      <c r="AF102" s="238"/>
      <c r="AG102" s="239">
        <v>0</v>
      </c>
      <c r="AH102" s="237" t="s">
        <v>255</v>
      </c>
      <c r="AI102" s="237" t="s">
        <v>255</v>
      </c>
      <c r="AJ102" s="238"/>
      <c r="AK102" s="238"/>
    </row>
    <row r="103" spans="1:37" s="201" customFormat="1" x14ac:dyDescent="0.2">
      <c r="A103" s="184">
        <f>ROW()</f>
        <v>103</v>
      </c>
      <c r="B103" s="197" t="s">
        <v>263</v>
      </c>
      <c r="C103" s="239">
        <v>0</v>
      </c>
      <c r="D103" s="240">
        <v>0</v>
      </c>
      <c r="E103" s="240">
        <v>0</v>
      </c>
      <c r="F103" s="238"/>
      <c r="G103" s="238"/>
      <c r="H103" s="239">
        <v>0</v>
      </c>
      <c r="I103" s="240">
        <v>0</v>
      </c>
      <c r="J103" s="240">
        <v>0</v>
      </c>
      <c r="K103" s="238"/>
      <c r="L103" s="238"/>
      <c r="M103" s="239">
        <v>0</v>
      </c>
      <c r="N103" s="240">
        <v>0</v>
      </c>
      <c r="O103" s="240" t="s">
        <v>255</v>
      </c>
      <c r="P103" s="238"/>
      <c r="Q103" s="238"/>
      <c r="R103" s="239">
        <v>0</v>
      </c>
      <c r="S103" s="240">
        <v>0</v>
      </c>
      <c r="T103" s="237" t="s">
        <v>255</v>
      </c>
      <c r="U103" s="238"/>
      <c r="V103" s="238"/>
      <c r="W103" s="239">
        <v>0</v>
      </c>
      <c r="X103" s="237" t="s">
        <v>255</v>
      </c>
      <c r="Y103" s="237" t="s">
        <v>255</v>
      </c>
      <c r="Z103" s="238"/>
      <c r="AA103" s="238"/>
      <c r="AB103" s="239">
        <v>0</v>
      </c>
      <c r="AC103" s="237" t="s">
        <v>255</v>
      </c>
      <c r="AD103" s="237" t="s">
        <v>255</v>
      </c>
      <c r="AE103" s="238"/>
      <c r="AF103" s="238"/>
      <c r="AG103" s="239">
        <v>0</v>
      </c>
      <c r="AH103" s="237" t="s">
        <v>255</v>
      </c>
      <c r="AI103" s="237" t="s">
        <v>255</v>
      </c>
      <c r="AJ103" s="238"/>
      <c r="AK103" s="238"/>
    </row>
    <row r="104" spans="1:37" s="201" customFormat="1" x14ac:dyDescent="0.2">
      <c r="A104" s="184">
        <f>ROW()</f>
        <v>104</v>
      </c>
      <c r="B104" s="197" t="s">
        <v>264</v>
      </c>
      <c r="C104" s="239">
        <v>3</v>
      </c>
      <c r="D104" s="240">
        <v>0</v>
      </c>
      <c r="E104" s="240">
        <v>0</v>
      </c>
      <c r="F104" s="238"/>
      <c r="G104" s="238"/>
      <c r="H104" s="239">
        <v>2</v>
      </c>
      <c r="I104" s="240">
        <v>0</v>
      </c>
      <c r="J104" s="240">
        <v>0</v>
      </c>
      <c r="K104" s="238"/>
      <c r="L104" s="238"/>
      <c r="M104" s="239">
        <v>2</v>
      </c>
      <c r="N104" s="240">
        <v>0</v>
      </c>
      <c r="O104" s="240" t="s">
        <v>255</v>
      </c>
      <c r="P104" s="238"/>
      <c r="Q104" s="238"/>
      <c r="R104" s="239">
        <v>2</v>
      </c>
      <c r="S104" s="240">
        <v>0</v>
      </c>
      <c r="T104" s="237" t="s">
        <v>255</v>
      </c>
      <c r="U104" s="238"/>
      <c r="V104" s="238"/>
      <c r="W104" s="239">
        <v>2</v>
      </c>
      <c r="X104" s="237" t="s">
        <v>255</v>
      </c>
      <c r="Y104" s="237" t="s">
        <v>255</v>
      </c>
      <c r="Z104" s="238"/>
      <c r="AA104" s="238"/>
      <c r="AB104" s="239">
        <v>2</v>
      </c>
      <c r="AC104" s="237" t="s">
        <v>255</v>
      </c>
      <c r="AD104" s="237" t="s">
        <v>255</v>
      </c>
      <c r="AE104" s="238"/>
      <c r="AF104" s="238"/>
      <c r="AG104" s="239">
        <v>2</v>
      </c>
      <c r="AH104" s="237" t="s">
        <v>255</v>
      </c>
      <c r="AI104" s="237" t="s">
        <v>255</v>
      </c>
      <c r="AJ104" s="238"/>
      <c r="AK104" s="238"/>
    </row>
    <row r="105" spans="1:37" s="201" customFormat="1" x14ac:dyDescent="0.2">
      <c r="A105" s="184">
        <f>ROW()</f>
        <v>105</v>
      </c>
      <c r="B105" s="197" t="s">
        <v>265</v>
      </c>
      <c r="C105" s="239">
        <v>2</v>
      </c>
      <c r="D105" s="240">
        <v>0</v>
      </c>
      <c r="E105" s="240">
        <v>0</v>
      </c>
      <c r="F105" s="238"/>
      <c r="G105" s="238"/>
      <c r="H105" s="239">
        <v>2</v>
      </c>
      <c r="I105" s="240">
        <v>0</v>
      </c>
      <c r="J105" s="240">
        <v>0</v>
      </c>
      <c r="K105" s="238"/>
      <c r="L105" s="238"/>
      <c r="M105" s="239">
        <v>2</v>
      </c>
      <c r="N105" s="240">
        <v>0</v>
      </c>
      <c r="O105" s="240" t="s">
        <v>255</v>
      </c>
      <c r="P105" s="238"/>
      <c r="Q105" s="238"/>
      <c r="R105" s="239">
        <v>2</v>
      </c>
      <c r="S105" s="240">
        <v>0</v>
      </c>
      <c r="T105" s="237" t="s">
        <v>255</v>
      </c>
      <c r="U105" s="238"/>
      <c r="V105" s="238"/>
      <c r="W105" s="239">
        <v>2</v>
      </c>
      <c r="X105" s="237" t="s">
        <v>255</v>
      </c>
      <c r="Y105" s="237" t="s">
        <v>255</v>
      </c>
      <c r="Z105" s="238"/>
      <c r="AA105" s="238"/>
      <c r="AB105" s="239">
        <v>2</v>
      </c>
      <c r="AC105" s="237" t="s">
        <v>255</v>
      </c>
      <c r="AD105" s="237" t="s">
        <v>255</v>
      </c>
      <c r="AE105" s="238"/>
      <c r="AF105" s="238"/>
      <c r="AG105" s="239">
        <v>2</v>
      </c>
      <c r="AH105" s="237" t="s">
        <v>255</v>
      </c>
      <c r="AI105" s="237" t="s">
        <v>255</v>
      </c>
      <c r="AJ105" s="238"/>
      <c r="AK105" s="238"/>
    </row>
    <row r="106" spans="1:37" s="201" customFormat="1" x14ac:dyDescent="0.2">
      <c r="A106" s="184">
        <f>ROW()</f>
        <v>106</v>
      </c>
      <c r="B106" s="197" t="s">
        <v>266</v>
      </c>
      <c r="C106" s="239">
        <v>14</v>
      </c>
      <c r="D106" s="240">
        <v>0</v>
      </c>
      <c r="E106" s="240">
        <v>0</v>
      </c>
      <c r="F106" s="238"/>
      <c r="G106" s="238"/>
      <c r="H106" s="239">
        <v>16</v>
      </c>
      <c r="I106" s="240">
        <v>0</v>
      </c>
      <c r="J106" s="240">
        <v>0</v>
      </c>
      <c r="K106" s="238"/>
      <c r="L106" s="238"/>
      <c r="M106" s="239">
        <v>17</v>
      </c>
      <c r="N106" s="240">
        <v>0</v>
      </c>
      <c r="O106" s="240" t="s">
        <v>255</v>
      </c>
      <c r="P106" s="238"/>
      <c r="Q106" s="238"/>
      <c r="R106" s="239">
        <v>17</v>
      </c>
      <c r="S106" s="240">
        <v>0</v>
      </c>
      <c r="T106" s="237" t="s">
        <v>255</v>
      </c>
      <c r="U106" s="238"/>
      <c r="V106" s="238"/>
      <c r="W106" s="239">
        <v>16</v>
      </c>
      <c r="X106" s="237" t="s">
        <v>255</v>
      </c>
      <c r="Y106" s="237" t="s">
        <v>255</v>
      </c>
      <c r="Z106" s="238"/>
      <c r="AA106" s="238"/>
      <c r="AB106" s="239">
        <v>37</v>
      </c>
      <c r="AC106" s="237" t="s">
        <v>255</v>
      </c>
      <c r="AD106" s="237" t="s">
        <v>255</v>
      </c>
      <c r="AE106" s="238"/>
      <c r="AF106" s="238"/>
      <c r="AG106" s="239">
        <v>36</v>
      </c>
      <c r="AH106" s="237" t="s">
        <v>255</v>
      </c>
      <c r="AI106" s="237" t="s">
        <v>255</v>
      </c>
      <c r="AJ106" s="238"/>
      <c r="AK106" s="238"/>
    </row>
    <row r="107" spans="1:37" s="201" customFormat="1" x14ac:dyDescent="0.2">
      <c r="A107" s="184">
        <f>ROW()</f>
        <v>107</v>
      </c>
      <c r="B107" s="197" t="s">
        <v>267</v>
      </c>
      <c r="C107" s="239">
        <v>17</v>
      </c>
      <c r="D107" s="240">
        <v>0</v>
      </c>
      <c r="E107" s="240">
        <v>0</v>
      </c>
      <c r="F107" s="238"/>
      <c r="G107" s="238"/>
      <c r="H107" s="239">
        <v>17</v>
      </c>
      <c r="I107" s="240">
        <v>0</v>
      </c>
      <c r="J107" s="240">
        <v>0</v>
      </c>
      <c r="K107" s="238"/>
      <c r="L107" s="238"/>
      <c r="M107" s="239">
        <v>18</v>
      </c>
      <c r="N107" s="240">
        <v>0</v>
      </c>
      <c r="O107" s="240" t="s">
        <v>255</v>
      </c>
      <c r="P107" s="238"/>
      <c r="Q107" s="238"/>
      <c r="R107" s="239">
        <v>18</v>
      </c>
      <c r="S107" s="240">
        <v>0</v>
      </c>
      <c r="T107" s="237" t="s">
        <v>255</v>
      </c>
      <c r="U107" s="238"/>
      <c r="V107" s="238"/>
      <c r="W107" s="239">
        <v>18</v>
      </c>
      <c r="X107" s="237" t="s">
        <v>255</v>
      </c>
      <c r="Y107" s="237" t="s">
        <v>255</v>
      </c>
      <c r="Z107" s="238"/>
      <c r="AA107" s="238"/>
      <c r="AB107" s="239">
        <v>0</v>
      </c>
      <c r="AC107" s="237" t="s">
        <v>255</v>
      </c>
      <c r="AD107" s="237" t="s">
        <v>255</v>
      </c>
      <c r="AE107" s="238"/>
      <c r="AF107" s="238"/>
      <c r="AG107" s="239">
        <v>0</v>
      </c>
      <c r="AH107" s="237" t="s">
        <v>255</v>
      </c>
      <c r="AI107" s="237" t="s">
        <v>255</v>
      </c>
      <c r="AJ107" s="238"/>
      <c r="AK107" s="238"/>
    </row>
    <row r="108" spans="1:37" s="201" customFormat="1" x14ac:dyDescent="0.2">
      <c r="A108" s="184">
        <f>ROW()</f>
        <v>108</v>
      </c>
      <c r="B108" s="197" t="s">
        <v>268</v>
      </c>
      <c r="C108" s="239">
        <v>40</v>
      </c>
      <c r="D108" s="240">
        <v>0</v>
      </c>
      <c r="E108" s="240">
        <v>0</v>
      </c>
      <c r="F108" s="238"/>
      <c r="G108" s="238"/>
      <c r="H108" s="239">
        <v>42</v>
      </c>
      <c r="I108" s="240">
        <v>0</v>
      </c>
      <c r="J108" s="240">
        <v>0</v>
      </c>
      <c r="K108" s="238"/>
      <c r="L108" s="238"/>
      <c r="M108" s="239">
        <v>42</v>
      </c>
      <c r="N108" s="240">
        <v>0</v>
      </c>
      <c r="O108" s="240" t="s">
        <v>255</v>
      </c>
      <c r="P108" s="238"/>
      <c r="Q108" s="238"/>
      <c r="R108" s="239">
        <v>43</v>
      </c>
      <c r="S108" s="240">
        <v>0</v>
      </c>
      <c r="T108" s="237" t="s">
        <v>255</v>
      </c>
      <c r="U108" s="238"/>
      <c r="V108" s="238"/>
      <c r="W108" s="239">
        <v>43</v>
      </c>
      <c r="X108" s="237" t="s">
        <v>255</v>
      </c>
      <c r="Y108" s="237" t="s">
        <v>255</v>
      </c>
      <c r="Z108" s="238"/>
      <c r="AA108" s="238"/>
      <c r="AB108" s="239">
        <v>46</v>
      </c>
      <c r="AC108" s="237" t="s">
        <v>255</v>
      </c>
      <c r="AD108" s="237" t="s">
        <v>255</v>
      </c>
      <c r="AE108" s="238"/>
      <c r="AF108" s="238"/>
      <c r="AG108" s="239">
        <v>44</v>
      </c>
      <c r="AH108" s="237"/>
      <c r="AI108" s="237"/>
      <c r="AJ108" s="238"/>
      <c r="AK108" s="238"/>
    </row>
    <row r="109" spans="1:37" s="219" customFormat="1" x14ac:dyDescent="0.2">
      <c r="A109" s="190">
        <f>ROW()</f>
        <v>109</v>
      </c>
      <c r="B109" s="202" t="s">
        <v>269</v>
      </c>
      <c r="C109" s="281">
        <f>SUM(C95:E108)</f>
        <v>93</v>
      </c>
      <c r="D109" s="282"/>
      <c r="E109" s="283"/>
      <c r="F109" s="241"/>
      <c r="G109" s="241"/>
      <c r="H109" s="281">
        <f>SUM(H95:J108)</f>
        <v>95</v>
      </c>
      <c r="I109" s="282"/>
      <c r="J109" s="283"/>
      <c r="K109" s="241"/>
      <c r="L109" s="241"/>
      <c r="M109" s="281">
        <v>98</v>
      </c>
      <c r="N109" s="282"/>
      <c r="O109" s="283"/>
      <c r="P109" s="241"/>
      <c r="Q109" s="241"/>
      <c r="R109" s="281">
        <v>98</v>
      </c>
      <c r="S109" s="282"/>
      <c r="T109" s="283"/>
      <c r="U109" s="241"/>
      <c r="V109" s="241"/>
      <c r="W109" s="281">
        <v>98</v>
      </c>
      <c r="X109" s="282"/>
      <c r="Y109" s="283"/>
      <c r="Z109" s="241"/>
      <c r="AA109" s="241"/>
      <c r="AB109" s="281">
        <v>103</v>
      </c>
      <c r="AC109" s="282"/>
      <c r="AD109" s="283"/>
      <c r="AE109" s="241"/>
      <c r="AF109" s="241"/>
      <c r="AG109" s="281">
        <f>SUM(AG95:AG108)</f>
        <v>101</v>
      </c>
      <c r="AH109" s="282"/>
      <c r="AI109" s="283"/>
      <c r="AJ109" s="241"/>
      <c r="AK109" s="241"/>
    </row>
    <row r="110" spans="1:37" x14ac:dyDescent="0.25">
      <c r="A110" s="184">
        <f>ROW()</f>
        <v>110</v>
      </c>
      <c r="B110" s="242"/>
      <c r="C110" s="243"/>
      <c r="D110" s="243"/>
      <c r="E110" s="243"/>
      <c r="F110" s="232"/>
      <c r="G110" s="232"/>
      <c r="H110" s="243"/>
      <c r="I110" s="243"/>
      <c r="J110" s="243"/>
      <c r="K110" s="232"/>
      <c r="L110" s="232"/>
      <c r="M110" s="243"/>
      <c r="N110" s="243"/>
      <c r="O110" s="243"/>
      <c r="P110" s="232"/>
      <c r="Q110" s="232"/>
      <c r="R110" s="243"/>
      <c r="S110" s="243"/>
      <c r="T110" s="243"/>
      <c r="U110" s="232"/>
      <c r="V110" s="232"/>
      <c r="W110" s="243"/>
      <c r="X110" s="243"/>
      <c r="Y110" s="243"/>
      <c r="Z110" s="232"/>
      <c r="AA110" s="232"/>
      <c r="AB110" s="243"/>
      <c r="AC110" s="243"/>
      <c r="AD110" s="243"/>
      <c r="AE110" s="232"/>
      <c r="AF110" s="232"/>
      <c r="AG110" s="243"/>
      <c r="AH110" s="243"/>
      <c r="AI110" s="243"/>
      <c r="AJ110" s="232"/>
      <c r="AK110" s="232"/>
    </row>
    <row r="111" spans="1:37" hidden="1" x14ac:dyDescent="0.25">
      <c r="A111" s="184">
        <f>ROW()</f>
        <v>111</v>
      </c>
      <c r="B111" s="243"/>
      <c r="C111" s="243"/>
      <c r="D111" s="243"/>
      <c r="E111" s="243"/>
      <c r="F111" s="232"/>
      <c r="G111" s="232"/>
      <c r="H111" s="243"/>
      <c r="I111" s="243"/>
      <c r="J111" s="243"/>
      <c r="K111" s="232"/>
      <c r="L111" s="232"/>
      <c r="M111" s="243"/>
      <c r="N111" s="243"/>
      <c r="O111" s="243"/>
      <c r="P111" s="232"/>
      <c r="Q111" s="232"/>
      <c r="R111" s="243"/>
      <c r="S111" s="243"/>
      <c r="T111" s="243"/>
      <c r="U111" s="232"/>
      <c r="V111" s="232"/>
      <c r="W111" s="243"/>
      <c r="X111" s="243"/>
      <c r="Y111" s="243"/>
      <c r="Z111" s="232"/>
      <c r="AA111" s="232"/>
      <c r="AB111" s="243"/>
      <c r="AC111" s="243"/>
      <c r="AD111" s="243"/>
      <c r="AE111" s="232"/>
      <c r="AF111" s="232"/>
      <c r="AG111" s="243"/>
      <c r="AH111" s="243"/>
      <c r="AI111" s="243"/>
      <c r="AJ111" s="232"/>
      <c r="AK111" s="232"/>
    </row>
    <row r="112" spans="1:37" s="201" customFormat="1" x14ac:dyDescent="0.2">
      <c r="A112" s="184">
        <f>ROW()</f>
        <v>112</v>
      </c>
      <c r="B112" s="244" t="s">
        <v>270</v>
      </c>
      <c r="C112" s="245" t="s">
        <v>251</v>
      </c>
      <c r="D112" s="246" t="s">
        <v>252</v>
      </c>
      <c r="E112" s="246" t="s">
        <v>253</v>
      </c>
      <c r="F112" s="232"/>
      <c r="G112" s="232"/>
      <c r="H112" s="245" t="s">
        <v>251</v>
      </c>
      <c r="I112" s="246" t="s">
        <v>252</v>
      </c>
      <c r="J112" s="246" t="s">
        <v>253</v>
      </c>
      <c r="K112" s="232"/>
      <c r="L112" s="232"/>
      <c r="M112" s="245" t="s">
        <v>251</v>
      </c>
      <c r="N112" s="246" t="s">
        <v>252</v>
      </c>
      <c r="O112" s="246" t="s">
        <v>253</v>
      </c>
      <c r="P112" s="232"/>
      <c r="Q112" s="232"/>
      <c r="R112" s="245" t="s">
        <v>251</v>
      </c>
      <c r="S112" s="246" t="s">
        <v>252</v>
      </c>
      <c r="T112" s="246" t="s">
        <v>253</v>
      </c>
      <c r="U112" s="232"/>
      <c r="V112" s="232"/>
      <c r="W112" s="245" t="s">
        <v>251</v>
      </c>
      <c r="X112" s="246" t="s">
        <v>252</v>
      </c>
      <c r="Y112" s="246" t="s">
        <v>253</v>
      </c>
      <c r="Z112" s="232"/>
      <c r="AA112" s="232"/>
      <c r="AB112" s="245" t="s">
        <v>251</v>
      </c>
      <c r="AC112" s="246" t="s">
        <v>252</v>
      </c>
      <c r="AD112" s="246" t="s">
        <v>253</v>
      </c>
      <c r="AE112" s="232"/>
      <c r="AF112" s="232"/>
      <c r="AG112" s="245" t="s">
        <v>251</v>
      </c>
      <c r="AH112" s="246" t="s">
        <v>252</v>
      </c>
      <c r="AI112" s="246" t="s">
        <v>253</v>
      </c>
      <c r="AJ112" s="232"/>
      <c r="AK112" s="232"/>
    </row>
    <row r="113" spans="1:37" s="250" customFormat="1" x14ac:dyDescent="0.2">
      <c r="A113" s="184">
        <f>ROW()</f>
        <v>113</v>
      </c>
      <c r="B113" s="247" t="s">
        <v>271</v>
      </c>
      <c r="C113" s="248">
        <v>0</v>
      </c>
      <c r="D113" s="249">
        <v>0</v>
      </c>
      <c r="E113" s="249">
        <v>0</v>
      </c>
      <c r="F113" s="232"/>
      <c r="G113" s="232"/>
      <c r="H113" s="248">
        <v>0</v>
      </c>
      <c r="I113" s="249">
        <v>0</v>
      </c>
      <c r="J113" s="249">
        <v>0</v>
      </c>
      <c r="K113" s="232"/>
      <c r="L113" s="232"/>
      <c r="M113" s="248">
        <v>0</v>
      </c>
      <c r="N113" s="249">
        <v>0</v>
      </c>
      <c r="O113" s="249" t="s">
        <v>255</v>
      </c>
      <c r="P113" s="232"/>
      <c r="Q113" s="232"/>
      <c r="R113" s="248">
        <v>1.67E-2</v>
      </c>
      <c r="S113" s="249">
        <v>0</v>
      </c>
      <c r="T113" s="237" t="s">
        <v>255</v>
      </c>
      <c r="U113" s="232"/>
      <c r="V113" s="232"/>
      <c r="W113" s="248">
        <v>0</v>
      </c>
      <c r="X113" s="237" t="s">
        <v>255</v>
      </c>
      <c r="Y113" s="237" t="s">
        <v>255</v>
      </c>
      <c r="Z113" s="232"/>
      <c r="AA113" s="232"/>
      <c r="AB113" s="248">
        <v>0</v>
      </c>
      <c r="AC113" s="237" t="s">
        <v>255</v>
      </c>
      <c r="AD113" s="237" t="s">
        <v>255</v>
      </c>
      <c r="AE113" s="232"/>
      <c r="AF113" s="232"/>
      <c r="AG113" s="248">
        <v>0</v>
      </c>
      <c r="AH113" s="248">
        <v>0</v>
      </c>
      <c r="AI113" s="248">
        <v>0</v>
      </c>
      <c r="AJ113" s="232"/>
      <c r="AK113" s="232"/>
    </row>
    <row r="114" spans="1:37" s="250" customFormat="1" x14ac:dyDescent="0.2">
      <c r="A114" s="184">
        <f>ROW()</f>
        <v>114</v>
      </c>
      <c r="B114" s="247" t="s">
        <v>272</v>
      </c>
      <c r="C114" s="248">
        <v>0</v>
      </c>
      <c r="D114" s="249">
        <v>0</v>
      </c>
      <c r="E114" s="249">
        <v>0</v>
      </c>
      <c r="F114" s="232"/>
      <c r="G114" s="232"/>
      <c r="H114" s="248">
        <v>0</v>
      </c>
      <c r="I114" s="249">
        <v>0</v>
      </c>
      <c r="J114" s="249">
        <v>0</v>
      </c>
      <c r="K114" s="232"/>
      <c r="L114" s="232"/>
      <c r="M114" s="248">
        <v>0</v>
      </c>
      <c r="N114" s="249">
        <v>0</v>
      </c>
      <c r="O114" s="249" t="s">
        <v>255</v>
      </c>
      <c r="P114" s="232"/>
      <c r="Q114" s="232"/>
      <c r="R114" s="248">
        <v>0</v>
      </c>
      <c r="S114" s="249">
        <v>0</v>
      </c>
      <c r="T114" s="237" t="s">
        <v>255</v>
      </c>
      <c r="U114" s="232"/>
      <c r="V114" s="232"/>
      <c r="W114" s="248">
        <v>0</v>
      </c>
      <c r="X114" s="237" t="s">
        <v>255</v>
      </c>
      <c r="Y114" s="237" t="s">
        <v>255</v>
      </c>
      <c r="Z114" s="232"/>
      <c r="AA114" s="232"/>
      <c r="AB114" s="248">
        <v>0</v>
      </c>
      <c r="AC114" s="237" t="s">
        <v>255</v>
      </c>
      <c r="AD114" s="237" t="s">
        <v>255</v>
      </c>
      <c r="AE114" s="232"/>
      <c r="AF114" s="232"/>
      <c r="AG114" s="248">
        <v>0</v>
      </c>
      <c r="AH114" s="248">
        <v>0</v>
      </c>
      <c r="AI114" s="248">
        <v>0</v>
      </c>
      <c r="AJ114" s="232"/>
      <c r="AK114" s="232"/>
    </row>
    <row r="115" spans="1:37" s="250" customFormat="1" x14ac:dyDescent="0.2">
      <c r="A115" s="184">
        <f>ROW()</f>
        <v>115</v>
      </c>
      <c r="B115" s="247" t="s">
        <v>47</v>
      </c>
      <c r="C115" s="248">
        <v>4.07E-2</v>
      </c>
      <c r="D115" s="249">
        <v>0</v>
      </c>
      <c r="E115" s="249">
        <v>0</v>
      </c>
      <c r="F115" s="232"/>
      <c r="G115" s="232"/>
      <c r="H115" s="248">
        <v>2.76E-2</v>
      </c>
      <c r="I115" s="249">
        <v>0</v>
      </c>
      <c r="J115" s="249">
        <v>0</v>
      </c>
      <c r="K115" s="232"/>
      <c r="L115" s="232"/>
      <c r="M115" s="248">
        <v>8.3000000000000001E-3</v>
      </c>
      <c r="N115" s="249">
        <v>0</v>
      </c>
      <c r="O115" s="249" t="s">
        <v>255</v>
      </c>
      <c r="P115" s="232"/>
      <c r="Q115" s="232"/>
      <c r="R115" s="248">
        <v>0</v>
      </c>
      <c r="S115" s="249">
        <v>0</v>
      </c>
      <c r="T115" s="237" t="s">
        <v>255</v>
      </c>
      <c r="U115" s="232"/>
      <c r="V115" s="232"/>
      <c r="W115" s="248">
        <v>0</v>
      </c>
      <c r="X115" s="237" t="s">
        <v>255</v>
      </c>
      <c r="Y115" s="237" t="s">
        <v>255</v>
      </c>
      <c r="Z115" s="232"/>
      <c r="AA115" s="232"/>
      <c r="AB115" s="248">
        <v>0.27</v>
      </c>
      <c r="AC115" s="237" t="s">
        <v>255</v>
      </c>
      <c r="AD115" s="237" t="s">
        <v>255</v>
      </c>
      <c r="AE115" s="232"/>
      <c r="AF115" s="232"/>
      <c r="AG115" s="248">
        <v>1.6000000000000001E-3</v>
      </c>
      <c r="AH115" s="248">
        <v>0</v>
      </c>
      <c r="AI115" s="248">
        <v>0</v>
      </c>
      <c r="AJ115" s="232"/>
      <c r="AK115" s="232"/>
    </row>
    <row r="116" spans="1:37" s="250" customFormat="1" x14ac:dyDescent="0.2">
      <c r="A116" s="184">
        <f>ROW()</f>
        <v>116</v>
      </c>
      <c r="B116" s="247" t="s">
        <v>48</v>
      </c>
      <c r="C116" s="248">
        <v>0</v>
      </c>
      <c r="D116" s="249">
        <v>0</v>
      </c>
      <c r="E116" s="249">
        <v>0</v>
      </c>
      <c r="F116" s="232"/>
      <c r="G116" s="232"/>
      <c r="H116" s="248">
        <v>4.4400000000000002E-2</v>
      </c>
      <c r="I116" s="249">
        <v>0</v>
      </c>
      <c r="J116" s="249">
        <v>0</v>
      </c>
      <c r="K116" s="232"/>
      <c r="L116" s="232"/>
      <c r="M116" s="248">
        <v>0</v>
      </c>
      <c r="N116" s="249">
        <v>0</v>
      </c>
      <c r="O116" s="249" t="s">
        <v>255</v>
      </c>
      <c r="P116" s="232"/>
      <c r="Q116" s="232"/>
      <c r="R116" s="248">
        <v>0</v>
      </c>
      <c r="S116" s="249">
        <v>0</v>
      </c>
      <c r="T116" s="237" t="s">
        <v>255</v>
      </c>
      <c r="U116" s="232"/>
      <c r="V116" s="232"/>
      <c r="W116" s="248">
        <v>0</v>
      </c>
      <c r="X116" s="237" t="s">
        <v>255</v>
      </c>
      <c r="Y116" s="237" t="s">
        <v>255</v>
      </c>
      <c r="Z116" s="232"/>
      <c r="AA116" s="232"/>
      <c r="AB116" s="248">
        <v>0</v>
      </c>
      <c r="AC116" s="237" t="s">
        <v>255</v>
      </c>
      <c r="AD116" s="237" t="s">
        <v>255</v>
      </c>
      <c r="AE116" s="232"/>
      <c r="AF116" s="232"/>
      <c r="AG116" s="248">
        <v>1E-4</v>
      </c>
      <c r="AH116" s="248">
        <v>0</v>
      </c>
      <c r="AI116" s="248">
        <v>0</v>
      </c>
      <c r="AJ116" s="232"/>
      <c r="AK116" s="232"/>
    </row>
    <row r="117" spans="1:37" s="250" customFormat="1" x14ac:dyDescent="0.2">
      <c r="A117" s="184">
        <f>ROW()</f>
        <v>117</v>
      </c>
      <c r="B117" s="247" t="s">
        <v>49</v>
      </c>
      <c r="C117" s="248">
        <v>4.65E-2</v>
      </c>
      <c r="D117" s="249">
        <v>0</v>
      </c>
      <c r="E117" s="249">
        <v>0</v>
      </c>
      <c r="F117" s="232"/>
      <c r="G117" s="232"/>
      <c r="H117" s="248">
        <v>0</v>
      </c>
      <c r="I117" s="249">
        <v>0</v>
      </c>
      <c r="J117" s="249">
        <v>0</v>
      </c>
      <c r="K117" s="232"/>
      <c r="L117" s="232"/>
      <c r="M117" s="248">
        <v>2.5000000000000001E-2</v>
      </c>
      <c r="N117" s="249">
        <v>0</v>
      </c>
      <c r="O117" s="249" t="s">
        <v>255</v>
      </c>
      <c r="P117" s="232"/>
      <c r="Q117" s="232"/>
      <c r="R117" s="248">
        <v>0</v>
      </c>
      <c r="S117" s="249">
        <v>0</v>
      </c>
      <c r="T117" s="237" t="s">
        <v>255</v>
      </c>
      <c r="U117" s="232"/>
      <c r="V117" s="232"/>
      <c r="W117" s="248">
        <v>2.5000000000000001E-2</v>
      </c>
      <c r="X117" s="237" t="s">
        <v>255</v>
      </c>
      <c r="Y117" s="237" t="s">
        <v>255</v>
      </c>
      <c r="Z117" s="232"/>
      <c r="AA117" s="232"/>
      <c r="AB117" s="248">
        <v>0.109</v>
      </c>
      <c r="AC117" s="237" t="s">
        <v>255</v>
      </c>
      <c r="AD117" s="237" t="s">
        <v>255</v>
      </c>
      <c r="AE117" s="232"/>
      <c r="AF117" s="232"/>
      <c r="AG117" s="248">
        <v>1E-4</v>
      </c>
      <c r="AH117" s="248">
        <v>0</v>
      </c>
      <c r="AI117" s="248">
        <v>0</v>
      </c>
      <c r="AJ117" s="232"/>
      <c r="AK117" s="232"/>
    </row>
    <row r="118" spans="1:37" s="250" customFormat="1" x14ac:dyDescent="0.2">
      <c r="A118" s="184">
        <f>ROW()</f>
        <v>118</v>
      </c>
      <c r="B118" s="247" t="s">
        <v>50</v>
      </c>
      <c r="C118" s="248">
        <v>0</v>
      </c>
      <c r="D118" s="249">
        <v>0</v>
      </c>
      <c r="E118" s="249">
        <v>0</v>
      </c>
      <c r="F118" s="232"/>
      <c r="G118" s="232"/>
      <c r="H118" s="248">
        <v>0</v>
      </c>
      <c r="I118" s="249">
        <v>0</v>
      </c>
      <c r="J118" s="249">
        <v>0</v>
      </c>
      <c r="K118" s="232"/>
      <c r="L118" s="232"/>
      <c r="M118" s="248">
        <v>0</v>
      </c>
      <c r="N118" s="249">
        <v>0</v>
      </c>
      <c r="O118" s="249" t="s">
        <v>255</v>
      </c>
      <c r="P118" s="232"/>
      <c r="Q118" s="232"/>
      <c r="R118" s="248">
        <v>0</v>
      </c>
      <c r="S118" s="249">
        <v>0</v>
      </c>
      <c r="T118" s="237" t="s">
        <v>255</v>
      </c>
      <c r="U118" s="232"/>
      <c r="V118" s="232"/>
      <c r="W118" s="248">
        <v>0</v>
      </c>
      <c r="X118" s="237" t="s">
        <v>255</v>
      </c>
      <c r="Y118" s="237" t="s">
        <v>255</v>
      </c>
      <c r="Z118" s="232"/>
      <c r="AA118" s="232"/>
      <c r="AB118" s="248">
        <v>0</v>
      </c>
      <c r="AC118" s="237" t="s">
        <v>255</v>
      </c>
      <c r="AD118" s="237" t="s">
        <v>255</v>
      </c>
      <c r="AE118" s="232"/>
      <c r="AF118" s="232"/>
      <c r="AG118" s="248">
        <v>0</v>
      </c>
      <c r="AH118" s="248">
        <v>0</v>
      </c>
      <c r="AI118" s="248">
        <v>0</v>
      </c>
      <c r="AJ118" s="232"/>
      <c r="AK118" s="232"/>
    </row>
    <row r="119" spans="1:37" s="250" customFormat="1" x14ac:dyDescent="0.2">
      <c r="A119" s="184">
        <f>ROW()</f>
        <v>119</v>
      </c>
      <c r="B119" s="247" t="s">
        <v>273</v>
      </c>
      <c r="C119" s="248">
        <v>0</v>
      </c>
      <c r="D119" s="249">
        <v>0</v>
      </c>
      <c r="E119" s="249">
        <v>0</v>
      </c>
      <c r="F119" s="232"/>
      <c r="G119" s="232"/>
      <c r="H119" s="248">
        <v>0</v>
      </c>
      <c r="I119" s="249">
        <v>0</v>
      </c>
      <c r="J119" s="249">
        <v>0</v>
      </c>
      <c r="K119" s="232"/>
      <c r="L119" s="232"/>
      <c r="M119" s="248">
        <v>0</v>
      </c>
      <c r="N119" s="249">
        <v>0</v>
      </c>
      <c r="O119" s="249" t="s">
        <v>255</v>
      </c>
      <c r="P119" s="232"/>
      <c r="Q119" s="232"/>
      <c r="R119" s="248">
        <v>0</v>
      </c>
      <c r="S119" s="249">
        <v>0</v>
      </c>
      <c r="T119" s="237" t="s">
        <v>255</v>
      </c>
      <c r="U119" s="232"/>
      <c r="V119" s="232"/>
      <c r="W119" s="248">
        <v>0</v>
      </c>
      <c r="X119" s="237" t="s">
        <v>255</v>
      </c>
      <c r="Y119" s="237" t="s">
        <v>255</v>
      </c>
      <c r="Z119" s="232"/>
      <c r="AA119" s="232"/>
      <c r="AB119" s="248">
        <v>0</v>
      </c>
      <c r="AC119" s="237" t="s">
        <v>255</v>
      </c>
      <c r="AD119" s="237" t="s">
        <v>255</v>
      </c>
      <c r="AE119" s="232"/>
      <c r="AF119" s="232"/>
      <c r="AG119" s="248">
        <v>0</v>
      </c>
      <c r="AH119" s="248">
        <v>0</v>
      </c>
      <c r="AI119" s="248">
        <v>0</v>
      </c>
      <c r="AJ119" s="232"/>
      <c r="AK119" s="232"/>
    </row>
    <row r="120" spans="1:37" s="250" customFormat="1" x14ac:dyDescent="0.2">
      <c r="A120" s="184">
        <f>ROW()</f>
        <v>120</v>
      </c>
      <c r="B120" s="247" t="s">
        <v>51</v>
      </c>
      <c r="C120" s="248">
        <v>0</v>
      </c>
      <c r="D120" s="249">
        <v>0</v>
      </c>
      <c r="E120" s="249">
        <v>0</v>
      </c>
      <c r="F120" s="232"/>
      <c r="G120" s="232"/>
      <c r="H120" s="248">
        <v>0</v>
      </c>
      <c r="I120" s="249">
        <v>0</v>
      </c>
      <c r="J120" s="249">
        <v>0</v>
      </c>
      <c r="K120" s="232"/>
      <c r="L120" s="232"/>
      <c r="M120" s="248">
        <v>0</v>
      </c>
      <c r="N120" s="249">
        <v>0</v>
      </c>
      <c r="O120" s="249" t="s">
        <v>255</v>
      </c>
      <c r="P120" s="232"/>
      <c r="Q120" s="232"/>
      <c r="R120" s="248">
        <v>2.5000000000000001E-2</v>
      </c>
      <c r="S120" s="249">
        <v>0</v>
      </c>
      <c r="T120" s="237" t="s">
        <v>255</v>
      </c>
      <c r="U120" s="232"/>
      <c r="V120" s="232"/>
      <c r="W120" s="248">
        <v>3.1399999999999997E-2</v>
      </c>
      <c r="X120" s="237" t="s">
        <v>255</v>
      </c>
      <c r="Y120" s="237" t="s">
        <v>255</v>
      </c>
      <c r="Z120" s="232"/>
      <c r="AA120" s="232"/>
      <c r="AB120" s="248">
        <v>0</v>
      </c>
      <c r="AC120" s="237" t="s">
        <v>255</v>
      </c>
      <c r="AD120" s="237" t="s">
        <v>255</v>
      </c>
      <c r="AE120" s="232"/>
      <c r="AF120" s="232"/>
      <c r="AG120" s="248">
        <v>0</v>
      </c>
      <c r="AH120" s="248">
        <v>0</v>
      </c>
      <c r="AI120" s="248">
        <v>0</v>
      </c>
      <c r="AJ120" s="232"/>
      <c r="AK120" s="232"/>
    </row>
    <row r="121" spans="1:37" s="250" customFormat="1" x14ac:dyDescent="0.2">
      <c r="A121" s="184">
        <f>ROW()</f>
        <v>121</v>
      </c>
      <c r="B121" s="247" t="s">
        <v>52</v>
      </c>
      <c r="C121" s="248">
        <v>0</v>
      </c>
      <c r="D121" s="249">
        <v>0</v>
      </c>
      <c r="E121" s="249">
        <v>0</v>
      </c>
      <c r="F121" s="232"/>
      <c r="G121" s="232"/>
      <c r="H121" s="248">
        <v>0</v>
      </c>
      <c r="I121" s="249">
        <v>0</v>
      </c>
      <c r="J121" s="249">
        <v>0</v>
      </c>
      <c r="K121" s="232"/>
      <c r="L121" s="232"/>
      <c r="M121" s="248">
        <v>0.05</v>
      </c>
      <c r="N121" s="249">
        <v>0</v>
      </c>
      <c r="O121" s="249" t="s">
        <v>255</v>
      </c>
      <c r="P121" s="232"/>
      <c r="Q121" s="232"/>
      <c r="R121" s="248">
        <v>2.5000000000000001E-2</v>
      </c>
      <c r="S121" s="249">
        <v>0</v>
      </c>
      <c r="T121" s="237" t="s">
        <v>255</v>
      </c>
      <c r="U121" s="232"/>
      <c r="V121" s="232"/>
      <c r="W121" s="248">
        <v>0</v>
      </c>
      <c r="X121" s="237" t="s">
        <v>255</v>
      </c>
      <c r="Y121" s="237" t="s">
        <v>255</v>
      </c>
      <c r="Z121" s="232"/>
      <c r="AA121" s="232"/>
      <c r="AB121" s="248">
        <v>0</v>
      </c>
      <c r="AC121" s="237" t="s">
        <v>255</v>
      </c>
      <c r="AD121" s="237" t="s">
        <v>255</v>
      </c>
      <c r="AE121" s="232"/>
      <c r="AF121" s="232"/>
      <c r="AG121" s="248">
        <v>0</v>
      </c>
      <c r="AH121" s="248">
        <v>0</v>
      </c>
      <c r="AI121" s="248">
        <v>0</v>
      </c>
      <c r="AJ121" s="232"/>
      <c r="AK121" s="232"/>
    </row>
    <row r="122" spans="1:37" s="250" customFormat="1" x14ac:dyDescent="0.2">
      <c r="A122" s="184">
        <f>ROW()</f>
        <v>122</v>
      </c>
      <c r="B122" s="247" t="s">
        <v>274</v>
      </c>
      <c r="C122" s="248">
        <v>3.6700000000000003E-2</v>
      </c>
      <c r="D122" s="249">
        <v>0</v>
      </c>
      <c r="E122" s="249">
        <v>0</v>
      </c>
      <c r="F122" s="232"/>
      <c r="G122" s="232"/>
      <c r="H122" s="248">
        <v>3.5999999999999997E-2</v>
      </c>
      <c r="I122" s="249">
        <v>0</v>
      </c>
      <c r="J122" s="249">
        <v>0</v>
      </c>
      <c r="K122" s="232"/>
      <c r="L122" s="232"/>
      <c r="M122" s="248">
        <v>5.8999999999999997E-2</v>
      </c>
      <c r="N122" s="249">
        <v>0</v>
      </c>
      <c r="O122" s="249" t="s">
        <v>255</v>
      </c>
      <c r="P122" s="232"/>
      <c r="Q122" s="232"/>
      <c r="R122" s="248">
        <v>8.2600000000000007E-2</v>
      </c>
      <c r="S122" s="249">
        <v>0</v>
      </c>
      <c r="T122" s="237" t="s">
        <v>255</v>
      </c>
      <c r="U122" s="232"/>
      <c r="V122" s="232"/>
      <c r="W122" s="248">
        <v>5.4100000000000002E-2</v>
      </c>
      <c r="X122" s="237" t="s">
        <v>255</v>
      </c>
      <c r="Y122" s="237" t="s">
        <v>255</v>
      </c>
      <c r="Z122" s="232"/>
      <c r="AA122" s="232"/>
      <c r="AB122" s="248">
        <v>2.1800000000000002</v>
      </c>
      <c r="AC122" s="237" t="s">
        <v>255</v>
      </c>
      <c r="AD122" s="237" t="s">
        <v>255</v>
      </c>
      <c r="AE122" s="232"/>
      <c r="AF122" s="232"/>
      <c r="AG122" s="248">
        <v>1.6999999999999999E-3</v>
      </c>
      <c r="AH122" s="248">
        <v>0</v>
      </c>
      <c r="AI122" s="248">
        <v>0</v>
      </c>
      <c r="AJ122" s="232"/>
      <c r="AK122" s="232"/>
    </row>
    <row r="123" spans="1:37" s="250" customFormat="1" x14ac:dyDescent="0.2">
      <c r="A123" s="184">
        <f>ROW()</f>
        <v>123</v>
      </c>
      <c r="B123" s="247" t="s">
        <v>275</v>
      </c>
      <c r="C123" s="251">
        <v>0.18659999999999999</v>
      </c>
      <c r="D123" s="249">
        <v>0</v>
      </c>
      <c r="E123" s="249">
        <v>0</v>
      </c>
      <c r="F123" s="232"/>
      <c r="G123" s="232"/>
      <c r="H123" s="251">
        <v>6.54E-2</v>
      </c>
      <c r="I123" s="249">
        <v>0</v>
      </c>
      <c r="J123" s="249">
        <v>0</v>
      </c>
      <c r="K123" s="232"/>
      <c r="L123" s="232"/>
      <c r="M123" s="251">
        <v>0.22739999999999999</v>
      </c>
      <c r="N123" s="249">
        <v>0</v>
      </c>
      <c r="O123" s="249" t="s">
        <v>255</v>
      </c>
      <c r="P123" s="232"/>
      <c r="Q123" s="232"/>
      <c r="R123" s="251">
        <v>0.47149999999999997</v>
      </c>
      <c r="S123" s="249">
        <v>0</v>
      </c>
      <c r="T123" s="237" t="s">
        <v>255</v>
      </c>
      <c r="U123" s="232"/>
      <c r="V123" s="232"/>
      <c r="W123" s="251">
        <v>6.7000000000000004E-2</v>
      </c>
      <c r="X123" s="237" t="s">
        <v>255</v>
      </c>
      <c r="Y123" s="237" t="s">
        <v>255</v>
      </c>
      <c r="Z123" s="232"/>
      <c r="AA123" s="232"/>
      <c r="AB123" s="251">
        <v>1.6950000000000001</v>
      </c>
      <c r="AC123" s="237" t="s">
        <v>255</v>
      </c>
      <c r="AD123" s="237" t="s">
        <v>255</v>
      </c>
      <c r="AE123" s="232"/>
      <c r="AF123" s="232"/>
      <c r="AG123" s="251">
        <v>3.7000000000000002E-3</v>
      </c>
      <c r="AH123" s="248">
        <v>0</v>
      </c>
      <c r="AI123" s="248">
        <v>0</v>
      </c>
      <c r="AJ123" s="232"/>
      <c r="AK123" s="232"/>
    </row>
    <row r="124" spans="1:37" s="254" customFormat="1" x14ac:dyDescent="0.2">
      <c r="A124" s="190">
        <f>ROW()</f>
        <v>124</v>
      </c>
      <c r="B124" s="252" t="s">
        <v>276</v>
      </c>
      <c r="C124" s="278">
        <v>1.95E-2</v>
      </c>
      <c r="D124" s="279"/>
      <c r="E124" s="280"/>
      <c r="F124" s="253"/>
      <c r="G124" s="253"/>
      <c r="H124" s="278">
        <v>2.1000000000000001E-2</v>
      </c>
      <c r="I124" s="279"/>
      <c r="J124" s="280"/>
      <c r="K124" s="253"/>
      <c r="L124" s="253"/>
      <c r="M124" s="278">
        <v>2.93E-2</v>
      </c>
      <c r="N124" s="279"/>
      <c r="O124" s="280"/>
      <c r="P124" s="253"/>
      <c r="Q124" s="253"/>
      <c r="R124" s="278">
        <v>4.19E-2</v>
      </c>
      <c r="S124" s="279"/>
      <c r="T124" s="280"/>
      <c r="U124" s="253"/>
      <c r="V124" s="253"/>
      <c r="W124" s="278">
        <v>2.8199999999999999E-2</v>
      </c>
      <c r="X124" s="279"/>
      <c r="Y124" s="280"/>
      <c r="Z124" s="253"/>
      <c r="AA124" s="253"/>
      <c r="AB124" s="278">
        <v>2.3599999999999999E-2</v>
      </c>
      <c r="AC124" s="279"/>
      <c r="AD124" s="280"/>
      <c r="AE124" s="253"/>
      <c r="AF124" s="253"/>
      <c r="AG124" s="278">
        <f>SUM(AG113:AG123)</f>
        <v>7.1999999999999998E-3</v>
      </c>
      <c r="AH124" s="279"/>
      <c r="AI124" s="280"/>
      <c r="AJ124" s="253"/>
      <c r="AK124" s="253"/>
    </row>
    <row r="125" spans="1:37" x14ac:dyDescent="0.25">
      <c r="A125" s="184">
        <f>ROW()</f>
        <v>125</v>
      </c>
      <c r="B125" s="242"/>
      <c r="D125" s="232"/>
      <c r="E125" s="232"/>
      <c r="F125" s="232"/>
      <c r="G125" s="232"/>
      <c r="I125" s="232"/>
      <c r="J125" s="232"/>
      <c r="K125" s="232"/>
      <c r="L125" s="232"/>
      <c r="N125" s="232"/>
      <c r="O125" s="232"/>
      <c r="P125" s="232"/>
      <c r="Q125" s="232"/>
      <c r="S125" s="232"/>
      <c r="T125" s="232"/>
      <c r="U125" s="232"/>
      <c r="V125" s="232"/>
      <c r="X125" s="232"/>
      <c r="Y125" s="232"/>
      <c r="Z125" s="232"/>
      <c r="AA125" s="232"/>
      <c r="AC125" s="232"/>
      <c r="AD125" s="232"/>
      <c r="AE125" s="232"/>
      <c r="AF125" s="232"/>
      <c r="AH125" s="232"/>
      <c r="AI125" s="232"/>
      <c r="AJ125" s="232"/>
      <c r="AK125" s="232"/>
    </row>
    <row r="126" spans="1:37" s="196" customFormat="1" x14ac:dyDescent="0.25">
      <c r="A126" s="190">
        <f>ROW()</f>
        <v>126</v>
      </c>
      <c r="B126" s="255" t="s">
        <v>277</v>
      </c>
      <c r="C126" s="231">
        <f>C5</f>
        <v>46023</v>
      </c>
      <c r="D126" s="232"/>
      <c r="E126" s="232"/>
      <c r="F126" s="232"/>
      <c r="G126" s="232"/>
      <c r="H126" s="231">
        <f>H5</f>
        <v>46054</v>
      </c>
      <c r="I126" s="232"/>
      <c r="J126" s="232"/>
      <c r="K126" s="232"/>
      <c r="L126" s="232"/>
      <c r="M126" s="231">
        <f>M5</f>
        <v>46082</v>
      </c>
      <c r="N126" s="232"/>
      <c r="O126" s="232"/>
      <c r="P126" s="232"/>
      <c r="Q126" s="232"/>
      <c r="R126" s="231">
        <f>R5</f>
        <v>46113</v>
      </c>
      <c r="S126" s="232"/>
      <c r="T126" s="232"/>
      <c r="U126" s="232"/>
      <c r="V126" s="232"/>
      <c r="W126" s="231">
        <f>W5</f>
        <v>46143</v>
      </c>
      <c r="X126" s="232"/>
      <c r="Y126" s="232"/>
      <c r="Z126" s="232"/>
      <c r="AA126" s="232"/>
      <c r="AB126" s="231">
        <f>AB5</f>
        <v>46174</v>
      </c>
      <c r="AC126" s="232"/>
      <c r="AD126" s="232"/>
      <c r="AE126" s="232"/>
      <c r="AF126" s="232"/>
      <c r="AG126" s="231">
        <f>AG5</f>
        <v>46204</v>
      </c>
      <c r="AH126" s="232"/>
      <c r="AI126" s="232"/>
      <c r="AJ126" s="232"/>
      <c r="AK126" s="232"/>
    </row>
    <row r="127" spans="1:37" s="250" customFormat="1" ht="15" x14ac:dyDescent="0.25">
      <c r="A127" s="184">
        <f>ROW()</f>
        <v>127</v>
      </c>
      <c r="B127" s="247" t="s">
        <v>271</v>
      </c>
      <c r="C127" s="256">
        <v>0</v>
      </c>
      <c r="D127" s="232"/>
      <c r="E127" s="232"/>
      <c r="F127" s="232"/>
      <c r="G127" s="232"/>
      <c r="H127" s="256">
        <v>0</v>
      </c>
      <c r="I127" s="232"/>
      <c r="J127" s="232"/>
      <c r="K127" s="232"/>
      <c r="L127" s="232"/>
      <c r="M127" s="256">
        <v>0.33</v>
      </c>
      <c r="N127" s="232"/>
      <c r="O127" s="232"/>
      <c r="P127" s="232"/>
      <c r="Q127" s="232"/>
      <c r="R127" s="256">
        <v>0</v>
      </c>
      <c r="S127" s="232"/>
      <c r="T127" s="232"/>
      <c r="U127" s="232"/>
      <c r="V127" s="232"/>
      <c r="W127" s="256">
        <v>0</v>
      </c>
      <c r="X127" s="232"/>
      <c r="Y127" s="232"/>
      <c r="Z127" s="232"/>
      <c r="AA127" s="232"/>
      <c r="AB127" s="257">
        <v>0</v>
      </c>
      <c r="AC127" s="232"/>
      <c r="AD127" s="232"/>
      <c r="AE127" s="232"/>
      <c r="AF127" s="232"/>
      <c r="AG127" s="257">
        <v>0</v>
      </c>
      <c r="AH127" s="232"/>
      <c r="AI127" s="232"/>
      <c r="AJ127" s="232"/>
      <c r="AK127" s="232"/>
    </row>
    <row r="128" spans="1:37" s="250" customFormat="1" ht="15" x14ac:dyDescent="0.25">
      <c r="A128" s="184">
        <f>ROW()</f>
        <v>128</v>
      </c>
      <c r="B128" s="247" t="s">
        <v>272</v>
      </c>
      <c r="C128" s="258">
        <v>0</v>
      </c>
      <c r="D128" s="232"/>
      <c r="E128" s="232"/>
      <c r="F128" s="232"/>
      <c r="G128" s="232"/>
      <c r="H128" s="258">
        <v>0</v>
      </c>
      <c r="I128" s="232"/>
      <c r="J128" s="232"/>
      <c r="K128" s="232"/>
      <c r="L128" s="232"/>
      <c r="M128" s="258">
        <v>0</v>
      </c>
      <c r="N128" s="232"/>
      <c r="O128" s="232"/>
      <c r="P128" s="232"/>
      <c r="Q128" s="232"/>
      <c r="R128" s="258">
        <v>0</v>
      </c>
      <c r="S128" s="232"/>
      <c r="T128" s="232"/>
      <c r="U128" s="232"/>
      <c r="V128" s="232"/>
      <c r="W128" s="258">
        <v>0</v>
      </c>
      <c r="X128" s="232"/>
      <c r="Y128" s="232"/>
      <c r="Z128" s="232"/>
      <c r="AA128" s="232"/>
      <c r="AB128" s="257">
        <v>0</v>
      </c>
      <c r="AC128" s="232"/>
      <c r="AD128" s="232"/>
      <c r="AE128" s="232"/>
      <c r="AF128" s="232"/>
      <c r="AG128" s="257">
        <v>0</v>
      </c>
      <c r="AH128" s="232"/>
      <c r="AI128" s="232"/>
      <c r="AJ128" s="232"/>
      <c r="AK128" s="232"/>
    </row>
    <row r="129" spans="1:48" s="250" customFormat="1" ht="15" x14ac:dyDescent="0.25">
      <c r="A129" s="184">
        <f>ROW()</f>
        <v>129</v>
      </c>
      <c r="B129" s="247" t="s">
        <v>47</v>
      </c>
      <c r="C129" s="258">
        <v>0.67</v>
      </c>
      <c r="D129" s="232"/>
      <c r="E129" s="232"/>
      <c r="F129" s="232"/>
      <c r="G129" s="232"/>
      <c r="H129" s="258">
        <v>0</v>
      </c>
      <c r="I129" s="232"/>
      <c r="J129" s="232"/>
      <c r="K129" s="232"/>
      <c r="L129" s="232"/>
      <c r="M129" s="258">
        <v>0.4</v>
      </c>
      <c r="N129" s="232"/>
      <c r="O129" s="232"/>
      <c r="P129" s="232"/>
      <c r="Q129" s="232"/>
      <c r="R129" s="258">
        <v>0</v>
      </c>
      <c r="S129" s="232"/>
      <c r="T129" s="232"/>
      <c r="U129" s="232"/>
      <c r="V129" s="232"/>
      <c r="W129" s="258">
        <v>0</v>
      </c>
      <c r="X129" s="232"/>
      <c r="Y129" s="232"/>
      <c r="Z129" s="232"/>
      <c r="AA129" s="232"/>
      <c r="AB129" s="257">
        <v>0</v>
      </c>
      <c r="AC129" s="232"/>
      <c r="AD129" s="232"/>
      <c r="AE129" s="232"/>
      <c r="AF129" s="232"/>
      <c r="AG129" s="257">
        <v>0</v>
      </c>
      <c r="AH129" s="232"/>
      <c r="AI129" s="232"/>
      <c r="AJ129" s="232"/>
      <c r="AK129" s="232"/>
      <c r="AV129" s="237" t="s">
        <v>255</v>
      </c>
    </row>
    <row r="130" spans="1:48" s="250" customFormat="1" ht="15" x14ac:dyDescent="0.25">
      <c r="A130" s="184">
        <f>ROW()</f>
        <v>130</v>
      </c>
      <c r="B130" s="247" t="s">
        <v>48</v>
      </c>
      <c r="C130" s="258">
        <v>0</v>
      </c>
      <c r="D130" s="232"/>
      <c r="E130" s="232"/>
      <c r="F130" s="232"/>
      <c r="G130" s="232"/>
      <c r="H130" s="258">
        <v>0</v>
      </c>
      <c r="I130" s="232"/>
      <c r="J130" s="232"/>
      <c r="K130" s="232"/>
      <c r="L130" s="232"/>
      <c r="M130" s="258">
        <v>0</v>
      </c>
      <c r="N130" s="232"/>
      <c r="O130" s="232"/>
      <c r="P130" s="232"/>
      <c r="Q130" s="232"/>
      <c r="R130" s="258">
        <v>0</v>
      </c>
      <c r="S130" s="232"/>
      <c r="T130" s="232"/>
      <c r="U130" s="232"/>
      <c r="V130" s="232"/>
      <c r="W130" s="258">
        <v>0.67</v>
      </c>
      <c r="X130" s="232"/>
      <c r="Y130" s="232"/>
      <c r="Z130" s="232"/>
      <c r="AA130" s="232"/>
      <c r="AB130" s="257">
        <v>0</v>
      </c>
      <c r="AC130" s="232"/>
      <c r="AD130" s="232"/>
      <c r="AE130" s="232"/>
      <c r="AF130" s="232"/>
      <c r="AG130" s="257">
        <v>0</v>
      </c>
      <c r="AH130" s="232"/>
      <c r="AI130" s="232"/>
      <c r="AJ130" s="232"/>
      <c r="AK130" s="232"/>
    </row>
    <row r="131" spans="1:48" s="250" customFormat="1" ht="15" x14ac:dyDescent="0.25">
      <c r="A131" s="184">
        <f>ROW()</f>
        <v>131</v>
      </c>
      <c r="B131" s="247" t="s">
        <v>49</v>
      </c>
      <c r="C131" s="258">
        <v>0</v>
      </c>
      <c r="D131" s="232"/>
      <c r="E131" s="232"/>
      <c r="F131" s="232"/>
      <c r="G131" s="232"/>
      <c r="H131" s="258">
        <v>0</v>
      </c>
      <c r="I131" s="232"/>
      <c r="J131" s="232"/>
      <c r="K131" s="232"/>
      <c r="L131" s="232"/>
      <c r="M131" s="258">
        <v>0</v>
      </c>
      <c r="N131" s="232"/>
      <c r="O131" s="232"/>
      <c r="P131" s="232"/>
      <c r="Q131" s="232"/>
      <c r="R131" s="258">
        <v>0</v>
      </c>
      <c r="S131" s="232"/>
      <c r="T131" s="232"/>
      <c r="U131" s="232"/>
      <c r="V131" s="232"/>
      <c r="W131" s="258">
        <v>0</v>
      </c>
      <c r="X131" s="232"/>
      <c r="Y131" s="232"/>
      <c r="Z131" s="232"/>
      <c r="AA131" s="232"/>
      <c r="AB131" s="257">
        <v>0</v>
      </c>
      <c r="AC131" s="232"/>
      <c r="AD131" s="232"/>
      <c r="AE131" s="232"/>
      <c r="AF131" s="232"/>
      <c r="AG131" s="257">
        <v>0</v>
      </c>
      <c r="AH131" s="232"/>
      <c r="AI131" s="232"/>
      <c r="AJ131" s="232"/>
      <c r="AK131" s="232"/>
    </row>
    <row r="132" spans="1:48" s="250" customFormat="1" ht="15" x14ac:dyDescent="0.25">
      <c r="A132" s="184">
        <f>ROW()</f>
        <v>132</v>
      </c>
      <c r="B132" s="247" t="s">
        <v>50</v>
      </c>
      <c r="C132" s="258">
        <v>0</v>
      </c>
      <c r="D132" s="232"/>
      <c r="E132" s="232"/>
      <c r="F132" s="232"/>
      <c r="G132" s="232"/>
      <c r="H132" s="258">
        <v>0</v>
      </c>
      <c r="I132" s="232"/>
      <c r="J132" s="232"/>
      <c r="K132" s="232"/>
      <c r="L132" s="232"/>
      <c r="M132" s="258">
        <v>0</v>
      </c>
      <c r="N132" s="232"/>
      <c r="O132" s="232"/>
      <c r="P132" s="232"/>
      <c r="Q132" s="232"/>
      <c r="R132" s="258">
        <v>0</v>
      </c>
      <c r="S132" s="232"/>
      <c r="T132" s="232"/>
      <c r="U132" s="232"/>
      <c r="V132" s="232"/>
      <c r="W132" s="258">
        <v>0</v>
      </c>
      <c r="X132" s="232"/>
      <c r="Y132" s="232"/>
      <c r="Z132" s="232"/>
      <c r="AA132" s="232"/>
      <c r="AB132" s="257">
        <v>0</v>
      </c>
      <c r="AC132" s="232"/>
      <c r="AD132" s="232"/>
      <c r="AE132" s="232"/>
      <c r="AF132" s="232"/>
      <c r="AG132" s="257">
        <v>0</v>
      </c>
      <c r="AH132" s="232"/>
      <c r="AI132" s="232"/>
      <c r="AJ132" s="232"/>
      <c r="AK132" s="232"/>
    </row>
    <row r="133" spans="1:48" s="250" customFormat="1" ht="15" x14ac:dyDescent="0.25">
      <c r="A133" s="184">
        <f>ROW()</f>
        <v>133</v>
      </c>
      <c r="B133" s="247" t="s">
        <v>273</v>
      </c>
      <c r="C133" s="258">
        <v>0</v>
      </c>
      <c r="D133" s="232"/>
      <c r="E133" s="232"/>
      <c r="F133" s="232"/>
      <c r="G133" s="232"/>
      <c r="H133" s="258">
        <v>0</v>
      </c>
      <c r="I133" s="232"/>
      <c r="J133" s="232"/>
      <c r="K133" s="232"/>
      <c r="L133" s="232"/>
      <c r="M133" s="258">
        <v>0</v>
      </c>
      <c r="N133" s="232"/>
      <c r="O133" s="232"/>
      <c r="P133" s="232"/>
      <c r="Q133" s="232"/>
      <c r="R133" s="258">
        <v>0</v>
      </c>
      <c r="S133" s="232"/>
      <c r="T133" s="232"/>
      <c r="U133" s="232"/>
      <c r="V133" s="232"/>
      <c r="W133" s="258">
        <v>0</v>
      </c>
      <c r="X133" s="232"/>
      <c r="Y133" s="232"/>
      <c r="Z133" s="232"/>
      <c r="AA133" s="232"/>
      <c r="AB133" s="257">
        <v>0</v>
      </c>
      <c r="AC133" s="232"/>
      <c r="AD133" s="232"/>
      <c r="AE133" s="232"/>
      <c r="AF133" s="232"/>
      <c r="AG133" s="257">
        <v>0</v>
      </c>
      <c r="AH133" s="232"/>
      <c r="AI133" s="232"/>
      <c r="AJ133" s="232"/>
      <c r="AK133" s="232"/>
    </row>
    <row r="134" spans="1:48" s="250" customFormat="1" ht="15" x14ac:dyDescent="0.25">
      <c r="A134" s="184">
        <f>ROW()</f>
        <v>134</v>
      </c>
      <c r="B134" s="247" t="s">
        <v>51</v>
      </c>
      <c r="C134" s="258">
        <v>0</v>
      </c>
      <c r="D134" s="232"/>
      <c r="E134" s="232"/>
      <c r="F134" s="232"/>
      <c r="G134" s="232"/>
      <c r="H134" s="258">
        <v>0.5</v>
      </c>
      <c r="I134" s="232"/>
      <c r="J134" s="232"/>
      <c r="K134" s="232"/>
      <c r="L134" s="232"/>
      <c r="M134" s="258">
        <v>0</v>
      </c>
      <c r="N134" s="232"/>
      <c r="O134" s="232"/>
      <c r="P134" s="232"/>
      <c r="Q134" s="232"/>
      <c r="R134" s="258">
        <v>0</v>
      </c>
      <c r="S134" s="232"/>
      <c r="T134" s="232"/>
      <c r="U134" s="232"/>
      <c r="V134" s="232"/>
      <c r="W134" s="258">
        <v>0</v>
      </c>
      <c r="X134" s="232"/>
      <c r="Y134" s="232"/>
      <c r="Z134" s="232"/>
      <c r="AA134" s="232"/>
      <c r="AB134" s="257">
        <v>0</v>
      </c>
      <c r="AC134" s="232"/>
      <c r="AD134" s="232"/>
      <c r="AE134" s="232"/>
      <c r="AF134" s="232"/>
      <c r="AG134" s="257">
        <v>0</v>
      </c>
      <c r="AH134" s="232"/>
      <c r="AI134" s="232"/>
      <c r="AJ134" s="232"/>
      <c r="AK134" s="232"/>
    </row>
    <row r="135" spans="1:48" s="250" customFormat="1" ht="15" x14ac:dyDescent="0.25">
      <c r="A135" s="184">
        <f>ROW()</f>
        <v>135</v>
      </c>
      <c r="B135" s="247" t="s">
        <v>52</v>
      </c>
      <c r="C135" s="258">
        <v>1</v>
      </c>
      <c r="D135" s="232"/>
      <c r="E135" s="232"/>
      <c r="F135" s="232"/>
      <c r="G135" s="232"/>
      <c r="H135" s="258">
        <v>1</v>
      </c>
      <c r="I135" s="232"/>
      <c r="J135" s="232"/>
      <c r="K135" s="232"/>
      <c r="L135" s="232"/>
      <c r="M135" s="258">
        <v>0</v>
      </c>
      <c r="N135" s="232"/>
      <c r="O135" s="232"/>
      <c r="P135" s="232"/>
      <c r="Q135" s="232"/>
      <c r="R135" s="258">
        <v>0</v>
      </c>
      <c r="S135" s="232"/>
      <c r="T135" s="232"/>
      <c r="U135" s="232"/>
      <c r="V135" s="232"/>
      <c r="W135" s="258">
        <v>0</v>
      </c>
      <c r="X135" s="232"/>
      <c r="Y135" s="232"/>
      <c r="Z135" s="232"/>
      <c r="AA135" s="232"/>
      <c r="AB135" s="257">
        <v>0</v>
      </c>
      <c r="AC135" s="232"/>
      <c r="AD135" s="232"/>
      <c r="AE135" s="232"/>
      <c r="AF135" s="232"/>
      <c r="AG135" s="257">
        <v>0</v>
      </c>
      <c r="AH135" s="232"/>
      <c r="AI135" s="232"/>
      <c r="AJ135" s="232"/>
      <c r="AK135" s="232"/>
    </row>
    <row r="136" spans="1:48" s="250" customFormat="1" ht="12" customHeight="1" x14ac:dyDescent="0.25">
      <c r="A136" s="184">
        <f>ROW()</f>
        <v>136</v>
      </c>
      <c r="B136" s="247" t="s">
        <v>274</v>
      </c>
      <c r="C136" s="258">
        <v>0.12</v>
      </c>
      <c r="D136" s="232"/>
      <c r="E136" s="232"/>
      <c r="F136" s="232"/>
      <c r="G136" s="232"/>
      <c r="H136" s="258">
        <v>0.06</v>
      </c>
      <c r="I136" s="232"/>
      <c r="J136" s="232"/>
      <c r="K136" s="232"/>
      <c r="L136" s="232"/>
      <c r="M136" s="258">
        <v>0</v>
      </c>
      <c r="N136" s="232"/>
      <c r="O136" s="232"/>
      <c r="P136" s="232"/>
      <c r="Q136" s="232"/>
      <c r="R136" s="258">
        <v>0</v>
      </c>
      <c r="S136" s="232"/>
      <c r="T136" s="232"/>
      <c r="U136" s="232"/>
      <c r="V136" s="232"/>
      <c r="W136" s="258">
        <v>0.11</v>
      </c>
      <c r="X136" s="232"/>
      <c r="Y136" s="232"/>
      <c r="Z136" s="232"/>
      <c r="AA136" s="232"/>
      <c r="AB136" s="259">
        <v>7.9000000000000008E-3</v>
      </c>
      <c r="AC136" s="232"/>
      <c r="AD136" s="232"/>
      <c r="AE136" s="232"/>
      <c r="AF136" s="232"/>
      <c r="AG136" s="259">
        <v>0</v>
      </c>
      <c r="AH136" s="232"/>
      <c r="AI136" s="232"/>
      <c r="AJ136" s="232"/>
      <c r="AK136" s="232"/>
    </row>
    <row r="137" spans="1:48" s="250" customFormat="1" ht="15" x14ac:dyDescent="0.25">
      <c r="A137" s="184">
        <f>ROW()</f>
        <v>137</v>
      </c>
      <c r="B137" s="247" t="s">
        <v>275</v>
      </c>
      <c r="C137" s="258">
        <v>0.03</v>
      </c>
      <c r="D137" s="232"/>
      <c r="E137" s="232"/>
      <c r="F137" s="232"/>
      <c r="G137" s="232"/>
      <c r="H137" s="258">
        <v>0.05</v>
      </c>
      <c r="I137" s="232"/>
      <c r="J137" s="232"/>
      <c r="K137" s="232"/>
      <c r="L137" s="232"/>
      <c r="M137" s="258">
        <v>0.02</v>
      </c>
      <c r="N137" s="232"/>
      <c r="O137" s="232"/>
      <c r="P137" s="232"/>
      <c r="Q137" s="232"/>
      <c r="R137" s="258">
        <v>0</v>
      </c>
      <c r="S137" s="232"/>
      <c r="T137" s="232"/>
      <c r="U137" s="232"/>
      <c r="V137" s="232"/>
      <c r="W137" s="258">
        <v>0</v>
      </c>
      <c r="X137" s="232"/>
      <c r="Y137" s="232"/>
      <c r="Z137" s="232"/>
      <c r="AA137" s="232"/>
      <c r="AB137" s="259">
        <v>4.0000000000000001E-3</v>
      </c>
      <c r="AC137" s="232"/>
      <c r="AD137" s="232"/>
      <c r="AE137" s="232"/>
      <c r="AF137" s="232"/>
      <c r="AG137" s="259">
        <v>1E-4</v>
      </c>
      <c r="AH137" s="232"/>
      <c r="AI137" s="232"/>
      <c r="AJ137" s="232"/>
      <c r="AK137" s="232"/>
    </row>
    <row r="138" spans="1:48" s="254" customFormat="1" x14ac:dyDescent="0.2">
      <c r="A138" s="190">
        <f>ROW()</f>
        <v>138</v>
      </c>
      <c r="B138" s="252" t="s">
        <v>276</v>
      </c>
      <c r="C138" s="203">
        <v>0.1</v>
      </c>
      <c r="D138" s="232"/>
      <c r="E138" s="232"/>
      <c r="F138" s="232"/>
      <c r="G138" s="232"/>
      <c r="H138" s="203">
        <v>0.02</v>
      </c>
      <c r="I138" s="232"/>
      <c r="J138" s="232"/>
      <c r="K138" s="232"/>
      <c r="L138" s="232"/>
      <c r="M138" s="203">
        <v>0.04</v>
      </c>
      <c r="N138" s="232"/>
      <c r="O138" s="232"/>
      <c r="P138" s="232"/>
      <c r="Q138" s="232"/>
      <c r="R138" s="203">
        <v>0</v>
      </c>
      <c r="S138" s="232"/>
      <c r="T138" s="232"/>
      <c r="U138" s="232"/>
      <c r="V138" s="232"/>
      <c r="W138" s="203">
        <v>0.03</v>
      </c>
      <c r="X138" s="232"/>
      <c r="Y138" s="232"/>
      <c r="Z138" s="232"/>
      <c r="AA138" s="232"/>
      <c r="AB138" s="203">
        <v>1.1900000000000001E-2</v>
      </c>
      <c r="AC138" s="232"/>
      <c r="AD138" s="232"/>
      <c r="AE138" s="232"/>
      <c r="AF138" s="232"/>
      <c r="AG138" s="203">
        <f>SUM(AG127:AG137)</f>
        <v>1E-4</v>
      </c>
      <c r="AH138" s="232"/>
      <c r="AI138" s="232"/>
      <c r="AJ138" s="232"/>
      <c r="AK138" s="232"/>
    </row>
    <row r="139" spans="1:48" x14ac:dyDescent="0.25">
      <c r="A139" s="184">
        <f>ROW()</f>
        <v>139</v>
      </c>
    </row>
    <row r="140" spans="1:48" x14ac:dyDescent="0.25">
      <c r="A140" s="184">
        <f>ROW()</f>
        <v>140</v>
      </c>
    </row>
    <row r="141" spans="1:48" x14ac:dyDescent="0.25">
      <c r="A141" s="184">
        <f>ROW()</f>
        <v>141</v>
      </c>
    </row>
    <row r="142" spans="1:48" x14ac:dyDescent="0.25">
      <c r="A142" s="184">
        <f>ROW()</f>
        <v>142</v>
      </c>
    </row>
    <row r="143" spans="1:48" x14ac:dyDescent="0.25">
      <c r="A143" s="184">
        <f>ROW()</f>
        <v>143</v>
      </c>
    </row>
    <row r="144" spans="1:48" x14ac:dyDescent="0.25">
      <c r="A144" s="184">
        <f>ROW()</f>
        <v>144</v>
      </c>
    </row>
    <row r="145" spans="1:1" x14ac:dyDescent="0.25">
      <c r="A145" s="184">
        <f>ROW()</f>
        <v>145</v>
      </c>
    </row>
    <row r="146" spans="1:1" x14ac:dyDescent="0.25">
      <c r="A146" s="184">
        <f>ROW()</f>
        <v>146</v>
      </c>
    </row>
    <row r="147" spans="1:1" x14ac:dyDescent="0.25">
      <c r="A147" s="184">
        <f>ROW()</f>
        <v>147</v>
      </c>
    </row>
    <row r="148" spans="1:1" x14ac:dyDescent="0.25">
      <c r="A148" s="184">
        <f>ROW()</f>
        <v>148</v>
      </c>
    </row>
    <row r="149" spans="1:1" x14ac:dyDescent="0.25">
      <c r="A149" s="184">
        <f>ROW()</f>
        <v>149</v>
      </c>
    </row>
    <row r="150" spans="1:1" x14ac:dyDescent="0.25">
      <c r="A150" s="184">
        <f>ROW()</f>
        <v>150</v>
      </c>
    </row>
    <row r="151" spans="1:1" x14ac:dyDescent="0.25">
      <c r="A151" s="184">
        <f>ROW()</f>
        <v>151</v>
      </c>
    </row>
    <row r="152" spans="1:1" x14ac:dyDescent="0.25">
      <c r="A152" s="184">
        <f>ROW()</f>
        <v>152</v>
      </c>
    </row>
    <row r="153" spans="1:1" x14ac:dyDescent="0.25">
      <c r="A153" s="184">
        <f>ROW()</f>
        <v>153</v>
      </c>
    </row>
    <row r="154" spans="1:1" x14ac:dyDescent="0.25">
      <c r="A154" s="184">
        <f>ROW()</f>
        <v>154</v>
      </c>
    </row>
    <row r="155" spans="1:1" x14ac:dyDescent="0.25">
      <c r="A155" s="184">
        <f>ROW()</f>
        <v>155</v>
      </c>
    </row>
    <row r="156" spans="1:1" x14ac:dyDescent="0.25">
      <c r="A156" s="184">
        <f>ROW()</f>
        <v>156</v>
      </c>
    </row>
    <row r="157" spans="1:1" x14ac:dyDescent="0.25">
      <c r="A157" s="184">
        <f>ROW()</f>
        <v>157</v>
      </c>
    </row>
    <row r="158" spans="1:1" x14ac:dyDescent="0.25">
      <c r="A158" s="184">
        <f>ROW()</f>
        <v>158</v>
      </c>
    </row>
    <row r="159" spans="1:1" x14ac:dyDescent="0.25">
      <c r="A159" s="184">
        <f>ROW()</f>
        <v>159</v>
      </c>
    </row>
    <row r="160" spans="1:1" x14ac:dyDescent="0.25">
      <c r="A160" s="184">
        <f>ROW()</f>
        <v>160</v>
      </c>
    </row>
    <row r="161" spans="1:1" x14ac:dyDescent="0.25">
      <c r="A161" s="184">
        <f>ROW()</f>
        <v>161</v>
      </c>
    </row>
    <row r="162" spans="1:1" x14ac:dyDescent="0.25">
      <c r="A162" s="184">
        <f>ROW()</f>
        <v>162</v>
      </c>
    </row>
    <row r="163" spans="1:1" x14ac:dyDescent="0.25">
      <c r="A163" s="184">
        <f>ROW()</f>
        <v>163</v>
      </c>
    </row>
    <row r="164" spans="1:1" x14ac:dyDescent="0.25">
      <c r="A164" s="184">
        <f>ROW()</f>
        <v>164</v>
      </c>
    </row>
    <row r="165" spans="1:1" x14ac:dyDescent="0.25">
      <c r="A165" s="184">
        <f>ROW()</f>
        <v>165</v>
      </c>
    </row>
    <row r="166" spans="1:1" x14ac:dyDescent="0.25">
      <c r="A166" s="184">
        <f>ROW()</f>
        <v>166</v>
      </c>
    </row>
    <row r="167" spans="1:1" x14ac:dyDescent="0.25">
      <c r="A167" s="184">
        <f>ROW()</f>
        <v>167</v>
      </c>
    </row>
    <row r="168" spans="1:1" x14ac:dyDescent="0.25">
      <c r="A168" s="184">
        <f>ROW()</f>
        <v>168</v>
      </c>
    </row>
    <row r="169" spans="1:1" x14ac:dyDescent="0.25">
      <c r="A169" s="184">
        <f>ROW()</f>
        <v>169</v>
      </c>
    </row>
    <row r="170" spans="1:1" x14ac:dyDescent="0.25">
      <c r="A170" s="184">
        <f>ROW()</f>
        <v>170</v>
      </c>
    </row>
    <row r="171" spans="1:1" x14ac:dyDescent="0.25">
      <c r="A171" s="184">
        <f>ROW()</f>
        <v>171</v>
      </c>
    </row>
    <row r="172" spans="1:1" x14ac:dyDescent="0.25">
      <c r="A172" s="184">
        <f>ROW()</f>
        <v>172</v>
      </c>
    </row>
    <row r="173" spans="1:1" x14ac:dyDescent="0.25">
      <c r="A173" s="184">
        <f>ROW()</f>
        <v>173</v>
      </c>
    </row>
    <row r="174" spans="1:1" x14ac:dyDescent="0.25">
      <c r="A174" s="184">
        <f>ROW()</f>
        <v>174</v>
      </c>
    </row>
    <row r="175" spans="1:1" x14ac:dyDescent="0.25">
      <c r="A175" s="184">
        <f>ROW()</f>
        <v>175</v>
      </c>
    </row>
    <row r="176" spans="1:1" x14ac:dyDescent="0.25">
      <c r="A176" s="184">
        <f>ROW()</f>
        <v>176</v>
      </c>
    </row>
    <row r="177" spans="1:1" x14ac:dyDescent="0.25">
      <c r="A177" s="184">
        <f>ROW()</f>
        <v>177</v>
      </c>
    </row>
    <row r="178" spans="1:1" x14ac:dyDescent="0.25">
      <c r="A178" s="184">
        <f>ROW()</f>
        <v>178</v>
      </c>
    </row>
    <row r="179" spans="1:1" x14ac:dyDescent="0.25">
      <c r="A179" s="184">
        <f>ROW()</f>
        <v>179</v>
      </c>
    </row>
    <row r="180" spans="1:1" x14ac:dyDescent="0.25">
      <c r="A180" s="184">
        <f>ROW()</f>
        <v>180</v>
      </c>
    </row>
    <row r="181" spans="1:1" x14ac:dyDescent="0.25">
      <c r="A181" s="184">
        <f>ROW()</f>
        <v>181</v>
      </c>
    </row>
    <row r="182" spans="1:1" x14ac:dyDescent="0.25">
      <c r="A182" s="184">
        <f>ROW()</f>
        <v>182</v>
      </c>
    </row>
    <row r="183" spans="1:1" x14ac:dyDescent="0.25">
      <c r="A183" s="184">
        <f>ROW()</f>
        <v>183</v>
      </c>
    </row>
    <row r="184" spans="1:1" x14ac:dyDescent="0.25">
      <c r="A184" s="184">
        <f>ROW()</f>
        <v>184</v>
      </c>
    </row>
    <row r="185" spans="1:1" x14ac:dyDescent="0.25">
      <c r="A185" s="184">
        <f>ROW()</f>
        <v>185</v>
      </c>
    </row>
    <row r="186" spans="1:1" x14ac:dyDescent="0.25">
      <c r="A186" s="184">
        <f>ROW()</f>
        <v>186</v>
      </c>
    </row>
    <row r="187" spans="1:1" x14ac:dyDescent="0.25">
      <c r="A187" s="184">
        <f>ROW()</f>
        <v>187</v>
      </c>
    </row>
    <row r="188" spans="1:1" x14ac:dyDescent="0.25">
      <c r="A188" s="184">
        <f>ROW()</f>
        <v>188</v>
      </c>
    </row>
    <row r="189" spans="1:1" x14ac:dyDescent="0.25">
      <c r="A189" s="184">
        <f>ROW()</f>
        <v>189</v>
      </c>
    </row>
    <row r="190" spans="1:1" x14ac:dyDescent="0.25">
      <c r="A190" s="184">
        <f>ROW()</f>
        <v>190</v>
      </c>
    </row>
    <row r="191" spans="1:1" x14ac:dyDescent="0.25">
      <c r="A191" s="184">
        <f>ROW()</f>
        <v>191</v>
      </c>
    </row>
    <row r="192" spans="1:1" x14ac:dyDescent="0.25">
      <c r="A192" s="184">
        <f>ROW()</f>
        <v>192</v>
      </c>
    </row>
    <row r="193" spans="1:1" x14ac:dyDescent="0.25">
      <c r="A193" s="184">
        <f>ROW()</f>
        <v>193</v>
      </c>
    </row>
    <row r="194" spans="1:1" x14ac:dyDescent="0.25">
      <c r="A194" s="184">
        <f>ROW()</f>
        <v>194</v>
      </c>
    </row>
    <row r="195" spans="1:1" x14ac:dyDescent="0.25">
      <c r="A195" s="184">
        <f>ROW()</f>
        <v>195</v>
      </c>
    </row>
    <row r="196" spans="1:1" x14ac:dyDescent="0.25">
      <c r="A196" s="184">
        <f>ROW()</f>
        <v>196</v>
      </c>
    </row>
    <row r="197" spans="1:1" x14ac:dyDescent="0.25">
      <c r="A197" s="184">
        <f>ROW()</f>
        <v>197</v>
      </c>
    </row>
    <row r="198" spans="1:1" x14ac:dyDescent="0.25">
      <c r="A198" s="184">
        <f>ROW()</f>
        <v>198</v>
      </c>
    </row>
    <row r="199" spans="1:1" x14ac:dyDescent="0.25">
      <c r="A199" s="184">
        <f>ROW()</f>
        <v>199</v>
      </c>
    </row>
    <row r="200" spans="1:1" x14ac:dyDescent="0.25">
      <c r="A200" s="184">
        <f>ROW()</f>
        <v>200</v>
      </c>
    </row>
  </sheetData>
  <mergeCells count="45">
    <mergeCell ref="AH4:AI4"/>
    <mergeCell ref="AJ4:AK4"/>
    <mergeCell ref="B2:AK2"/>
    <mergeCell ref="B3:AK3"/>
    <mergeCell ref="D4:E4"/>
    <mergeCell ref="F4:G4"/>
    <mergeCell ref="I4:J4"/>
    <mergeCell ref="K4:L4"/>
    <mergeCell ref="N4:O4"/>
    <mergeCell ref="P4:Q4"/>
    <mergeCell ref="S4:T4"/>
    <mergeCell ref="U4:V4"/>
    <mergeCell ref="X4:Y4"/>
    <mergeCell ref="Z4:AA4"/>
    <mergeCell ref="AC4:AD4"/>
    <mergeCell ref="AE4:AF4"/>
    <mergeCell ref="AG5:AK5"/>
    <mergeCell ref="B92:B93"/>
    <mergeCell ref="C92:E93"/>
    <mergeCell ref="H92:J93"/>
    <mergeCell ref="M92:O93"/>
    <mergeCell ref="R92:T93"/>
    <mergeCell ref="W92:Y93"/>
    <mergeCell ref="AB92:AD93"/>
    <mergeCell ref="AG92:AI93"/>
    <mergeCell ref="C5:G5"/>
    <mergeCell ref="H5:L5"/>
    <mergeCell ref="M5:Q5"/>
    <mergeCell ref="R5:V5"/>
    <mergeCell ref="W5:AA5"/>
    <mergeCell ref="AB5:AF5"/>
    <mergeCell ref="AG124:AI124"/>
    <mergeCell ref="C109:E109"/>
    <mergeCell ref="H109:J109"/>
    <mergeCell ref="M109:O109"/>
    <mergeCell ref="R109:T109"/>
    <mergeCell ref="W109:Y109"/>
    <mergeCell ref="AB109:AD109"/>
    <mergeCell ref="C124:E124"/>
    <mergeCell ref="H124:J124"/>
    <mergeCell ref="M124:O124"/>
    <mergeCell ref="R124:T124"/>
    <mergeCell ref="W124:Y124"/>
    <mergeCell ref="AB124:AD124"/>
    <mergeCell ref="AG109:AI109"/>
  </mergeCells>
  <printOptions horizontalCentered="1"/>
  <pageMargins left="0.19685039370078741" right="0.19685039370078741" top="0.19685039370078741" bottom="0.39370078740157483" header="0" footer="0"/>
  <pageSetup paperSize="9" scale="59" firstPageNumber="0" fitToWidth="0" fitToHeight="0" orientation="landscape" horizontalDpi="300" verticalDpi="300" r:id="rId1"/>
  <headerFooter>
    <oddFooter>&amp;C
Diretoria Geral - Policlínica de Posse&amp;RPágina &amp;P de &amp;N</oddFooter>
  </headerFooter>
  <rowBreaks count="2" manualBreakCount="2">
    <brk id="73" min="1" max="16" man="1"/>
    <brk id="91" min="1" max="5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FCB14B-1CE7-424A-9375-03CDDD7B3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3AB1E-5821-482B-8193-FA0B99C91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Produção</vt:lpstr>
      <vt:lpstr>Desempenho</vt:lpstr>
      <vt:lpstr>Efetividade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2026-08-05T19:40:56Z</dcterms:created>
  <dcterms:modified xsi:type="dcterms:W3CDTF">2026-08-06T15:03:31Z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