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5POLI POSSE\2026\07-2026\"/>
    </mc:Choice>
  </mc:AlternateContent>
  <xr:revisionPtr revIDLastSave="0" documentId="8_{946DB6AF-E3A7-4EBC-871F-8C6147BA6EC2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JULHO 2026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90" i="16" l="1"/>
  <c r="B138" i="16"/>
  <c r="B133" i="16"/>
  <c r="B128" i="16"/>
  <c r="B87" i="16"/>
  <c r="B84" i="16"/>
  <c r="B73" i="16"/>
  <c r="B42" i="16"/>
  <c r="B40" i="16"/>
  <c r="B32" i="16"/>
  <c r="B97" i="16"/>
  <c r="B111" i="16" l="1"/>
  <c r="B76" i="16"/>
  <c r="B53" i="16"/>
  <c r="B37" i="16"/>
  <c r="B118" i="16" l="1"/>
  <c r="B83" i="16"/>
  <c r="B80" i="16"/>
  <c r="B67" i="16"/>
  <c r="B71" i="16"/>
  <c r="B51" i="16"/>
  <c r="B47" i="16"/>
  <c r="B45" i="16"/>
  <c r="B27" i="16"/>
  <c r="B126" i="16" l="1"/>
  <c r="B64" i="16"/>
  <c r="B39" i="16"/>
  <c r="B75" i="16"/>
  <c r="B66" i="16"/>
  <c r="B144" i="16"/>
  <c r="B124" i="16"/>
  <c r="B121" i="16"/>
  <c r="B113" i="16"/>
  <c r="B86" i="16" l="1"/>
  <c r="B25" i="16"/>
  <c r="B119" i="16" l="1"/>
</calcChain>
</file>

<file path=xl/sharedStrings.xml><?xml version="1.0" encoding="utf-8"?>
<sst xmlns="http://schemas.openxmlformats.org/spreadsheetml/2006/main" count="133" uniqueCount="115">
  <si>
    <t>Relatório Mensal Comparativo de Recursos Recebidos, Gastos e Devolvidos ao Poder Público</t>
  </si>
  <si>
    <t>NOME DO ÓRGÃO PÚBLICO/CONTRATANTE: Secretária  de Estado da Saúde - SES</t>
  </si>
  <si>
    <t>NOME DA ORGANIZAÇÃO SOCIAL/CONTRATADA: Instituto de Medicina Estudo e Desenvolvimento - IMED</t>
  </si>
  <si>
    <t>CNPJ: 19.324.171/0001-02</t>
  </si>
  <si>
    <t>PREVISÃO DE REPASSE MENSAL DO CONTRATO DE GESTÃO/ADITIVO - INVESTIMENTO :R$ 0,00</t>
  </si>
  <si>
    <t>Relatório Financeiro Mensal</t>
  </si>
  <si>
    <t xml:space="preserve">1. SALDO BANCÁRIO ANTERIOR  </t>
  </si>
  <si>
    <t>1.1 Caixa</t>
  </si>
  <si>
    <t>1.2 Banco conta movimento  (DETALHAR NÚMERO DA CONTA E FINALIDADE -SE CUSTEIO OU INVESTIMENTO)</t>
  </si>
  <si>
    <t>1.3 Aplicações financeiras  (DETALHAR NÚMERO DA CONTA E FINALIDADE -SE CUSTEIO OU INVESTIMENTO)</t>
  </si>
  <si>
    <t>SALDO ANTERIOR (1= 1.1 + 1.2 + 1.3)</t>
  </si>
  <si>
    <t>2.ENTRADAS DE RECURSOS FINANCEIROS</t>
  </si>
  <si>
    <t>2.4 Rendimento sobre Aplicação Financeiras - INVESTIMENTO (DETALHAR NÚMERO DA CONTA)</t>
  </si>
  <si>
    <t>Recuperação de Despesas</t>
  </si>
  <si>
    <t>Aporte para Caixa</t>
  </si>
  <si>
    <t>TOTAL DE ENTRADAS (2= 2.1 + 2.2 + 2.3 + 2.4 + 2.5)</t>
  </si>
  <si>
    <t>3. RESGATE APLICAÇÃO FINANCEIRA</t>
  </si>
  <si>
    <t>3.2 Resgate Aplicação - INVESTIMENTO (DETALHAR NÚMERO DA CONTA )</t>
  </si>
  <si>
    <t>TOTAL DOS RESGATES (3= 3.1 + 3.2)</t>
  </si>
  <si>
    <t>4. APLICAÇÃO FINANCEIRA</t>
  </si>
  <si>
    <t xml:space="preserve">TOTAL APLICAÇÃO FINANCEIRA- CUSTEIO </t>
  </si>
  <si>
    <t>4.2 Aplicação Financeira  - INVESTIMENTO (DETALHAR NÚMERO DA CONTA )</t>
  </si>
  <si>
    <t>TOTAL APLICAÇÃO FINANCEIRA- INVESTIMENTO</t>
  </si>
  <si>
    <t>TOTAL DAS APLICAÇÕES FINANCEIRAS (4= 4.1+4.2)</t>
  </si>
  <si>
    <t>5. SAÍDAS DE RECURSOS FINANCEIROS</t>
  </si>
  <si>
    <t>5.1 PAGAMENTOS REALIZADOS - CUSTEIO</t>
  </si>
  <si>
    <t>5.1.1 Pessoal</t>
  </si>
  <si>
    <t>5.1.2 Serviços</t>
  </si>
  <si>
    <t xml:space="preserve">5.1.4 Bloqueio Judicial </t>
  </si>
  <si>
    <t>5.1.5 Tributos: Impostos,Taxas e Contribuições</t>
  </si>
  <si>
    <t>5.1.6 Encargos Sociais</t>
  </si>
  <si>
    <t>5.1.7 Despesa Administrativa quando O.S. e unidade gerida se situarem em localidades diversas (Item 12.1.v da Minuta Padrão do Contrato de Gestão – PGE).</t>
  </si>
  <si>
    <t>Concessionárias (Água, luz e telefonia)</t>
  </si>
  <si>
    <t>Rescisões Trabalhistas</t>
  </si>
  <si>
    <t>Alugueis</t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</si>
  <si>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</si>
  <si>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</si>
  <si>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</si>
  <si>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</si>
  <si>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5.2.4 Outros (discriminar)</t>
  </si>
  <si>
    <t>TOTAL DE PAGAMENTOS - INVESTIMENTO (5.2= 5.2.1 + 5.2.2 + 5.2.3 + 5.2.4)</t>
  </si>
  <si>
    <t>TOTAL GERAL DOS PAGAMENTOS (5=5.1+5.2)</t>
  </si>
  <si>
    <t>6.VALORES DEVOLVIDOS À CONTRATANTE</t>
  </si>
  <si>
    <t xml:space="preserve">6.1 Valores Devolvidos à Contratante - CUSTEIO </t>
  </si>
  <si>
    <t>6.2 Valores Devolvidos à Contratante -INVESTIMENTO</t>
  </si>
  <si>
    <t>TOTAL VALORES DEVOLVIDOS (6= 6.1 + 6.2)</t>
  </si>
  <si>
    <t>7.1 Caixa</t>
  </si>
  <si>
    <t>7.2. Banco Conta Movimento  (DETALHAR NÚMERO DA CONTA E FINALIDADE -SE CUSTEIO OU INVESTIMENTO)</t>
  </si>
  <si>
    <t>7.3 Aplicações Financeiras  (DETALHAR NÚMERO DA CONTA E FINALIDADE -SE CUSTEIO OU INVESTIMENTO)</t>
  </si>
  <si>
    <t xml:space="preserve">SALDO BANCÁRIO FINAL : 7= (1+2) -(4+5+6)  </t>
  </si>
  <si>
    <t>Fonte: Extratos bancários e Balancete Contábil.</t>
  </si>
  <si>
    <t>8.INFORMAÇÕES COMPLEMENTARES - GLOSAS</t>
  </si>
  <si>
    <t>8.1 Glosa - servidores cedidos</t>
  </si>
  <si>
    <t>8.2 Glosa - não cumprimento das metas</t>
  </si>
  <si>
    <t>8.3 Glosa - outras (discriminar)</t>
  </si>
  <si>
    <t>TOTAL DAS GLOSAS</t>
  </si>
  <si>
    <t xml:space="preserve">9.Nota Explicativa: </t>
  </si>
  <si>
    <t xml:space="preserve">Assinatura do Resposável pela Area financeira (obrigatória): </t>
  </si>
  <si>
    <t xml:space="preserve">Assinatura do Contador: </t>
  </si>
  <si>
    <t>CNPJ:02.529.964/0001-57</t>
  </si>
  <si>
    <t>Devolução de Pagamento Indevido</t>
  </si>
  <si>
    <t>Reembolso de Despesas</t>
  </si>
  <si>
    <t>Investimentos</t>
  </si>
  <si>
    <t>Recibo de pagamento a Autônomo</t>
  </si>
  <si>
    <t>Recursos Extracontratuais</t>
  </si>
  <si>
    <t>2.5 Outras entradas</t>
  </si>
  <si>
    <t xml:space="preserve">5.1.3 Materiais </t>
  </si>
  <si>
    <t>Desbloqueio Judicial</t>
  </si>
  <si>
    <t>Custas Processuais</t>
  </si>
  <si>
    <t>Outras Saídas</t>
  </si>
  <si>
    <t>NOME DA UNIDADE GERIDA:  Policlínica Estadual da Região Nordeste - Posse</t>
  </si>
  <si>
    <t>2.1 Repasse - CUSTEIO  (DETALHAR NÚMERO DA CONTA)</t>
  </si>
  <si>
    <t>2.2 Repasse – INVESTIMENTO (DETALHAR NÚMERO DA CONTA)</t>
  </si>
  <si>
    <t>2.3 Rendimento sobre Aplicação Financeiras - CUSTEIO  (DETALHAR NÚMERO DA CONTA)</t>
  </si>
  <si>
    <t>Outras Entradas - Diversos</t>
  </si>
  <si>
    <t>Desbloqueio Bancario</t>
  </si>
  <si>
    <t>Devolução do Saldo de Caixa</t>
  </si>
  <si>
    <t>3.1 Resgate Aplicação - CUSTEIO   (DETALHAR NÚMERO DA CONTA)</t>
  </si>
  <si>
    <t>4.1 Aplicação Financeira - CUSTEIO   (DETALHAR NÚMERO DA CONTA)</t>
  </si>
  <si>
    <t>Materiais</t>
  </si>
  <si>
    <t>5.1.8 Outros (especificar a despesa)</t>
  </si>
  <si>
    <t>Pensões Alimentícias</t>
  </si>
  <si>
    <t>Encargos Sobre Rescisões Trabalhistas</t>
  </si>
  <si>
    <t>IOF/IRRF Aplicações</t>
  </si>
  <si>
    <t>Despesas Bancárias</t>
  </si>
  <si>
    <t>Devolução de Verba ao Poder Público</t>
  </si>
  <si>
    <r>
      <rPr>
        <b/>
        <sz val="11"/>
        <color rgb="FF000000"/>
        <rFont val="Calibri"/>
        <family val="2"/>
        <charset val="1"/>
      </rPr>
      <t>TOTAL DE PAGAMENTOS - CUSTEIO</t>
    </r>
    <r>
      <rPr>
        <b/>
        <sz val="11"/>
        <color rgb="FFFF0000"/>
        <rFont val="Calibri"/>
        <family val="2"/>
        <charset val="1"/>
      </rPr>
      <t xml:space="preserve"> </t>
    </r>
    <r>
      <rPr>
        <b/>
        <sz val="11"/>
        <rFont val="Calibri"/>
        <family val="2"/>
        <charset val="1"/>
      </rPr>
      <t>(5= 5.1.1 +5.1.2 + 5.1.3 + 5.1.4 + 5.1.5 +5.1.6 + 5.17 + 5.1.8)</t>
    </r>
  </si>
  <si>
    <t>B.B. AG. 0712-9 C/C 88002-7 - CUSTEIO</t>
  </si>
  <si>
    <t>B.B. AG. 0712-9 C/C 88002-7- CUSTEIO</t>
  </si>
  <si>
    <t xml:space="preserve">Outras Entradas  </t>
  </si>
  <si>
    <t>Local/Data da emissão</t>
  </si>
  <si>
    <t>B.B. APLICAÇÃO 88002-7 - CUSTEIO</t>
  </si>
  <si>
    <t>CNPJ: 19.324.171/0012-57</t>
  </si>
  <si>
    <t>:</t>
  </si>
  <si>
    <t>TERMO DE COLABORAÇÃO/ Nº: 20/2025</t>
  </si>
  <si>
    <t>TERMO DE COLABORAÇÃO/TERMO ADITIVO:                                                             INÍCIO:    01/07/2025        E         TÉRMINO  30/06/2028</t>
  </si>
  <si>
    <t>PREVISÃO DE REPASSE MENSAL DO CONTRATO DE GESTÃO/ADITIVO - CUSTEIO : R$ 3.069.301,80</t>
  </si>
  <si>
    <t>Metodologia Unificada das Entidades de Direito Privado Sem Fins 
Lucrativos - OSS SUBCIC - 2025</t>
  </si>
  <si>
    <t xml:space="preserve">Fundamento legal:  Item 12.1.p da Minuta Padrão do Contrato de Gestão – PGE, Art 11, V, alínea b da Resolução Normativa nº 4/2025 TCE-GO, Art. 21, § 4º da Lei Estadual nº 21.740 de 2022, Lei nº 22.485/2023
</t>
  </si>
  <si>
    <t>C.E.F. AG:2512 C/C 579951046-8 -INVESTIMENTO</t>
  </si>
  <si>
    <t>C.E.F. AG:2512 C/C 579951927-9 -FUNDO RESCISÓRIO</t>
  </si>
  <si>
    <t>C.E.F. AG: 2512 APLICAÇÃO 579951046-8 -INVESTIMENTO</t>
  </si>
  <si>
    <t>C.E.F. AG: 2512 APLICAÇÃO 579951927-9 -FUNDO RESCISÓRIO</t>
  </si>
  <si>
    <t>C.E.F AG 2512 C/C 579951927-9 - FUNDO RESCISÓRIO</t>
  </si>
  <si>
    <t>C.E.F. AG:2512 APLICAÇÃO 579951927-9 -FUNDO RESCISÓRIO</t>
  </si>
  <si>
    <t>C.E.F. AG:2512 APLICAÇÃO 579951046-8 -INVESTIMENTO</t>
  </si>
  <si>
    <t>C.E.F AG 2512 C/C 579951927-9 FUNDO RESCISÓRIO</t>
  </si>
  <si>
    <t>C.E.F AG 2512 C/C 579951046-8  INVESTIMENTO</t>
  </si>
  <si>
    <t>C.E.F. AG:2512 C/C 579949994-4 -CUSTEIO</t>
  </si>
  <si>
    <t>C.E.F. AG: 2512 APLICAÇÃO 579949994-4 - CUSTEIO</t>
  </si>
  <si>
    <t>C.E.F AG 2512 APLICAÇÃO 579949994-4 CUSTEIO</t>
  </si>
  <si>
    <t>C.E.F. AG 2512 C/C 579949994-4 CUSTEIO</t>
  </si>
  <si>
    <t>C.E.F AG 2512 C/C 579951046-8 - INVESTIMENTO</t>
  </si>
  <si>
    <t>Competência:  JULHO/2026</t>
  </si>
  <si>
    <t>7.SALDO BANCÁRIO FINAL EM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</si>
</sst>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_-[$R$-416]\ * #,##0.00_-;\-[$R$-416]\ * #,##0.00_-;_-[$R$-416]\ * &quot;-&quot;??_-;_-@_-"/>
  </numFmts>
  <fonts count="15" x14ac:knownFonts="1">
    <font>
      <sz val="11"/>
      <color rgb="FF000000"/>
      <name val="Calibri"/>
      <charset val="1"/>
    </font>
    <font>
      <sz val="9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sz val="11"/>
      <color rgb="FF000000"/>
      <name val="Calibri"/>
      <family val="2"/>
    </font>
    <font>
      <b/>
      <sz val="2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2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7F7F7F"/>
        <bgColor rgb="FF66669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rgb="FFF2F2F2"/>
      </patternFill>
    </fill>
    <fill>
      <patternFill patternType="solid">
        <fgColor rgb="FF92D050"/>
        <bgColor rgb="FFBFBFBF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92D050"/>
        <bgColor rgb="FFCCCCFF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FF"/>
      </patternFill>
    </fill>
    <fill>
      <patternFill patternType="solid">
        <fgColor rgb="FF92D05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5" fillId="0" borderId="0" applyBorder="0" applyProtection="0"/>
    <xf numFmtId="44" fontId="7" fillId="0" borderId="0" applyFont="0" applyFill="0" applyBorder="0" applyAlignment="0" applyProtection="0"/>
  </cellStyleXfs>
  <cellXfs count="112">
    <xf numFmtId="0" fontId="0" fillId="0" borderId="0" xfId="0"/>
    <xf numFmtId="0" fontId="2" fillId="0" borderId="1" xfId="0" applyFont="1" applyBorder="1"/>
    <xf numFmtId="4" fontId="2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0" fillId="3" borderId="0" xfId="0" applyFill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 wrapText="1"/>
    </xf>
    <xf numFmtId="44" fontId="3" fillId="3" borderId="1" xfId="2" applyFont="1" applyFill="1" applyBorder="1"/>
    <xf numFmtId="44" fontId="3" fillId="3" borderId="1" xfId="2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4" fontId="3" fillId="0" borderId="1" xfId="2" applyFont="1" applyBorder="1" applyProtection="1"/>
    <xf numFmtId="0" fontId="4" fillId="4" borderId="1" xfId="0" applyFont="1" applyFill="1" applyBorder="1" applyAlignment="1">
      <alignment vertical="center" wrapText="1"/>
    </xf>
    <xf numFmtId="44" fontId="0" fillId="3" borderId="1" xfId="2" applyFont="1" applyFill="1" applyBorder="1"/>
    <xf numFmtId="0" fontId="9" fillId="4" borderId="1" xfId="0" applyFont="1" applyFill="1" applyBorder="1" applyAlignment="1">
      <alignment horizontal="center" vertical="center"/>
    </xf>
    <xf numFmtId="0" fontId="11" fillId="4" borderId="1" xfId="0" applyFont="1" applyFill="1" applyBorder="1"/>
    <xf numFmtId="0" fontId="10" fillId="7" borderId="1" xfId="0" applyFont="1" applyFill="1" applyBorder="1" applyAlignment="1">
      <alignment horizontal="left" vertical="center"/>
    </xf>
    <xf numFmtId="44" fontId="3" fillId="5" borderId="1" xfId="2" applyFont="1" applyFill="1" applyBorder="1"/>
    <xf numFmtId="4" fontId="0" fillId="4" borderId="1" xfId="0" applyNumberFormat="1" applyFill="1" applyBorder="1" applyAlignment="1">
      <alignment vertical="center" shrinkToFit="1"/>
    </xf>
    <xf numFmtId="44" fontId="3" fillId="4" borderId="1" xfId="2" applyFont="1" applyFill="1" applyBorder="1" applyAlignment="1">
      <alignment vertical="center" shrinkToFit="1"/>
    </xf>
    <xf numFmtId="44" fontId="7" fillId="0" borderId="1" xfId="2" applyBorder="1" applyProtection="1"/>
    <xf numFmtId="4" fontId="3" fillId="4" borderId="1" xfId="0" applyNumberFormat="1" applyFont="1" applyFill="1" applyBorder="1" applyAlignment="1">
      <alignment vertical="center" shrinkToFit="1"/>
    </xf>
    <xf numFmtId="44" fontId="3" fillId="3" borderId="1" xfId="2" applyFont="1" applyFill="1" applyBorder="1" applyAlignment="1" applyProtection="1">
      <alignment vertical="center"/>
    </xf>
    <xf numFmtId="0" fontId="10" fillId="6" borderId="1" xfId="0" applyFont="1" applyFill="1" applyBorder="1" applyAlignment="1">
      <alignment horizontal="left" vertical="center"/>
    </xf>
    <xf numFmtId="44" fontId="10" fillId="6" borderId="1" xfId="2" applyFont="1" applyFill="1" applyBorder="1" applyAlignment="1" applyProtection="1">
      <alignment vertical="center"/>
    </xf>
    <xf numFmtId="4" fontId="0" fillId="3" borderId="1" xfId="0" applyNumberFormat="1" applyFill="1" applyBorder="1" applyAlignment="1">
      <alignment vertical="center" shrinkToFit="1"/>
    </xf>
    <xf numFmtId="4" fontId="0" fillId="3" borderId="1" xfId="1" applyNumberFormat="1" applyFont="1" applyFill="1" applyBorder="1" applyAlignment="1" applyProtection="1">
      <alignment vertical="center"/>
    </xf>
    <xf numFmtId="44" fontId="10" fillId="7" borderId="1" xfId="0" applyNumberFormat="1" applyFont="1" applyFill="1" applyBorder="1" applyAlignment="1">
      <alignment horizontal="left" vertical="center"/>
    </xf>
    <xf numFmtId="44" fontId="3" fillId="0" borderId="1" xfId="2" applyFont="1" applyFill="1" applyBorder="1"/>
    <xf numFmtId="0" fontId="0" fillId="0" borderId="1" xfId="0" applyBorder="1" applyAlignment="1">
      <alignment vertical="center" wrapText="1"/>
    </xf>
    <xf numFmtId="44" fontId="0" fillId="0" borderId="1" xfId="2" applyFont="1" applyFill="1" applyBorder="1"/>
    <xf numFmtId="0" fontId="3" fillId="0" borderId="1" xfId="0" applyFont="1" applyBorder="1" applyAlignment="1">
      <alignment vertical="center" wrapText="1"/>
    </xf>
    <xf numFmtId="44" fontId="3" fillId="0" borderId="1" xfId="2" applyFont="1" applyBorder="1" applyAlignment="1">
      <alignment vertical="center"/>
    </xf>
    <xf numFmtId="44" fontId="3" fillId="0" borderId="1" xfId="2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11" fillId="6" borderId="1" xfId="0" applyFont="1" applyFill="1" applyBorder="1" applyAlignment="1">
      <alignment vertical="center"/>
    </xf>
    <xf numFmtId="44" fontId="11" fillId="6" borderId="1" xfId="2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4" fontId="12" fillId="3" borderId="1" xfId="0" applyNumberFormat="1" applyFont="1" applyFill="1" applyBorder="1" applyAlignment="1">
      <alignment vertical="center"/>
    </xf>
    <xf numFmtId="0" fontId="10" fillId="9" borderId="1" xfId="0" applyFont="1" applyFill="1" applyBorder="1" applyAlignment="1">
      <alignment vertical="center"/>
    </xf>
    <xf numFmtId="44" fontId="4" fillId="9" borderId="1" xfId="2" applyFont="1" applyFill="1" applyBorder="1" applyAlignment="1">
      <alignment vertical="center"/>
    </xf>
    <xf numFmtId="44" fontId="4" fillId="3" borderId="1" xfId="2" applyFont="1" applyFill="1" applyBorder="1" applyAlignment="1">
      <alignment vertical="center"/>
    </xf>
    <xf numFmtId="44" fontId="4" fillId="6" borderId="1" xfId="2" applyFont="1" applyFill="1" applyBorder="1" applyAlignment="1">
      <alignment horizontal="right"/>
    </xf>
    <xf numFmtId="0" fontId="10" fillId="4" borderId="1" xfId="0" applyFont="1" applyFill="1" applyBorder="1" applyAlignment="1">
      <alignment vertical="center"/>
    </xf>
    <xf numFmtId="4" fontId="12" fillId="4" borderId="1" xfId="0" applyNumberFormat="1" applyFont="1" applyFill="1" applyBorder="1" applyAlignment="1">
      <alignment horizontal="right"/>
    </xf>
    <xf numFmtId="0" fontId="0" fillId="4" borderId="0" xfId="0" applyFill="1"/>
    <xf numFmtId="0" fontId="10" fillId="7" borderId="1" xfId="0" applyFont="1" applyFill="1" applyBorder="1" applyAlignment="1">
      <alignment vertical="center"/>
    </xf>
    <xf numFmtId="44" fontId="4" fillId="7" borderId="1" xfId="2" applyFont="1" applyFill="1" applyBorder="1" applyAlignment="1">
      <alignment vertical="center"/>
    </xf>
    <xf numFmtId="0" fontId="10" fillId="10" borderId="1" xfId="0" applyFont="1" applyFill="1" applyBorder="1" applyAlignment="1">
      <alignment vertical="center"/>
    </xf>
    <xf numFmtId="44" fontId="11" fillId="10" borderId="1" xfId="2" applyFont="1" applyFill="1" applyBorder="1" applyAlignment="1">
      <alignment horizontal="right"/>
    </xf>
    <xf numFmtId="0" fontId="10" fillId="11" borderId="1" xfId="0" applyFont="1" applyFill="1" applyBorder="1" applyAlignment="1">
      <alignment vertical="center"/>
    </xf>
    <xf numFmtId="44" fontId="10" fillId="11" borderId="1" xfId="0" applyNumberFormat="1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/>
    </xf>
    <xf numFmtId="44" fontId="0" fillId="3" borderId="1" xfId="2" applyFont="1" applyFill="1" applyBorder="1" applyAlignment="1">
      <alignment vertical="center"/>
    </xf>
    <xf numFmtId="44" fontId="0" fillId="4" borderId="1" xfId="2" applyFont="1" applyFill="1" applyBorder="1" applyAlignment="1">
      <alignment vertical="center"/>
    </xf>
    <xf numFmtId="0" fontId="12" fillId="4" borderId="1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44" fontId="10" fillId="9" borderId="1" xfId="0" applyNumberFormat="1" applyFont="1" applyFill="1" applyBorder="1" applyAlignment="1">
      <alignment vertical="center"/>
    </xf>
    <xf numFmtId="44" fontId="11" fillId="4" borderId="1" xfId="2" applyFont="1" applyFill="1" applyBorder="1" applyAlignment="1">
      <alignment vertical="center"/>
    </xf>
    <xf numFmtId="44" fontId="12" fillId="4" borderId="1" xfId="2" applyFont="1" applyFill="1" applyBorder="1" applyAlignment="1">
      <alignment vertical="center"/>
    </xf>
    <xf numFmtId="44" fontId="0" fillId="3" borderId="1" xfId="2" applyFont="1" applyFill="1" applyBorder="1" applyAlignment="1">
      <alignment horizontal="right"/>
    </xf>
    <xf numFmtId="0" fontId="10" fillId="8" borderId="1" xfId="0" applyFont="1" applyFill="1" applyBorder="1" applyAlignment="1">
      <alignment vertical="center"/>
    </xf>
    <xf numFmtId="44" fontId="0" fillId="4" borderId="1" xfId="2" applyFont="1" applyFill="1" applyBorder="1" applyAlignment="1" applyProtection="1">
      <alignment vertical="center"/>
    </xf>
    <xf numFmtId="4" fontId="3" fillId="12" borderId="1" xfId="0" applyNumberFormat="1" applyFont="1" applyFill="1" applyBorder="1" applyAlignment="1">
      <alignment vertical="center" shrinkToFit="1"/>
    </xf>
    <xf numFmtId="4" fontId="0" fillId="12" borderId="1" xfId="0" applyNumberFormat="1" applyFill="1" applyBorder="1" applyAlignment="1">
      <alignment vertical="center" shrinkToFit="1"/>
    </xf>
    <xf numFmtId="44" fontId="0" fillId="12" borderId="1" xfId="2" applyFont="1" applyFill="1" applyBorder="1" applyAlignment="1" applyProtection="1">
      <alignment vertical="center"/>
    </xf>
    <xf numFmtId="0" fontId="0" fillId="12" borderId="1" xfId="0" applyFill="1" applyBorder="1"/>
    <xf numFmtId="0" fontId="10" fillId="11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44" fontId="10" fillId="0" borderId="1" xfId="2" applyFont="1" applyFill="1" applyBorder="1" applyAlignment="1" applyProtection="1">
      <alignment vertical="center"/>
    </xf>
    <xf numFmtId="0" fontId="10" fillId="0" borderId="1" xfId="0" applyFont="1" applyBorder="1" applyAlignment="1">
      <alignment vertical="top"/>
    </xf>
    <xf numFmtId="0" fontId="0" fillId="3" borderId="1" xfId="0" applyFill="1" applyBorder="1"/>
    <xf numFmtId="0" fontId="0" fillId="0" borderId="1" xfId="0" applyBorder="1"/>
    <xf numFmtId="44" fontId="5" fillId="3" borderId="1" xfId="2" applyFont="1" applyFill="1" applyBorder="1" applyAlignment="1" applyProtection="1">
      <alignment vertical="center"/>
    </xf>
    <xf numFmtId="44" fontId="5" fillId="0" borderId="1" xfId="2" applyFont="1" applyFill="1" applyBorder="1" applyAlignment="1">
      <alignment vertical="center"/>
    </xf>
    <xf numFmtId="165" fontId="0" fillId="0" borderId="1" xfId="2" applyNumberFormat="1" applyFont="1" applyFill="1" applyBorder="1"/>
    <xf numFmtId="165" fontId="10" fillId="8" borderId="1" xfId="0" applyNumberFormat="1" applyFont="1" applyFill="1" applyBorder="1" applyAlignment="1">
      <alignment horizontal="right"/>
    </xf>
    <xf numFmtId="4" fontId="5" fillId="4" borderId="1" xfId="0" applyNumberFormat="1" applyFont="1" applyFill="1" applyBorder="1" applyAlignment="1">
      <alignment vertical="center" shrinkToFit="1"/>
    </xf>
    <xf numFmtId="165" fontId="3" fillId="12" borderId="1" xfId="1" applyNumberFormat="1" applyFont="1" applyFill="1" applyBorder="1" applyAlignment="1" applyProtection="1">
      <alignment vertical="center"/>
    </xf>
    <xf numFmtId="165" fontId="5" fillId="12" borderId="1" xfId="1" applyNumberFormat="1" applyFill="1" applyBorder="1" applyAlignment="1" applyProtection="1">
      <alignment vertical="center"/>
    </xf>
    <xf numFmtId="165" fontId="0" fillId="12" borderId="1" xfId="0" applyNumberFormat="1" applyFill="1" applyBorder="1" applyAlignment="1">
      <alignment horizontal="right"/>
    </xf>
    <xf numFmtId="165" fontId="0" fillId="11" borderId="1" xfId="0" applyNumberFormat="1" applyFill="1" applyBorder="1" applyAlignment="1">
      <alignment vertical="top"/>
    </xf>
    <xf numFmtId="165" fontId="0" fillId="0" borderId="1" xfId="0" applyNumberFormat="1" applyBorder="1"/>
    <xf numFmtId="4" fontId="5" fillId="12" borderId="1" xfId="0" applyNumberFormat="1" applyFont="1" applyFill="1" applyBorder="1" applyAlignment="1">
      <alignment vertical="center" shrinkToFit="1"/>
    </xf>
    <xf numFmtId="0" fontId="10" fillId="13" borderId="1" xfId="0" applyFont="1" applyFill="1" applyBorder="1" applyAlignment="1">
      <alignment vertical="center"/>
    </xf>
    <xf numFmtId="44" fontId="10" fillId="13" borderId="1" xfId="2" applyFont="1" applyFill="1" applyBorder="1" applyAlignment="1" applyProtection="1">
      <alignment vertical="center"/>
    </xf>
    <xf numFmtId="44" fontId="5" fillId="0" borderId="1" xfId="2" applyFont="1" applyBorder="1" applyAlignment="1">
      <alignment vertical="center"/>
    </xf>
    <xf numFmtId="44" fontId="10" fillId="6" borderId="1" xfId="2" applyFont="1" applyFill="1" applyBorder="1" applyAlignment="1">
      <alignment vertical="center"/>
    </xf>
    <xf numFmtId="44" fontId="3" fillId="7" borderId="1" xfId="2" applyFont="1" applyFill="1" applyBorder="1" applyAlignment="1" applyProtection="1">
      <alignment vertical="center"/>
    </xf>
    <xf numFmtId="44" fontId="0" fillId="0" borderId="1" xfId="2" applyFont="1" applyFill="1" applyBorder="1" applyAlignment="1">
      <alignment vertical="center"/>
    </xf>
    <xf numFmtId="44" fontId="7" fillId="0" borderId="1" xfId="2" applyFill="1" applyBorder="1"/>
    <xf numFmtId="44" fontId="14" fillId="0" borderId="1" xfId="2" applyFont="1" applyFill="1" applyBorder="1"/>
    <xf numFmtId="44" fontId="0" fillId="0" borderId="1" xfId="2" applyFont="1" applyBorder="1"/>
    <xf numFmtId="44" fontId="5" fillId="0" borderId="1" xfId="2" applyFont="1" applyFill="1" applyBorder="1"/>
    <xf numFmtId="44" fontId="2" fillId="0" borderId="1" xfId="2" applyFont="1" applyFill="1" applyBorder="1" applyAlignment="1">
      <alignment vertical="center"/>
    </xf>
    <xf numFmtId="165" fontId="5" fillId="0" borderId="1" xfId="1" applyNumberFormat="1" applyBorder="1" applyAlignment="1" applyProtection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2124075</xdr:colOff>
      <xdr:row>0</xdr:row>
      <xdr:rowOff>95250</xdr:rowOff>
    </xdr:from>
    <xdr:to>
      <xdr:col>1</xdr:col>
      <xdr:colOff>1733550</xdr:colOff>
      <xdr:row>0</xdr:row>
      <xdr:rowOff>929640</xdr:rowOff>
    </xdr:to>
    <xdr:pic>
      <xdr:nvPicPr>
        <xdr:cNvPr id="2" name="Imagem4">
          <a:extLst>
            <a:ext uri="{FF2B5EF4-FFF2-40B4-BE49-F238E27FC236}">
              <a16:creationId xmlns:a16="http://schemas.microsoft.com/office/drawing/2014/main" id="{2CE5357B-5501-5CD5-6C77-1B7710A9AE3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24075" y="95250"/>
          <a:ext cx="5410200" cy="834390"/>
        </a:xfrm>
        <a:prstGeom prst="rect">
          <a:avLst/>
        </a:prstGeom>
        <a:noFill/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151"/>
  <sheetViews>
    <sheetView tabSelected="1" topLeftCell="A135" zoomScale="90" zoomScaleNormal="90" workbookViewId="0">
      <selection activeCell="A139" sqref="A139"/>
    </sheetView>
  </sheetViews>
  <sheetFormatPr defaultRowHeight="15" x14ac:dyDescent="0.25"/>
  <cols>
    <col min="1" max="1" width="87" customWidth="1"/>
    <col min="2" max="2" width="71.28515625" customWidth="1"/>
    <col min="3" max="16384" width="9.140625" style="6"/>
  </cols>
  <sheetData>
    <row r="1" spans="1:2" ht="92.25" customHeight="1" x14ac:dyDescent="0.25">
      <c r="A1" s="99"/>
      <c r="B1" s="100"/>
    </row>
    <row r="2" spans="1:2" ht="18" customHeight="1" x14ac:dyDescent="0.25">
      <c r="A2" s="105" t="s">
        <v>0</v>
      </c>
      <c r="B2" s="105"/>
    </row>
    <row r="3" spans="1:2" ht="18" customHeight="1" x14ac:dyDescent="0.25">
      <c r="A3" s="105"/>
      <c r="B3" s="105"/>
    </row>
    <row r="4" spans="1:2" ht="18" customHeight="1" x14ac:dyDescent="0.25">
      <c r="A4" s="105"/>
      <c r="B4" s="105"/>
    </row>
    <row r="5" spans="1:2" ht="18" customHeight="1" x14ac:dyDescent="0.25">
      <c r="A5" s="105"/>
      <c r="B5" s="105"/>
    </row>
    <row r="6" spans="1:2" ht="18" customHeight="1" x14ac:dyDescent="0.25">
      <c r="A6" s="105"/>
      <c r="B6" s="105"/>
    </row>
    <row r="7" spans="1:2" ht="18" customHeight="1" x14ac:dyDescent="0.25">
      <c r="A7" s="105"/>
      <c r="B7" s="105"/>
    </row>
    <row r="8" spans="1:2" ht="27" customHeight="1" x14ac:dyDescent="0.25">
      <c r="A8" s="108" t="s">
        <v>97</v>
      </c>
      <c r="B8" s="109"/>
    </row>
    <row r="9" spans="1:2" ht="35.25" customHeight="1" x14ac:dyDescent="0.25">
      <c r="A9" s="110" t="s">
        <v>98</v>
      </c>
      <c r="B9" s="111"/>
    </row>
    <row r="10" spans="1:2" ht="18" customHeight="1" x14ac:dyDescent="0.25">
      <c r="A10" s="106" t="s">
        <v>1</v>
      </c>
      <c r="B10" s="106"/>
    </row>
    <row r="11" spans="1:2" ht="18" customHeight="1" x14ac:dyDescent="0.25">
      <c r="A11" s="3" t="s">
        <v>59</v>
      </c>
      <c r="B11" s="4"/>
    </row>
    <row r="12" spans="1:2" ht="18" customHeight="1" x14ac:dyDescent="0.25">
      <c r="A12" s="107" t="s">
        <v>2</v>
      </c>
      <c r="B12" s="107"/>
    </row>
    <row r="13" spans="1:2" ht="18" customHeight="1" x14ac:dyDescent="0.25">
      <c r="A13" s="5" t="s">
        <v>3</v>
      </c>
      <c r="B13" s="4"/>
    </row>
    <row r="14" spans="1:2" ht="18" customHeight="1" x14ac:dyDescent="0.25">
      <c r="A14" s="107" t="s">
        <v>70</v>
      </c>
      <c r="B14" s="107"/>
    </row>
    <row r="15" spans="1:2" ht="18" customHeight="1" x14ac:dyDescent="0.25">
      <c r="A15" s="5" t="s">
        <v>92</v>
      </c>
      <c r="B15" s="4"/>
    </row>
    <row r="16" spans="1:2" ht="18" customHeight="1" x14ac:dyDescent="0.25">
      <c r="A16" s="5" t="s">
        <v>94</v>
      </c>
      <c r="B16" s="5"/>
    </row>
    <row r="17" spans="1:2" ht="18" customHeight="1" x14ac:dyDescent="0.25">
      <c r="A17" s="107" t="s">
        <v>95</v>
      </c>
      <c r="B17" s="107"/>
    </row>
    <row r="18" spans="1:2" ht="18" customHeight="1" x14ac:dyDescent="0.25">
      <c r="A18" s="5"/>
      <c r="B18" s="4"/>
    </row>
    <row r="19" spans="1:2" ht="18" customHeight="1" x14ac:dyDescent="0.25">
      <c r="A19" s="1" t="s">
        <v>96</v>
      </c>
      <c r="B19" s="2"/>
    </row>
    <row r="20" spans="1:2" ht="18" customHeight="1" x14ac:dyDescent="0.25">
      <c r="A20" s="1" t="s">
        <v>4</v>
      </c>
      <c r="B20" s="2"/>
    </row>
    <row r="21" spans="1:2" ht="18" customHeight="1" x14ac:dyDescent="0.25">
      <c r="A21" s="1"/>
      <c r="B21" s="2"/>
    </row>
    <row r="22" spans="1:2" ht="26.25" x14ac:dyDescent="0.25">
      <c r="A22" s="101" t="s">
        <v>5</v>
      </c>
      <c r="B22" s="101"/>
    </row>
    <row r="23" spans="1:2" ht="12.75" customHeight="1" x14ac:dyDescent="0.25">
      <c r="A23" s="15"/>
      <c r="B23" s="102"/>
    </row>
    <row r="24" spans="1:2" ht="14.25" customHeight="1" x14ac:dyDescent="0.25">
      <c r="A24" s="16" t="s">
        <v>113</v>
      </c>
      <c r="B24" s="102"/>
    </row>
    <row r="25" spans="1:2" x14ac:dyDescent="0.25">
      <c r="A25" s="17" t="s">
        <v>6</v>
      </c>
      <c r="B25" s="18">
        <f>B26+B27+B32</f>
        <v>21088236.329999998</v>
      </c>
    </row>
    <row r="26" spans="1:2" x14ac:dyDescent="0.25">
      <c r="A26" s="19" t="s">
        <v>7</v>
      </c>
      <c r="B26" s="12">
        <v>0</v>
      </c>
    </row>
    <row r="27" spans="1:2" x14ac:dyDescent="0.25">
      <c r="A27" s="20" t="s">
        <v>8</v>
      </c>
      <c r="B27" s="12">
        <f>SUM(B28:B31)</f>
        <v>373372.75</v>
      </c>
    </row>
    <row r="28" spans="1:2" x14ac:dyDescent="0.25">
      <c r="A28" s="80" t="s">
        <v>87</v>
      </c>
      <c r="B28" s="21">
        <v>0</v>
      </c>
    </row>
    <row r="29" spans="1:2" x14ac:dyDescent="0.25">
      <c r="A29" s="80" t="s">
        <v>108</v>
      </c>
      <c r="B29" s="21">
        <v>0</v>
      </c>
    </row>
    <row r="30" spans="1:2" x14ac:dyDescent="0.25">
      <c r="A30" s="80" t="s">
        <v>99</v>
      </c>
      <c r="B30" s="21">
        <v>118813</v>
      </c>
    </row>
    <row r="31" spans="1:2" x14ac:dyDescent="0.25">
      <c r="A31" s="80" t="s">
        <v>100</v>
      </c>
      <c r="B31" s="21">
        <v>254559.75</v>
      </c>
    </row>
    <row r="32" spans="1:2" x14ac:dyDescent="0.25">
      <c r="A32" s="22" t="s">
        <v>9</v>
      </c>
      <c r="B32" s="23">
        <f>B33+B34+B35+B36</f>
        <v>20714863.579999998</v>
      </c>
    </row>
    <row r="33" spans="1:2" x14ac:dyDescent="0.25">
      <c r="A33" s="19" t="s">
        <v>91</v>
      </c>
      <c r="B33" s="76">
        <v>0</v>
      </c>
    </row>
    <row r="34" spans="1:2" x14ac:dyDescent="0.25">
      <c r="A34" s="19" t="s">
        <v>109</v>
      </c>
      <c r="B34" s="76">
        <v>18956432</v>
      </c>
    </row>
    <row r="35" spans="1:2" x14ac:dyDescent="0.25">
      <c r="A35" s="80" t="s">
        <v>101</v>
      </c>
      <c r="B35" s="76">
        <v>0</v>
      </c>
    </row>
    <row r="36" spans="1:2" x14ac:dyDescent="0.25">
      <c r="A36" s="80" t="s">
        <v>102</v>
      </c>
      <c r="B36" s="76">
        <v>1758431.58</v>
      </c>
    </row>
    <row r="37" spans="1:2" x14ac:dyDescent="0.25">
      <c r="A37" s="24" t="s">
        <v>10</v>
      </c>
      <c r="B37" s="25">
        <f>B29+B30+B31+B33+B34+B35+B36</f>
        <v>21088236.329999998</v>
      </c>
    </row>
    <row r="38" spans="1:2" x14ac:dyDescent="0.25">
      <c r="A38" s="26"/>
      <c r="B38" s="27"/>
    </row>
    <row r="39" spans="1:2" x14ac:dyDescent="0.25">
      <c r="A39" s="17" t="s">
        <v>11</v>
      </c>
      <c r="B39" s="28">
        <f>SUM(B40+B45+B47+B51+B53)</f>
        <v>3081948.7</v>
      </c>
    </row>
    <row r="40" spans="1:2" x14ac:dyDescent="0.25">
      <c r="A40" s="8" t="s">
        <v>71</v>
      </c>
      <c r="B40" s="29">
        <f>SUM(B41:B44)</f>
        <v>2818955.47</v>
      </c>
    </row>
    <row r="41" spans="1:2" x14ac:dyDescent="0.25">
      <c r="A41" s="30" t="s">
        <v>88</v>
      </c>
      <c r="B41" s="31">
        <v>0</v>
      </c>
    </row>
    <row r="42" spans="1:2" x14ac:dyDescent="0.25">
      <c r="A42" s="80" t="s">
        <v>108</v>
      </c>
      <c r="B42" s="95">
        <f>2818955.47-143336.39</f>
        <v>2675619.08</v>
      </c>
    </row>
    <row r="43" spans="1:2" x14ac:dyDescent="0.25">
      <c r="A43" s="86" t="s">
        <v>103</v>
      </c>
      <c r="B43" s="31">
        <v>143336.39000000001</v>
      </c>
    </row>
    <row r="44" spans="1:2" x14ac:dyDescent="0.25">
      <c r="A44" s="86" t="s">
        <v>112</v>
      </c>
      <c r="B44" s="31">
        <v>0</v>
      </c>
    </row>
    <row r="45" spans="1:2" x14ac:dyDescent="0.25">
      <c r="A45" s="32" t="s">
        <v>72</v>
      </c>
      <c r="B45" s="33">
        <f>B46</f>
        <v>0</v>
      </c>
    </row>
    <row r="46" spans="1:2" x14ac:dyDescent="0.25">
      <c r="A46" s="80" t="s">
        <v>99</v>
      </c>
      <c r="B46" s="89">
        <v>0</v>
      </c>
    </row>
    <row r="47" spans="1:2" x14ac:dyDescent="0.25">
      <c r="A47" s="11" t="s">
        <v>73</v>
      </c>
      <c r="B47" s="34">
        <f>SUM(B48:B50)</f>
        <v>255185.21</v>
      </c>
    </row>
    <row r="48" spans="1:2" x14ac:dyDescent="0.25">
      <c r="A48" s="19" t="s">
        <v>91</v>
      </c>
      <c r="B48" s="77">
        <v>0</v>
      </c>
    </row>
    <row r="49" spans="1:2" x14ac:dyDescent="0.25">
      <c r="A49" s="19" t="s">
        <v>110</v>
      </c>
      <c r="B49" s="95">
        <v>234605.97</v>
      </c>
    </row>
    <row r="50" spans="1:2" x14ac:dyDescent="0.25">
      <c r="A50" s="80" t="s">
        <v>104</v>
      </c>
      <c r="B50" s="95">
        <v>20579.240000000002</v>
      </c>
    </row>
    <row r="51" spans="1:2" x14ac:dyDescent="0.25">
      <c r="A51" s="7" t="s">
        <v>12</v>
      </c>
      <c r="B51" s="9">
        <f>B52</f>
        <v>450.72</v>
      </c>
    </row>
    <row r="52" spans="1:2" x14ac:dyDescent="0.25">
      <c r="A52" s="80" t="s">
        <v>105</v>
      </c>
      <c r="B52" s="96">
        <v>450.72</v>
      </c>
    </row>
    <row r="53" spans="1:2" x14ac:dyDescent="0.25">
      <c r="A53" s="7" t="s">
        <v>65</v>
      </c>
      <c r="B53" s="9">
        <f>SUM(B54:B63)</f>
        <v>7357.3</v>
      </c>
    </row>
    <row r="54" spans="1:2" x14ac:dyDescent="0.25">
      <c r="A54" s="35" t="s">
        <v>89</v>
      </c>
      <c r="B54" s="14">
        <v>0</v>
      </c>
    </row>
    <row r="55" spans="1:2" x14ac:dyDescent="0.25">
      <c r="A55" s="35" t="s">
        <v>74</v>
      </c>
      <c r="B55" s="14">
        <v>0</v>
      </c>
    </row>
    <row r="56" spans="1:2" x14ac:dyDescent="0.25">
      <c r="A56" s="35" t="s">
        <v>13</v>
      </c>
      <c r="B56" s="14">
        <v>7357.3</v>
      </c>
    </row>
    <row r="57" spans="1:2" x14ac:dyDescent="0.25">
      <c r="A57" s="35" t="s">
        <v>67</v>
      </c>
      <c r="B57" s="14">
        <v>0</v>
      </c>
    </row>
    <row r="58" spans="1:2" x14ac:dyDescent="0.25">
      <c r="A58" s="35" t="s">
        <v>75</v>
      </c>
      <c r="B58" s="14">
        <v>0</v>
      </c>
    </row>
    <row r="59" spans="1:2" x14ac:dyDescent="0.25">
      <c r="A59" s="35" t="s">
        <v>64</v>
      </c>
      <c r="B59" s="14">
        <v>0</v>
      </c>
    </row>
    <row r="60" spans="1:2" x14ac:dyDescent="0.25">
      <c r="A60" s="35" t="s">
        <v>61</v>
      </c>
      <c r="B60" s="14">
        <v>0</v>
      </c>
    </row>
    <row r="61" spans="1:2" x14ac:dyDescent="0.25">
      <c r="A61" s="35" t="s">
        <v>14</v>
      </c>
      <c r="B61" s="14">
        <v>0</v>
      </c>
    </row>
    <row r="62" spans="1:2" x14ac:dyDescent="0.25">
      <c r="A62" s="35" t="s">
        <v>60</v>
      </c>
      <c r="B62" s="14">
        <v>0</v>
      </c>
    </row>
    <row r="63" spans="1:2" x14ac:dyDescent="0.25">
      <c r="A63" s="35" t="s">
        <v>76</v>
      </c>
      <c r="B63" s="14">
        <v>0</v>
      </c>
    </row>
    <row r="64" spans="1:2" x14ac:dyDescent="0.25">
      <c r="A64" s="36" t="s">
        <v>15</v>
      </c>
      <c r="B64" s="37">
        <f>SUM(B40+B45+B47+B51+B53)</f>
        <v>3081948.7</v>
      </c>
    </row>
    <row r="65" spans="1:2" x14ac:dyDescent="0.25">
      <c r="A65" s="38"/>
      <c r="B65" s="39"/>
    </row>
    <row r="66" spans="1:2" x14ac:dyDescent="0.25">
      <c r="A66" s="40" t="s">
        <v>16</v>
      </c>
      <c r="B66" s="41">
        <f>B67+B71</f>
        <v>1657466.23</v>
      </c>
    </row>
    <row r="67" spans="1:2" x14ac:dyDescent="0.25">
      <c r="A67" s="8" t="s">
        <v>77</v>
      </c>
      <c r="B67" s="42">
        <f>SUM(B68:B70)</f>
        <v>1562591.23</v>
      </c>
    </row>
    <row r="68" spans="1:2" x14ac:dyDescent="0.25">
      <c r="A68" s="19" t="s">
        <v>91</v>
      </c>
      <c r="B68" s="95"/>
    </row>
    <row r="69" spans="1:2" x14ac:dyDescent="0.25">
      <c r="A69" s="19" t="s">
        <v>110</v>
      </c>
      <c r="B69" s="95">
        <v>1562591.23</v>
      </c>
    </row>
    <row r="70" spans="1:2" x14ac:dyDescent="0.25">
      <c r="A70" s="80" t="s">
        <v>104</v>
      </c>
      <c r="B70" s="85">
        <v>0</v>
      </c>
    </row>
    <row r="71" spans="1:2" x14ac:dyDescent="0.25">
      <c r="A71" s="8" t="s">
        <v>17</v>
      </c>
      <c r="B71" s="10">
        <f>B72</f>
        <v>94875</v>
      </c>
    </row>
    <row r="72" spans="1:2" x14ac:dyDescent="0.25">
      <c r="A72" s="80" t="s">
        <v>105</v>
      </c>
      <c r="B72" s="77">
        <v>94875</v>
      </c>
    </row>
    <row r="73" spans="1:2" x14ac:dyDescent="0.25">
      <c r="A73" s="36" t="s">
        <v>18</v>
      </c>
      <c r="B73" s="43">
        <f>B68+B69+B70+B71</f>
        <v>1657466.23</v>
      </c>
    </row>
    <row r="74" spans="1:2" s="46" customFormat="1" x14ac:dyDescent="0.25">
      <c r="A74" s="44"/>
      <c r="B74" s="45" t="s">
        <v>93</v>
      </c>
    </row>
    <row r="75" spans="1:2" x14ac:dyDescent="0.25">
      <c r="A75" s="47" t="s">
        <v>19</v>
      </c>
      <c r="B75" s="48">
        <f>SUM(B80+B83)</f>
        <v>2387593.0299999998</v>
      </c>
    </row>
    <row r="76" spans="1:2" x14ac:dyDescent="0.25">
      <c r="A76" s="13" t="s">
        <v>78</v>
      </c>
      <c r="B76" s="42">
        <f>SUM(B77:B79)</f>
        <v>2268780.0299999998</v>
      </c>
    </row>
    <row r="77" spans="1:2" x14ac:dyDescent="0.25">
      <c r="A77" s="19" t="s">
        <v>91</v>
      </c>
      <c r="B77" s="85">
        <v>0</v>
      </c>
    </row>
    <row r="78" spans="1:2" x14ac:dyDescent="0.25">
      <c r="A78" s="19" t="s">
        <v>110</v>
      </c>
      <c r="B78" s="95">
        <v>2268780.0299999998</v>
      </c>
    </row>
    <row r="79" spans="1:2" x14ac:dyDescent="0.25">
      <c r="A79" s="80" t="s">
        <v>104</v>
      </c>
      <c r="B79" s="85">
        <v>0</v>
      </c>
    </row>
    <row r="80" spans="1:2" x14ac:dyDescent="0.25">
      <c r="A80" s="44" t="s">
        <v>20</v>
      </c>
      <c r="B80" s="42">
        <f>SUM(B77:B79)</f>
        <v>2268780.0299999998</v>
      </c>
    </row>
    <row r="81" spans="1:2" ht="14.25" customHeight="1" x14ac:dyDescent="0.25">
      <c r="A81" s="7" t="s">
        <v>21</v>
      </c>
      <c r="B81" s="42"/>
    </row>
    <row r="82" spans="1:2" x14ac:dyDescent="0.25">
      <c r="A82" s="80" t="s">
        <v>105</v>
      </c>
      <c r="B82" s="97">
        <v>118813</v>
      </c>
    </row>
    <row r="83" spans="1:2" x14ac:dyDescent="0.25">
      <c r="A83" s="44" t="s">
        <v>22</v>
      </c>
      <c r="B83" s="42">
        <f>B82</f>
        <v>118813</v>
      </c>
    </row>
    <row r="84" spans="1:2" x14ac:dyDescent="0.25">
      <c r="A84" s="49" t="s">
        <v>23</v>
      </c>
      <c r="B84" s="50">
        <f>B77+B78+B79+B82</f>
        <v>2387593.0299999998</v>
      </c>
    </row>
    <row r="85" spans="1:2" s="46" customFormat="1" x14ac:dyDescent="0.25">
      <c r="A85" s="44"/>
      <c r="B85" s="45"/>
    </row>
    <row r="86" spans="1:2" x14ac:dyDescent="0.25">
      <c r="A86" s="40" t="s">
        <v>24</v>
      </c>
      <c r="B86" s="60">
        <f>SUM(B87+B113)</f>
        <v>1440714.03</v>
      </c>
    </row>
    <row r="87" spans="1:2" x14ac:dyDescent="0.25">
      <c r="A87" s="51" t="s">
        <v>25</v>
      </c>
      <c r="B87" s="52">
        <f>SUM(B88+B89)</f>
        <v>1440714.03</v>
      </c>
    </row>
    <row r="88" spans="1:2" x14ac:dyDescent="0.25">
      <c r="A88" s="53" t="s">
        <v>26</v>
      </c>
      <c r="B88" s="31">
        <v>372826.23</v>
      </c>
    </row>
    <row r="89" spans="1:2" x14ac:dyDescent="0.25">
      <c r="A89" s="54" t="s">
        <v>27</v>
      </c>
      <c r="B89" s="31">
        <v>1067887.8</v>
      </c>
    </row>
    <row r="90" spans="1:2" ht="15.75" x14ac:dyDescent="0.25">
      <c r="A90" s="54" t="s">
        <v>66</v>
      </c>
      <c r="B90" s="94">
        <f>SUM(B91+B92+B94+B93+B95+B96)</f>
        <v>542794.28</v>
      </c>
    </row>
    <row r="91" spans="1:2" x14ac:dyDescent="0.25">
      <c r="A91" s="54" t="s">
        <v>79</v>
      </c>
      <c r="B91" s="78">
        <v>241204.78</v>
      </c>
    </row>
    <row r="92" spans="1:2" x14ac:dyDescent="0.25">
      <c r="A92" s="54" t="s">
        <v>62</v>
      </c>
      <c r="B92" s="31">
        <v>69985</v>
      </c>
    </row>
    <row r="93" spans="1:2" x14ac:dyDescent="0.25">
      <c r="A93" s="53" t="s">
        <v>28</v>
      </c>
      <c r="B93" s="92">
        <v>0</v>
      </c>
    </row>
    <row r="94" spans="1:2" x14ac:dyDescent="0.25">
      <c r="A94" s="53" t="s">
        <v>29</v>
      </c>
      <c r="B94" s="31">
        <v>113479.69</v>
      </c>
    </row>
    <row r="95" spans="1:2" x14ac:dyDescent="0.25">
      <c r="A95" s="53" t="s">
        <v>30</v>
      </c>
      <c r="B95" s="31">
        <v>118124.81</v>
      </c>
    </row>
    <row r="96" spans="1:2" ht="30" x14ac:dyDescent="0.25">
      <c r="A96" s="53" t="s">
        <v>31</v>
      </c>
      <c r="B96" s="77">
        <v>0</v>
      </c>
    </row>
    <row r="97" spans="1:2" x14ac:dyDescent="0.25">
      <c r="A97" s="57" t="s">
        <v>80</v>
      </c>
      <c r="B97" s="34">
        <f>SUM(B98:B110)</f>
        <v>63264.270000000004</v>
      </c>
    </row>
    <row r="98" spans="1:2" x14ac:dyDescent="0.25">
      <c r="A98" s="57" t="s">
        <v>32</v>
      </c>
      <c r="B98" s="31">
        <v>61073.04</v>
      </c>
    </row>
    <row r="99" spans="1:2" x14ac:dyDescent="0.25">
      <c r="A99" s="53" t="s">
        <v>63</v>
      </c>
      <c r="B99" s="31">
        <v>0</v>
      </c>
    </row>
    <row r="100" spans="1:2" x14ac:dyDescent="0.25">
      <c r="A100" s="57" t="s">
        <v>33</v>
      </c>
      <c r="B100" s="31">
        <v>788.47</v>
      </c>
    </row>
    <row r="101" spans="1:2" x14ac:dyDescent="0.25">
      <c r="A101" s="57" t="s">
        <v>34</v>
      </c>
      <c r="B101" s="31">
        <v>1400</v>
      </c>
    </row>
    <row r="102" spans="1:2" x14ac:dyDescent="0.25">
      <c r="A102" s="57" t="s">
        <v>68</v>
      </c>
      <c r="B102" s="31">
        <v>0</v>
      </c>
    </row>
    <row r="103" spans="1:2" x14ac:dyDescent="0.25">
      <c r="A103" s="57" t="s">
        <v>61</v>
      </c>
      <c r="B103" s="93">
        <v>0</v>
      </c>
    </row>
    <row r="104" spans="1:2" x14ac:dyDescent="0.25">
      <c r="A104" s="57" t="s">
        <v>81</v>
      </c>
      <c r="B104" s="93">
        <v>0</v>
      </c>
    </row>
    <row r="105" spans="1:2" x14ac:dyDescent="0.25">
      <c r="A105" s="57" t="s">
        <v>82</v>
      </c>
      <c r="B105" s="31">
        <v>0</v>
      </c>
    </row>
    <row r="106" spans="1:2" x14ac:dyDescent="0.25">
      <c r="A106" s="57" t="s">
        <v>14</v>
      </c>
      <c r="B106" s="31">
        <v>0</v>
      </c>
    </row>
    <row r="107" spans="1:2" x14ac:dyDescent="0.25">
      <c r="A107" s="57" t="s">
        <v>83</v>
      </c>
      <c r="B107" s="92">
        <v>0</v>
      </c>
    </row>
    <row r="108" spans="1:2" x14ac:dyDescent="0.25">
      <c r="A108" s="57" t="s">
        <v>84</v>
      </c>
      <c r="B108" s="92">
        <v>2.76</v>
      </c>
    </row>
    <row r="109" spans="1:2" x14ac:dyDescent="0.25">
      <c r="A109" s="57" t="s">
        <v>85</v>
      </c>
      <c r="B109" s="92">
        <v>0</v>
      </c>
    </row>
    <row r="110" spans="1:2" x14ac:dyDescent="0.25">
      <c r="A110" s="57" t="s">
        <v>69</v>
      </c>
      <c r="B110" s="55">
        <v>0</v>
      </c>
    </row>
    <row r="111" spans="1:2" x14ac:dyDescent="0.25">
      <c r="A111" s="58" t="s">
        <v>86</v>
      </c>
      <c r="B111" s="90">
        <f>SUM(B87+B90+B97)</f>
        <v>2046772.58</v>
      </c>
    </row>
    <row r="112" spans="1:2" x14ac:dyDescent="0.25">
      <c r="A112" s="44"/>
      <c r="B112" s="59"/>
    </row>
    <row r="113" spans="1:2" x14ac:dyDescent="0.25">
      <c r="A113" s="40" t="s">
        <v>35</v>
      </c>
      <c r="B113" s="60">
        <f>SUM(B114:B117)</f>
        <v>0</v>
      </c>
    </row>
    <row r="114" spans="1:2" x14ac:dyDescent="0.25">
      <c r="A114" s="53" t="s">
        <v>36</v>
      </c>
      <c r="B114" s="55">
        <v>0</v>
      </c>
    </row>
    <row r="115" spans="1:2" x14ac:dyDescent="0.25">
      <c r="A115" s="53" t="s">
        <v>37</v>
      </c>
      <c r="B115" s="55">
        <v>0</v>
      </c>
    </row>
    <row r="116" spans="1:2" x14ac:dyDescent="0.25">
      <c r="A116" s="57" t="s">
        <v>38</v>
      </c>
      <c r="B116" s="56">
        <v>0</v>
      </c>
    </row>
    <row r="117" spans="1:2" x14ac:dyDescent="0.25">
      <c r="A117" s="57" t="s">
        <v>39</v>
      </c>
      <c r="B117" s="56">
        <v>0</v>
      </c>
    </row>
    <row r="118" spans="1:2" x14ac:dyDescent="0.25">
      <c r="A118" s="44" t="s">
        <v>40</v>
      </c>
      <c r="B118" s="61">
        <f>SUM(B114+B115+B116+B117)</f>
        <v>0</v>
      </c>
    </row>
    <row r="119" spans="1:2" ht="14.25" customHeight="1" x14ac:dyDescent="0.25">
      <c r="A119" s="58" t="s">
        <v>41</v>
      </c>
      <c r="B119" s="37">
        <f>SUM(B87+B113)</f>
        <v>1440714.03</v>
      </c>
    </row>
    <row r="120" spans="1:2" x14ac:dyDescent="0.25">
      <c r="A120" s="44"/>
      <c r="B120" s="39"/>
    </row>
    <row r="121" spans="1:2" x14ac:dyDescent="0.25">
      <c r="A121" s="47" t="s">
        <v>42</v>
      </c>
      <c r="B121" s="48">
        <f>SUM(B122:B123)</f>
        <v>0</v>
      </c>
    </row>
    <row r="122" spans="1:2" x14ac:dyDescent="0.25">
      <c r="A122" s="53" t="s">
        <v>43</v>
      </c>
      <c r="B122" s="62">
        <v>0</v>
      </c>
    </row>
    <row r="123" spans="1:2" x14ac:dyDescent="0.25">
      <c r="A123" s="53" t="s">
        <v>44</v>
      </c>
      <c r="B123" s="63">
        <v>0</v>
      </c>
    </row>
    <row r="124" spans="1:2" x14ac:dyDescent="0.25">
      <c r="A124" s="64" t="s">
        <v>45</v>
      </c>
      <c r="B124" s="79">
        <f>B122+B123</f>
        <v>0</v>
      </c>
    </row>
    <row r="125" spans="1:2" s="46" customFormat="1" x14ac:dyDescent="0.25">
      <c r="A125" s="103"/>
      <c r="B125" s="103"/>
    </row>
    <row r="126" spans="1:2" x14ac:dyDescent="0.25">
      <c r="A126" s="17" t="s">
        <v>114</v>
      </c>
      <c r="B126" s="91">
        <f>B128+B133</f>
        <v>22123412.449999999</v>
      </c>
    </row>
    <row r="127" spans="1:2" x14ac:dyDescent="0.25">
      <c r="A127" s="19" t="s">
        <v>46</v>
      </c>
      <c r="B127" s="65">
        <v>0</v>
      </c>
    </row>
    <row r="128" spans="1:2" x14ac:dyDescent="0.25">
      <c r="A128" s="66" t="s">
        <v>47</v>
      </c>
      <c r="B128" s="81">
        <f>SUM(B129:B132)</f>
        <v>422786.14</v>
      </c>
    </row>
    <row r="129" spans="1:2" x14ac:dyDescent="0.25">
      <c r="A129" s="67" t="s">
        <v>87</v>
      </c>
      <c r="B129" s="68">
        <v>0</v>
      </c>
    </row>
    <row r="130" spans="1:2" x14ac:dyDescent="0.25">
      <c r="A130" s="86" t="s">
        <v>111</v>
      </c>
      <c r="B130" s="68">
        <v>0</v>
      </c>
    </row>
    <row r="131" spans="1:2" x14ac:dyDescent="0.25">
      <c r="A131" s="86" t="s">
        <v>106</v>
      </c>
      <c r="B131" s="68">
        <v>397896.14</v>
      </c>
    </row>
    <row r="132" spans="1:2" x14ac:dyDescent="0.25">
      <c r="A132" s="86" t="s">
        <v>107</v>
      </c>
      <c r="B132" s="68">
        <v>24890</v>
      </c>
    </row>
    <row r="133" spans="1:2" x14ac:dyDescent="0.25">
      <c r="A133" s="66" t="s">
        <v>48</v>
      </c>
      <c r="B133" s="81">
        <f>B134+B135+B136+B137</f>
        <v>21700626.309999999</v>
      </c>
    </row>
    <row r="134" spans="1:2" x14ac:dyDescent="0.25">
      <c r="A134" s="19" t="s">
        <v>91</v>
      </c>
      <c r="B134" s="82">
        <v>0</v>
      </c>
    </row>
    <row r="135" spans="1:2" x14ac:dyDescent="0.25">
      <c r="A135" s="19" t="s">
        <v>109</v>
      </c>
      <c r="B135" s="82">
        <v>19897226.77</v>
      </c>
    </row>
    <row r="136" spans="1:2" x14ac:dyDescent="0.25">
      <c r="A136" s="80" t="s">
        <v>105</v>
      </c>
      <c r="B136" s="98">
        <v>24388.720000000001</v>
      </c>
    </row>
    <row r="137" spans="1:2" x14ac:dyDescent="0.25">
      <c r="A137" s="80" t="s">
        <v>104</v>
      </c>
      <c r="B137" s="82">
        <v>1779010.82</v>
      </c>
    </row>
    <row r="138" spans="1:2" x14ac:dyDescent="0.25">
      <c r="A138" s="87" t="s">
        <v>49</v>
      </c>
      <c r="B138" s="88">
        <f>B128+B133</f>
        <v>22123412.449999999</v>
      </c>
    </row>
    <row r="139" spans="1:2" x14ac:dyDescent="0.25">
      <c r="A139" s="69" t="s">
        <v>50</v>
      </c>
      <c r="B139" s="83"/>
    </row>
    <row r="140" spans="1:2" x14ac:dyDescent="0.25">
      <c r="A140" s="70" t="s">
        <v>51</v>
      </c>
      <c r="B140" s="84"/>
    </row>
    <row r="141" spans="1:2" x14ac:dyDescent="0.25">
      <c r="A141" s="71" t="s">
        <v>52</v>
      </c>
      <c r="B141" s="72">
        <v>0</v>
      </c>
    </row>
    <row r="142" spans="1:2" x14ac:dyDescent="0.25">
      <c r="A142" s="71" t="s">
        <v>53</v>
      </c>
      <c r="B142" s="72">
        <v>0</v>
      </c>
    </row>
    <row r="143" spans="1:2" x14ac:dyDescent="0.25">
      <c r="A143" s="71" t="s">
        <v>54</v>
      </c>
      <c r="B143" s="72">
        <v>0</v>
      </c>
    </row>
    <row r="144" spans="1:2" x14ac:dyDescent="0.25">
      <c r="A144" s="73" t="s">
        <v>55</v>
      </c>
      <c r="B144" s="72">
        <f>B143+B142+B141</f>
        <v>0</v>
      </c>
    </row>
    <row r="145" spans="1:2" x14ac:dyDescent="0.25">
      <c r="A145" s="104" t="s">
        <v>56</v>
      </c>
      <c r="B145" s="104"/>
    </row>
    <row r="146" spans="1:2" x14ac:dyDescent="0.25">
      <c r="A146" s="104"/>
      <c r="B146" s="104"/>
    </row>
    <row r="147" spans="1:2" x14ac:dyDescent="0.25">
      <c r="A147" s="104"/>
      <c r="B147" s="104"/>
    </row>
    <row r="148" spans="1:2" x14ac:dyDescent="0.25">
      <c r="A148" s="74" t="s">
        <v>57</v>
      </c>
      <c r="B148" s="74"/>
    </row>
    <row r="149" spans="1:2" x14ac:dyDescent="0.25">
      <c r="A149" s="74"/>
      <c r="B149" s="74"/>
    </row>
    <row r="150" spans="1:2" x14ac:dyDescent="0.25">
      <c r="A150" s="74" t="s">
        <v>58</v>
      </c>
      <c r="B150" s="74" t="s">
        <v>90</v>
      </c>
    </row>
    <row r="151" spans="1:2" x14ac:dyDescent="0.25">
      <c r="A151" s="75"/>
      <c r="B151" s="75"/>
    </row>
  </sheetData>
  <mergeCells count="12">
    <mergeCell ref="A1:B1"/>
    <mergeCell ref="A22:B22"/>
    <mergeCell ref="B23:B24"/>
    <mergeCell ref="A125:B125"/>
    <mergeCell ref="A145:B147"/>
    <mergeCell ref="A2:B7"/>
    <mergeCell ref="A10:B10"/>
    <mergeCell ref="A12:B12"/>
    <mergeCell ref="A14:B14"/>
    <mergeCell ref="A17:B17"/>
    <mergeCell ref="A8:B8"/>
    <mergeCell ref="A9:B9"/>
  </mergeCells>
  <pageMargins left="0.511811024" right="0.511811024" top="0.78740157499999996" bottom="0.78740157499999996" header="0.31496062000000002" footer="0.31496062000000002"/>
  <pageSetup scale="8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dc:description/>
  <cp:lastModifiedBy>Dell</cp:lastModifiedBy>
  <cp:revision>12</cp:revision>
  <cp:lastPrinted>2024-04-10T19:17:24Z</cp:lastPrinted>
  <dcterms:created xsi:type="dcterms:W3CDTF">2021-09-23T15:15:00Z</dcterms:created>
  <dcterms:modified xsi:type="dcterms:W3CDTF">2026-08-12T00:22:38Z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3C55B412798940E49CAACE6C5A3C1432</vt:lpwstr>
  </property>
  <property fmtid="{D5CDD505-2E9C-101B-9397-08002B2CF9AE}" pid="3" name="KSOProductBuildVer">
    <vt:lpwstr>1046-11.2.0.11130</vt:lpwstr>
  </property>
</Properties>
</file>