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10-2024-TRANSPARENCIA-OUTUBRO-IMED-POSSE\"/>
    </mc:Choice>
  </mc:AlternateContent>
  <xr:revisionPtr revIDLastSave="0" documentId="8_{AF09200F-BB74-42AE-ACCC-F28350B20298}" xr6:coauthVersionLast="47" xr6:coauthVersionMax="47" xr10:uidLastSave="{00000000-0000-0000-0000-000000000000}"/>
  <bookViews>
    <workbookView xWindow="-120" yWindow="-120" windowWidth="20730" windowHeight="11040" firstSheet="2" activeTab="2" xr2:uid="{7CB5BD7D-0FE7-4F49-A602-BF52331F54F1}"/>
  </bookViews>
  <sheets>
    <sheet name="Produção" sheetId="1" r:id="rId1"/>
    <sheet name="Produção1TRIM" sheetId="2" state="hidden" r:id="rId2"/>
    <sheet name="Desempenho" sheetId="3" r:id="rId3"/>
    <sheet name="Desempenho1TRIM" sheetId="4" state="hidden" r:id="rId4"/>
    <sheet name="Efetividade" sheetId="5" state="hidden" r:id="rId5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2">Desempenho!$A$1:$U$22</definedName>
    <definedName name="_xlnm.Print_Area" localSheetId="3">Desempenho1TRIM!$A$1:$L$22</definedName>
    <definedName name="_xlnm.Print_Area" localSheetId="4">Efetividade!$A$1:$AJ$68</definedName>
    <definedName name="_xlnm.Print_Area" localSheetId="1">Produção1TRIM!$A$1:$L$135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anguage">#REF!</definedName>
    <definedName name="lista">#REF!</definedName>
    <definedName name="llllllllllllllllll">#REF!</definedName>
    <definedName name="month">#REF!</definedName>
    <definedName name="monthtota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alesreps">#REF!</definedName>
    <definedName name="saller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2">Desempenho!$1:$4</definedName>
    <definedName name="_xlnm.Print_Titles" localSheetId="3">Desempenho1TRIM!$1:$4</definedName>
    <definedName name="_xlnm.Print_Titles" localSheetId="4">Efetividade!$1:$4</definedName>
    <definedName name="_xlnm.Print_Titles" localSheetId="1">Produção1TRIM!$1:$3</definedName>
    <definedName name="ttt">#REF!</definedName>
    <definedName name="vc">#REF!</definedName>
    <definedName name="ww">#REF!</definedName>
    <definedName name="xxx">#REF!</definedName>
    <definedName name="XXXXXXXXXXXXXXXXXXX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" l="1"/>
  <c r="H22" i="4"/>
  <c r="J22" i="4" s="1"/>
  <c r="H21" i="4"/>
  <c r="J21" i="4" s="1"/>
  <c r="J20" i="4"/>
  <c r="K20" i="4" s="1"/>
  <c r="L20" i="4"/>
  <c r="H20" i="4"/>
  <c r="G20" i="4"/>
  <c r="F20" i="4"/>
  <c r="E20" i="4"/>
  <c r="C20" i="4"/>
  <c r="H19" i="4"/>
  <c r="E19" i="4"/>
  <c r="C19" i="4"/>
  <c r="H18" i="4"/>
  <c r="H17" i="4" s="1"/>
  <c r="F18" i="4"/>
  <c r="E18" i="4"/>
  <c r="E17" i="4" s="1"/>
  <c r="C18" i="4"/>
  <c r="J18" i="4"/>
  <c r="G17" i="4"/>
  <c r="C17" i="4"/>
  <c r="H16" i="4"/>
  <c r="J16" i="4"/>
  <c r="H15" i="4"/>
  <c r="J15" i="4" s="1"/>
  <c r="J14" i="4" s="1"/>
  <c r="H14" i="4"/>
  <c r="G14" i="4"/>
  <c r="F14" i="4"/>
  <c r="E14" i="4"/>
  <c r="C14" i="4"/>
  <c r="H13" i="4"/>
  <c r="J13" i="4" s="1"/>
  <c r="H12" i="4"/>
  <c r="G11" i="4"/>
  <c r="F11" i="4"/>
  <c r="E11" i="4"/>
  <c r="C11" i="4"/>
  <c r="H9" i="4"/>
  <c r="J9" i="4"/>
  <c r="G8" i="4"/>
  <c r="H6" i="4"/>
  <c r="J6" i="4" s="1"/>
  <c r="G5" i="4"/>
  <c r="B4" i="4"/>
  <c r="L21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C20" i="3"/>
  <c r="U19" i="3"/>
  <c r="T19" i="3"/>
  <c r="S19" i="3"/>
  <c r="R19" i="3"/>
  <c r="Q19" i="3"/>
  <c r="P19" i="3"/>
  <c r="O19" i="3"/>
  <c r="N19" i="3"/>
  <c r="M19" i="3"/>
  <c r="J19" i="3"/>
  <c r="H19" i="3"/>
  <c r="E19" i="3"/>
  <c r="C19" i="3"/>
  <c r="U18" i="3"/>
  <c r="U17" i="3" s="1"/>
  <c r="T18" i="3"/>
  <c r="T17" i="3"/>
  <c r="S18" i="3"/>
  <c r="R18" i="3"/>
  <c r="R17" i="3"/>
  <c r="Q18" i="3"/>
  <c r="P18" i="3"/>
  <c r="P17" i="3"/>
  <c r="O18" i="3"/>
  <c r="N18" i="3"/>
  <c r="M18" i="3"/>
  <c r="M17" i="3" s="1"/>
  <c r="J18" i="3"/>
  <c r="J17" i="3" s="1"/>
  <c r="H18" i="3"/>
  <c r="H17" i="3"/>
  <c r="F18" i="3"/>
  <c r="E18" i="3"/>
  <c r="E17" i="3"/>
  <c r="C18" i="3"/>
  <c r="Q17" i="3"/>
  <c r="O17" i="3"/>
  <c r="N17" i="3"/>
  <c r="K17" i="3"/>
  <c r="I17" i="3"/>
  <c r="G17" i="3"/>
  <c r="C17" i="3"/>
  <c r="L16" i="3"/>
  <c r="L15" i="3"/>
  <c r="L14" i="3"/>
  <c r="U14" i="3"/>
  <c r="T14" i="3"/>
  <c r="S14" i="3"/>
  <c r="R14" i="3"/>
  <c r="Q14" i="3"/>
  <c r="P14" i="3"/>
  <c r="O14" i="3"/>
  <c r="N14" i="3"/>
  <c r="M14" i="3"/>
  <c r="K14" i="3"/>
  <c r="J14" i="3"/>
  <c r="I14" i="3"/>
  <c r="H14" i="3"/>
  <c r="G14" i="3"/>
  <c r="F14" i="3"/>
  <c r="E14" i="3"/>
  <c r="C14" i="3"/>
  <c r="L13" i="3"/>
  <c r="L12" i="3"/>
  <c r="L11" i="3" s="1"/>
  <c r="U11" i="3"/>
  <c r="T11" i="3"/>
  <c r="S11" i="3"/>
  <c r="R11" i="3"/>
  <c r="Q11" i="3"/>
  <c r="P11" i="3"/>
  <c r="O11" i="3"/>
  <c r="N11" i="3"/>
  <c r="M11" i="3"/>
  <c r="K11" i="3"/>
  <c r="J11" i="3"/>
  <c r="I11" i="3"/>
  <c r="H11" i="3"/>
  <c r="G11" i="3"/>
  <c r="F11" i="3"/>
  <c r="E11" i="3"/>
  <c r="C11" i="3"/>
  <c r="M10" i="3"/>
  <c r="M8" i="3"/>
  <c r="L9" i="3"/>
  <c r="K8" i="3"/>
  <c r="I8" i="3"/>
  <c r="G8" i="3"/>
  <c r="L6" i="3"/>
  <c r="K5" i="3"/>
  <c r="I5" i="3"/>
  <c r="G5" i="3"/>
  <c r="B4" i="3"/>
  <c r="L132" i="2"/>
  <c r="K132" i="2"/>
  <c r="J132" i="2"/>
  <c r="I132" i="2"/>
  <c r="L127" i="2"/>
  <c r="K127" i="2"/>
  <c r="J127" i="2"/>
  <c r="I127" i="2"/>
  <c r="L120" i="2"/>
  <c r="K120" i="2"/>
  <c r="J120" i="2"/>
  <c r="I120" i="2"/>
  <c r="L115" i="2"/>
  <c r="K115" i="2"/>
  <c r="J115" i="2"/>
  <c r="I115" i="2"/>
  <c r="L72" i="2"/>
  <c r="K72" i="2"/>
  <c r="J72" i="2"/>
  <c r="I72" i="2"/>
  <c r="L69" i="2"/>
  <c r="K69" i="2"/>
  <c r="J69" i="2"/>
  <c r="I69" i="2"/>
  <c r="L64" i="2"/>
  <c r="K64" i="2"/>
  <c r="J64" i="2"/>
  <c r="I64" i="2"/>
  <c r="L59" i="2"/>
  <c r="K59" i="2"/>
  <c r="J59" i="2"/>
  <c r="I59" i="2"/>
  <c r="L35" i="2"/>
  <c r="K35" i="2"/>
  <c r="J35" i="2"/>
  <c r="I35" i="2"/>
  <c r="L9" i="2"/>
  <c r="K9" i="2"/>
  <c r="J9" i="2"/>
  <c r="I9" i="2"/>
  <c r="U135" i="1"/>
  <c r="T135" i="1"/>
  <c r="S135" i="1"/>
  <c r="R135" i="1"/>
  <c r="Q135" i="1"/>
  <c r="P135" i="1"/>
  <c r="O135" i="1"/>
  <c r="N135" i="1"/>
  <c r="M135" i="1"/>
  <c r="J135" i="1"/>
  <c r="H135" i="1"/>
  <c r="F135" i="1"/>
  <c r="E135" i="1"/>
  <c r="D135" i="1"/>
  <c r="C135" i="1"/>
  <c r="L134" i="1"/>
  <c r="K134" i="1"/>
  <c r="B134" i="1"/>
  <c r="L133" i="1"/>
  <c r="L135" i="1" s="1"/>
  <c r="K133" i="1"/>
  <c r="B133" i="1"/>
  <c r="L132" i="1"/>
  <c r="K132" i="1"/>
  <c r="J132" i="1"/>
  <c r="I132" i="1"/>
  <c r="H132" i="1"/>
  <c r="G132" i="1"/>
  <c r="E132" i="1"/>
  <c r="D132" i="1"/>
  <c r="C132" i="1"/>
  <c r="B132" i="1"/>
  <c r="U130" i="1"/>
  <c r="T130" i="1"/>
  <c r="S130" i="1"/>
  <c r="R130" i="1"/>
  <c r="Q130" i="1"/>
  <c r="P130" i="1"/>
  <c r="O130" i="1"/>
  <c r="N130" i="1"/>
  <c r="M130" i="1"/>
  <c r="J130" i="1"/>
  <c r="H130" i="1"/>
  <c r="F130" i="1"/>
  <c r="E130" i="1"/>
  <c r="D130" i="1"/>
  <c r="C130" i="1"/>
  <c r="L129" i="1"/>
  <c r="K129" i="1"/>
  <c r="B129" i="1"/>
  <c r="L128" i="1"/>
  <c r="L130" i="1"/>
  <c r="K128" i="1"/>
  <c r="I128" i="1"/>
  <c r="B128" i="1"/>
  <c r="L127" i="1"/>
  <c r="K127" i="1"/>
  <c r="J127" i="1"/>
  <c r="I127" i="1"/>
  <c r="H127" i="1"/>
  <c r="G127" i="1"/>
  <c r="E127" i="1"/>
  <c r="D127" i="1"/>
  <c r="C127" i="1"/>
  <c r="B127" i="1"/>
  <c r="U125" i="1"/>
  <c r="T125" i="1"/>
  <c r="S125" i="1"/>
  <c r="R125" i="1"/>
  <c r="Q125" i="1"/>
  <c r="P125" i="1"/>
  <c r="O125" i="1"/>
  <c r="N125" i="1"/>
  <c r="M125" i="1"/>
  <c r="J125" i="1"/>
  <c r="H125" i="1"/>
  <c r="F125" i="1"/>
  <c r="E125" i="1"/>
  <c r="D125" i="1"/>
  <c r="C125" i="1"/>
  <c r="L124" i="1"/>
  <c r="K124" i="1"/>
  <c r="I124" i="1"/>
  <c r="G124" i="1"/>
  <c r="B124" i="1"/>
  <c r="L123" i="1"/>
  <c r="K123" i="1"/>
  <c r="G123" i="1"/>
  <c r="B123" i="1"/>
  <c r="L122" i="1"/>
  <c r="K122" i="1"/>
  <c r="G122" i="1"/>
  <c r="I122" i="1"/>
  <c r="B122" i="1"/>
  <c r="L121" i="1"/>
  <c r="L125" i="1"/>
  <c r="K121" i="1"/>
  <c r="I121" i="1"/>
  <c r="B121" i="1"/>
  <c r="L120" i="1"/>
  <c r="K120" i="1"/>
  <c r="J120" i="1"/>
  <c r="I120" i="1"/>
  <c r="H120" i="1"/>
  <c r="G120" i="1"/>
  <c r="E120" i="1"/>
  <c r="D120" i="1"/>
  <c r="C120" i="1"/>
  <c r="B120" i="1"/>
  <c r="U118" i="1"/>
  <c r="T118" i="1"/>
  <c r="S118" i="1"/>
  <c r="R118" i="1"/>
  <c r="Q118" i="1"/>
  <c r="P118" i="1"/>
  <c r="O118" i="1"/>
  <c r="N118" i="1"/>
  <c r="M118" i="1"/>
  <c r="J118" i="1"/>
  <c r="H118" i="1"/>
  <c r="F118" i="1"/>
  <c r="E118" i="1"/>
  <c r="D118" i="1"/>
  <c r="C118" i="1"/>
  <c r="L117" i="1"/>
  <c r="K117" i="1"/>
  <c r="I117" i="1"/>
  <c r="G117" i="1"/>
  <c r="B117" i="1"/>
  <c r="L116" i="1"/>
  <c r="L118" i="1"/>
  <c r="K116" i="1"/>
  <c r="K118" i="1"/>
  <c r="I116" i="1"/>
  <c r="I118" i="1" s="1"/>
  <c r="G116" i="1"/>
  <c r="B116" i="1"/>
  <c r="L115" i="1"/>
  <c r="K115" i="1"/>
  <c r="J115" i="1"/>
  <c r="I115" i="1"/>
  <c r="H115" i="1"/>
  <c r="G115" i="1"/>
  <c r="E115" i="1"/>
  <c r="D115" i="1"/>
  <c r="C115" i="1"/>
  <c r="B115" i="1"/>
  <c r="U113" i="1"/>
  <c r="T113" i="1"/>
  <c r="S113" i="1"/>
  <c r="R113" i="1"/>
  <c r="Q113" i="1"/>
  <c r="P113" i="1"/>
  <c r="O113" i="1"/>
  <c r="N113" i="1"/>
  <c r="M113" i="1"/>
  <c r="J113" i="1"/>
  <c r="H113" i="1"/>
  <c r="F113" i="1"/>
  <c r="E113" i="1"/>
  <c r="C113" i="1"/>
  <c r="L112" i="1"/>
  <c r="L111" i="1"/>
  <c r="L110" i="1"/>
  <c r="L109" i="1"/>
  <c r="L108" i="1"/>
  <c r="L113" i="1" s="1"/>
  <c r="L107" i="1"/>
  <c r="J107" i="1"/>
  <c r="H107" i="1"/>
  <c r="E107" i="1"/>
  <c r="C107" i="1"/>
  <c r="U105" i="1"/>
  <c r="T105" i="1"/>
  <c r="S105" i="1"/>
  <c r="R105" i="1"/>
  <c r="Q105" i="1"/>
  <c r="P105" i="1"/>
  <c r="O105" i="1"/>
  <c r="N105" i="1"/>
  <c r="M105" i="1"/>
  <c r="J105" i="1"/>
  <c r="H105" i="1"/>
  <c r="F105" i="1"/>
  <c r="E105" i="1"/>
  <c r="C105" i="1"/>
  <c r="L104" i="1"/>
  <c r="L103" i="1"/>
  <c r="L105" i="1" s="1"/>
  <c r="L102" i="1"/>
  <c r="J102" i="1"/>
  <c r="H102" i="1"/>
  <c r="E102" i="1"/>
  <c r="C102" i="1"/>
  <c r="U99" i="1"/>
  <c r="T99" i="1"/>
  <c r="S99" i="1"/>
  <c r="R99" i="1"/>
  <c r="Q99" i="1"/>
  <c r="P99" i="1"/>
  <c r="O99" i="1"/>
  <c r="N99" i="1"/>
  <c r="M99" i="1"/>
  <c r="J99" i="1"/>
  <c r="H99" i="1"/>
  <c r="F99" i="1"/>
  <c r="E99" i="1"/>
  <c r="D99" i="1"/>
  <c r="C99" i="1"/>
  <c r="L98" i="1"/>
  <c r="K98" i="1"/>
  <c r="I98" i="1"/>
  <c r="G98" i="1"/>
  <c r="B98" i="1"/>
  <c r="L97" i="1"/>
  <c r="K97" i="1"/>
  <c r="B97" i="1"/>
  <c r="L96" i="1"/>
  <c r="K96" i="1"/>
  <c r="I96" i="1"/>
  <c r="G96" i="1"/>
  <c r="B96" i="1"/>
  <c r="L95" i="1"/>
  <c r="K95" i="1"/>
  <c r="I95" i="1"/>
  <c r="G95" i="1"/>
  <c r="B95" i="1"/>
  <c r="L94" i="1"/>
  <c r="K94" i="1"/>
  <c r="G94" i="1"/>
  <c r="I94" i="1"/>
  <c r="B94" i="1"/>
  <c r="L93" i="1"/>
  <c r="K93" i="1"/>
  <c r="I93" i="1"/>
  <c r="G93" i="1"/>
  <c r="B93" i="1"/>
  <c r="L92" i="1"/>
  <c r="K92" i="1"/>
  <c r="I92" i="1"/>
  <c r="B92" i="1"/>
  <c r="L91" i="1"/>
  <c r="K91" i="1"/>
  <c r="I91" i="1"/>
  <c r="G91" i="1"/>
  <c r="B91" i="1"/>
  <c r="L90" i="1"/>
  <c r="K90" i="1"/>
  <c r="I90" i="1"/>
  <c r="G90" i="1"/>
  <c r="B90" i="1"/>
  <c r="L89" i="1"/>
  <c r="K89" i="1"/>
  <c r="B89" i="1"/>
  <c r="L88" i="1"/>
  <c r="K88" i="1"/>
  <c r="G88" i="1"/>
  <c r="I88" i="1"/>
  <c r="B88" i="1"/>
  <c r="L87" i="1"/>
  <c r="K87" i="1"/>
  <c r="I87" i="1"/>
  <c r="G87" i="1"/>
  <c r="B87" i="1"/>
  <c r="L86" i="1"/>
  <c r="K86" i="1"/>
  <c r="G86" i="1"/>
  <c r="B86" i="1"/>
  <c r="L85" i="1"/>
  <c r="K85" i="1"/>
  <c r="I85" i="1"/>
  <c r="G85" i="1"/>
  <c r="B85" i="1"/>
  <c r="L84" i="1"/>
  <c r="K84" i="1"/>
  <c r="I84" i="1"/>
  <c r="B84" i="1"/>
  <c r="L83" i="1"/>
  <c r="K83" i="1"/>
  <c r="I83" i="1"/>
  <c r="G83" i="1"/>
  <c r="B83" i="1"/>
  <c r="L82" i="1"/>
  <c r="K82" i="1"/>
  <c r="I82" i="1"/>
  <c r="G82" i="1"/>
  <c r="B82" i="1"/>
  <c r="L81" i="1"/>
  <c r="K81" i="1"/>
  <c r="B81" i="1"/>
  <c r="L80" i="1"/>
  <c r="K80" i="1"/>
  <c r="I80" i="1"/>
  <c r="B80" i="1"/>
  <c r="L79" i="1"/>
  <c r="K79" i="1"/>
  <c r="I79" i="1"/>
  <c r="G79" i="1"/>
  <c r="B79" i="1"/>
  <c r="L78" i="1"/>
  <c r="K78" i="1"/>
  <c r="G78" i="1"/>
  <c r="B78" i="1"/>
  <c r="L77" i="1"/>
  <c r="K77" i="1"/>
  <c r="I77" i="1"/>
  <c r="G77" i="1"/>
  <c r="B77" i="1"/>
  <c r="L76" i="1"/>
  <c r="K76" i="1"/>
  <c r="I76" i="1"/>
  <c r="B76" i="1"/>
  <c r="L75" i="1"/>
  <c r="K75" i="1"/>
  <c r="I75" i="1"/>
  <c r="G75" i="1"/>
  <c r="B75" i="1"/>
  <c r="L74" i="1"/>
  <c r="K74" i="1"/>
  <c r="I74" i="1"/>
  <c r="G74" i="1"/>
  <c r="B74" i="1"/>
  <c r="L73" i="1"/>
  <c r="L99" i="1"/>
  <c r="K73" i="1"/>
  <c r="B73" i="1"/>
  <c r="L72" i="1"/>
  <c r="K72" i="1"/>
  <c r="J72" i="1"/>
  <c r="I72" i="1"/>
  <c r="H72" i="1"/>
  <c r="G72" i="1"/>
  <c r="E72" i="1"/>
  <c r="D72" i="1"/>
  <c r="C72" i="1"/>
  <c r="B72" i="1"/>
  <c r="L70" i="1"/>
  <c r="K70" i="1"/>
  <c r="I70" i="1"/>
  <c r="B70" i="1"/>
  <c r="L69" i="1"/>
  <c r="K69" i="1"/>
  <c r="J69" i="1"/>
  <c r="I69" i="1"/>
  <c r="H69" i="1"/>
  <c r="G69" i="1"/>
  <c r="E69" i="1"/>
  <c r="D69" i="1"/>
  <c r="C69" i="1"/>
  <c r="B69" i="1"/>
  <c r="L66" i="1"/>
  <c r="L65" i="1"/>
  <c r="U65" i="1"/>
  <c r="T65" i="1"/>
  <c r="S65" i="1"/>
  <c r="R65" i="1"/>
  <c r="Q65" i="1"/>
  <c r="P65" i="1"/>
  <c r="O65" i="1"/>
  <c r="N65" i="1"/>
  <c r="M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L19" i="3"/>
  <c r="F62" i="1"/>
  <c r="F60" i="1"/>
  <c r="L61" i="1"/>
  <c r="U60" i="1"/>
  <c r="T60" i="1"/>
  <c r="S60" i="1"/>
  <c r="R60" i="1"/>
  <c r="Q60" i="1"/>
  <c r="P60" i="1"/>
  <c r="O60" i="1"/>
  <c r="N60" i="1"/>
  <c r="M60" i="1"/>
  <c r="J60" i="1"/>
  <c r="H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 s="1"/>
  <c r="L49" i="1"/>
  <c r="J49" i="1"/>
  <c r="H49" i="1"/>
  <c r="E49" i="1"/>
  <c r="C49" i="1"/>
  <c r="U47" i="1"/>
  <c r="T47" i="1"/>
  <c r="S47" i="1"/>
  <c r="R47" i="1"/>
  <c r="Q47" i="1"/>
  <c r="P47" i="1"/>
  <c r="O47" i="1"/>
  <c r="N47" i="1"/>
  <c r="M47" i="1"/>
  <c r="J47" i="1"/>
  <c r="H47" i="1"/>
  <c r="F47" i="1"/>
  <c r="E47" i="1"/>
  <c r="C47" i="1"/>
  <c r="L46" i="1"/>
  <c r="L45" i="1"/>
  <c r="L47" i="1"/>
  <c r="L44" i="1"/>
  <c r="J44" i="1"/>
  <c r="H44" i="1"/>
  <c r="E44" i="1"/>
  <c r="C44" i="1"/>
  <c r="U42" i="1"/>
  <c r="T42" i="1"/>
  <c r="S42" i="1"/>
  <c r="R42" i="1"/>
  <c r="Q42" i="1"/>
  <c r="Q6" i="1"/>
  <c r="P42" i="1"/>
  <c r="P6" i="1"/>
  <c r="O42" i="1"/>
  <c r="N42" i="1"/>
  <c r="M42" i="1"/>
  <c r="J42" i="1"/>
  <c r="H42" i="1"/>
  <c r="F42" i="1"/>
  <c r="E42" i="1"/>
  <c r="D42" i="1"/>
  <c r="C42" i="1"/>
  <c r="L41" i="1"/>
  <c r="L40" i="1"/>
  <c r="L39" i="1"/>
  <c r="L38" i="1"/>
  <c r="L37" i="1"/>
  <c r="L36" i="1"/>
  <c r="K36" i="1"/>
  <c r="K42" i="1"/>
  <c r="K6" i="1"/>
  <c r="I36" i="1"/>
  <c r="I42" i="1" s="1"/>
  <c r="I6" i="1" s="1"/>
  <c r="G36" i="1"/>
  <c r="G42" i="1" s="1"/>
  <c r="B36" i="1"/>
  <c r="L35" i="1"/>
  <c r="K35" i="1"/>
  <c r="J35" i="1"/>
  <c r="I35" i="1"/>
  <c r="H35" i="1"/>
  <c r="G35" i="1"/>
  <c r="E35" i="1"/>
  <c r="D35" i="1"/>
  <c r="C35" i="1"/>
  <c r="B35" i="1"/>
  <c r="U33" i="1"/>
  <c r="T33" i="1"/>
  <c r="S33" i="1"/>
  <c r="R33" i="1"/>
  <c r="Q33" i="1"/>
  <c r="P33" i="1"/>
  <c r="O33" i="1"/>
  <c r="O5" i="1"/>
  <c r="N33" i="1"/>
  <c r="N5" i="1"/>
  <c r="M33" i="1"/>
  <c r="J33" i="1"/>
  <c r="H33" i="1"/>
  <c r="F33" i="1"/>
  <c r="E33" i="1"/>
  <c r="D33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3" i="1"/>
  <c r="L5" i="1"/>
  <c r="K10" i="1"/>
  <c r="K33" i="1" s="1"/>
  <c r="K5" i="1" s="1"/>
  <c r="K7" i="1" s="1"/>
  <c r="I10" i="1"/>
  <c r="I33" i="1"/>
  <c r="I5" i="1"/>
  <c r="G10" i="1"/>
  <c r="G33" i="1" s="1"/>
  <c r="B10" i="1"/>
  <c r="L9" i="1"/>
  <c r="K9" i="1"/>
  <c r="J9" i="1"/>
  <c r="I9" i="1"/>
  <c r="H9" i="1"/>
  <c r="G9" i="1"/>
  <c r="E9" i="1"/>
  <c r="D9" i="1"/>
  <c r="C9" i="1"/>
  <c r="B9" i="1"/>
  <c r="C7" i="1"/>
  <c r="U6" i="1"/>
  <c r="T6" i="1"/>
  <c r="S6" i="1"/>
  <c r="R6" i="1"/>
  <c r="O6" i="1"/>
  <c r="N6" i="1"/>
  <c r="N7" i="1" s="1"/>
  <c r="M6" i="1"/>
  <c r="J6" i="1"/>
  <c r="E6" i="1"/>
  <c r="D6" i="1"/>
  <c r="U5" i="1"/>
  <c r="U7" i="1"/>
  <c r="T5" i="1"/>
  <c r="T7" i="1"/>
  <c r="S5" i="1"/>
  <c r="S7" i="1"/>
  <c r="R5" i="1"/>
  <c r="R7" i="1"/>
  <c r="Q5" i="1"/>
  <c r="Q7" i="1" s="1"/>
  <c r="P5" i="1"/>
  <c r="M5" i="1"/>
  <c r="M7" i="1"/>
  <c r="J5" i="1"/>
  <c r="J7" i="1"/>
  <c r="E5" i="1"/>
  <c r="D5" i="1"/>
  <c r="N7" i="3"/>
  <c r="N5" i="3"/>
  <c r="M4" i="1"/>
  <c r="M9" i="1" s="1"/>
  <c r="F4" i="1"/>
  <c r="F132" i="1" s="1"/>
  <c r="J7" i="3"/>
  <c r="J5" i="3"/>
  <c r="I7" i="1"/>
  <c r="B99" i="1"/>
  <c r="I81" i="1"/>
  <c r="G81" i="1"/>
  <c r="G118" i="1"/>
  <c r="B42" i="1"/>
  <c r="F120" i="1"/>
  <c r="I129" i="1"/>
  <c r="I130" i="1"/>
  <c r="G129" i="1"/>
  <c r="L14" i="4"/>
  <c r="K14" i="4"/>
  <c r="I73" i="1"/>
  <c r="G73" i="1"/>
  <c r="E7" i="4"/>
  <c r="E5" i="4"/>
  <c r="T7" i="3"/>
  <c r="T5" i="3"/>
  <c r="L7" i="3"/>
  <c r="S7" i="3"/>
  <c r="S5" i="3"/>
  <c r="R7" i="3"/>
  <c r="R5" i="3"/>
  <c r="Q7" i="3"/>
  <c r="Q5" i="3"/>
  <c r="F7" i="3"/>
  <c r="F5" i="3"/>
  <c r="P7" i="3"/>
  <c r="P5" i="3"/>
  <c r="E7" i="3"/>
  <c r="E5" i="3"/>
  <c r="U7" i="3"/>
  <c r="U5" i="3"/>
  <c r="O7" i="3"/>
  <c r="O5" i="3"/>
  <c r="F7" i="4"/>
  <c r="F5" i="4"/>
  <c r="M7" i="3"/>
  <c r="M5" i="3"/>
  <c r="F6" i="1"/>
  <c r="D7" i="1"/>
  <c r="G5" i="1"/>
  <c r="I89" i="1"/>
  <c r="G89" i="1"/>
  <c r="K99" i="1"/>
  <c r="K130" i="1"/>
  <c r="S17" i="3"/>
  <c r="I78" i="1"/>
  <c r="G80" i="1"/>
  <c r="B118" i="1"/>
  <c r="K125" i="1"/>
  <c r="B135" i="1"/>
  <c r="L60" i="1"/>
  <c r="L18" i="3"/>
  <c r="L17" i="3"/>
  <c r="F19" i="3"/>
  <c r="F17" i="3"/>
  <c r="F102" i="1"/>
  <c r="O7" i="1"/>
  <c r="P7" i="1"/>
  <c r="E7" i="1"/>
  <c r="H5" i="1"/>
  <c r="H6" i="1"/>
  <c r="F59" i="1"/>
  <c r="I97" i="1"/>
  <c r="G97" i="1"/>
  <c r="F10" i="4"/>
  <c r="F8" i="4"/>
  <c r="R10" i="3"/>
  <c r="R8" i="3"/>
  <c r="E10" i="4"/>
  <c r="E8" i="4"/>
  <c r="Q10" i="3"/>
  <c r="Q8" i="3"/>
  <c r="F10" i="3"/>
  <c r="F8" i="3"/>
  <c r="P10" i="3"/>
  <c r="P8" i="3"/>
  <c r="E10" i="3"/>
  <c r="E8" i="3"/>
  <c r="O10" i="3"/>
  <c r="O8" i="3"/>
  <c r="N10" i="3"/>
  <c r="N8" i="3"/>
  <c r="U10" i="3"/>
  <c r="U8" i="3"/>
  <c r="T10" i="3"/>
  <c r="T8" i="3"/>
  <c r="S10" i="3"/>
  <c r="S8" i="3"/>
  <c r="L10" i="3"/>
  <c r="L8" i="3"/>
  <c r="F115" i="1"/>
  <c r="B125" i="1"/>
  <c r="B130" i="1"/>
  <c r="G133" i="1"/>
  <c r="K135" i="1"/>
  <c r="I133" i="1"/>
  <c r="I134" i="1"/>
  <c r="I135" i="1" s="1"/>
  <c r="G134" i="1"/>
  <c r="L5" i="3"/>
  <c r="N4" i="1"/>
  <c r="N64" i="1" s="1"/>
  <c r="G6" i="1"/>
  <c r="B33" i="1"/>
  <c r="L42" i="1"/>
  <c r="L6" i="1"/>
  <c r="L7" i="1" s="1"/>
  <c r="I86" i="1"/>
  <c r="I123" i="1"/>
  <c r="I125" i="1"/>
  <c r="G128" i="1"/>
  <c r="F19" i="4"/>
  <c r="F17" i="4"/>
  <c r="H11" i="4"/>
  <c r="J12" i="4"/>
  <c r="J11" i="4"/>
  <c r="G70" i="1"/>
  <c r="G76" i="1"/>
  <c r="G84" i="1"/>
  <c r="G92" i="1"/>
  <c r="G121" i="1"/>
  <c r="B57" i="5"/>
  <c r="B43" i="5"/>
  <c r="B13" i="5"/>
  <c r="F5" i="1"/>
  <c r="C4" i="4"/>
  <c r="C4" i="3"/>
  <c r="O4" i="1"/>
  <c r="O59" i="1" s="1"/>
  <c r="B6" i="1"/>
  <c r="G135" i="1"/>
  <c r="G99" i="1"/>
  <c r="H7" i="3"/>
  <c r="H5" i="3"/>
  <c r="G7" i="1"/>
  <c r="H7" i="4"/>
  <c r="H5" i="4"/>
  <c r="I99" i="1"/>
  <c r="J10" i="3"/>
  <c r="J8" i="3"/>
  <c r="J19" i="4"/>
  <c r="J17" i="4"/>
  <c r="C10" i="4"/>
  <c r="C10" i="3"/>
  <c r="C8" i="3"/>
  <c r="F7" i="1"/>
  <c r="L11" i="4"/>
  <c r="K11" i="4"/>
  <c r="G130" i="1"/>
  <c r="G125" i="1"/>
  <c r="B5" i="1"/>
  <c r="H7" i="1"/>
  <c r="C7" i="4"/>
  <c r="C7" i="3"/>
  <c r="C5" i="3"/>
  <c r="B7" i="1"/>
  <c r="H10" i="3"/>
  <c r="H8" i="3"/>
  <c r="H10" i="4"/>
  <c r="H8" i="4"/>
  <c r="O69" i="1"/>
  <c r="O115" i="1"/>
  <c r="P4" i="1"/>
  <c r="P72" i="1" s="1"/>
  <c r="O44" i="1"/>
  <c r="O64" i="1"/>
  <c r="O107" i="1"/>
  <c r="K17" i="4"/>
  <c r="L17" i="4"/>
  <c r="C8" i="4"/>
  <c r="C5" i="4"/>
  <c r="J7" i="4"/>
  <c r="J5" i="4"/>
  <c r="P120" i="1"/>
  <c r="Q4" i="1"/>
  <c r="Q107" i="1" s="1"/>
  <c r="P102" i="1"/>
  <c r="P59" i="1"/>
  <c r="P49" i="1"/>
  <c r="P9" i="1"/>
  <c r="J10" i="4"/>
  <c r="J8" i="4"/>
  <c r="K8" i="4"/>
  <c r="L8" i="4"/>
  <c r="L5" i="4"/>
  <c r="K5" i="4"/>
  <c r="R4" i="1"/>
  <c r="R69" i="1" s="1"/>
  <c r="Q72" i="1"/>
  <c r="Q49" i="1"/>
  <c r="S4" i="1"/>
  <c r="S64" i="1" s="1"/>
  <c r="S59" i="1"/>
  <c r="S132" i="1"/>
  <c r="S127" i="1"/>
  <c r="T4" i="1"/>
  <c r="T132" i="1" s="1"/>
  <c r="S72" i="1"/>
  <c r="S69" i="1"/>
  <c r="T44" i="1"/>
  <c r="T69" i="1"/>
  <c r="T59" i="1"/>
  <c r="T107" i="1"/>
  <c r="U4" i="1"/>
  <c r="U64" i="1" s="1"/>
  <c r="T35" i="1"/>
  <c r="U127" i="1" l="1"/>
  <c r="T127" i="1"/>
  <c r="S9" i="1"/>
  <c r="Q64" i="1"/>
  <c r="F9" i="1"/>
  <c r="S120" i="1"/>
  <c r="S115" i="1"/>
  <c r="Q115" i="1"/>
  <c r="U59" i="1"/>
  <c r="T120" i="1"/>
  <c r="Q132" i="1"/>
  <c r="Q102" i="1"/>
  <c r="S35" i="1"/>
  <c r="Q35" i="1"/>
  <c r="U107" i="1"/>
  <c r="T9" i="1"/>
  <c r="S49" i="1"/>
  <c r="Q127" i="1"/>
  <c r="Q69" i="1"/>
  <c r="P132" i="1"/>
  <c r="O35" i="1"/>
  <c r="F72" i="1"/>
  <c r="S102" i="1"/>
  <c r="F49" i="1"/>
  <c r="R9" i="1"/>
  <c r="N49" i="1"/>
  <c r="R49" i="1"/>
  <c r="U115" i="1"/>
  <c r="N127" i="1"/>
  <c r="U72" i="1"/>
  <c r="R107" i="1"/>
  <c r="N132" i="1"/>
  <c r="U102" i="1"/>
  <c r="U120" i="1"/>
  <c r="T102" i="1"/>
  <c r="T49" i="1"/>
  <c r="R115" i="1"/>
  <c r="Q44" i="1"/>
  <c r="Q120" i="1"/>
  <c r="P107" i="1"/>
  <c r="P127" i="1"/>
  <c r="O102" i="1"/>
  <c r="O120" i="1"/>
  <c r="N9" i="1"/>
  <c r="N72" i="1"/>
  <c r="F107" i="1"/>
  <c r="M102" i="1"/>
  <c r="U9" i="1"/>
  <c r="U44" i="1"/>
  <c r="T72" i="1"/>
  <c r="T64" i="1"/>
  <c r="S44" i="1"/>
  <c r="S107" i="1"/>
  <c r="R120" i="1"/>
  <c r="R35" i="1"/>
  <c r="Q59" i="1"/>
  <c r="P64" i="1"/>
  <c r="P35" i="1"/>
  <c r="O49" i="1"/>
  <c r="O72" i="1"/>
  <c r="N35" i="1"/>
  <c r="M59" i="1"/>
  <c r="M115" i="1"/>
  <c r="F127" i="1"/>
  <c r="R132" i="1"/>
  <c r="N107" i="1"/>
  <c r="M49" i="1"/>
  <c r="M35" i="1"/>
  <c r="R59" i="1"/>
  <c r="R64" i="1"/>
  <c r="R102" i="1"/>
  <c r="N69" i="1"/>
  <c r="M127" i="1"/>
  <c r="U69" i="1"/>
  <c r="R72" i="1"/>
  <c r="U132" i="1"/>
  <c r="U49" i="1"/>
  <c r="R127" i="1"/>
  <c r="O132" i="1"/>
  <c r="N120" i="1"/>
  <c r="N59" i="1"/>
  <c r="U35" i="1"/>
  <c r="T115" i="1"/>
  <c r="R44" i="1"/>
  <c r="Q9" i="1"/>
  <c r="P115" i="1"/>
  <c r="P69" i="1"/>
  <c r="O9" i="1"/>
  <c r="N44" i="1"/>
  <c r="N115" i="1"/>
  <c r="M44" i="1"/>
  <c r="M69" i="1"/>
  <c r="P44" i="1"/>
  <c r="O127" i="1"/>
  <c r="N102" i="1"/>
  <c r="F69" i="1"/>
  <c r="M64" i="1"/>
  <c r="F35" i="1"/>
  <c r="F64" i="1"/>
  <c r="F44" i="1"/>
  <c r="M132" i="1"/>
  <c r="M120" i="1"/>
  <c r="M107" i="1"/>
  <c r="M72" i="1"/>
  <c r="F118" i="2"/>
  <c r="C19" i="2"/>
  <c r="E133" i="2"/>
  <c r="K99" i="2"/>
  <c r="J99" i="2"/>
  <c r="C99" i="2"/>
  <c r="G132" i="2"/>
  <c r="E22" i="2"/>
  <c r="L133" i="2"/>
  <c r="I133" i="2"/>
  <c r="D133" i="2"/>
  <c r="F81" i="2"/>
  <c r="B115" i="2"/>
  <c r="G83" i="2"/>
  <c r="E23" i="2"/>
  <c r="H12" i="2"/>
  <c r="F125" i="2"/>
  <c r="L134" i="2"/>
  <c r="I134" i="2"/>
  <c r="D134" i="2"/>
  <c r="E80" i="2"/>
  <c r="B118" i="2"/>
  <c r="H44" i="2"/>
  <c r="H11" i="2"/>
  <c r="G89" i="2"/>
  <c r="L83" i="2"/>
  <c r="I83" i="2"/>
  <c r="D83" i="2"/>
  <c r="G135" i="2"/>
  <c r="G64" i="2"/>
  <c r="E42" i="2"/>
  <c r="B93" i="2"/>
  <c r="E37" i="2"/>
  <c r="H84" i="2"/>
  <c r="L80" i="2"/>
  <c r="I80" i="2"/>
  <c r="D80" i="2"/>
  <c r="B74" i="2"/>
  <c r="F113" i="2"/>
  <c r="B19" i="2"/>
  <c r="F132" i="2"/>
  <c r="G78" i="2"/>
  <c r="G15" i="2"/>
  <c r="K6" i="2"/>
  <c r="J6" i="2"/>
  <c r="C6" i="2"/>
  <c r="B128" i="2"/>
  <c r="G93" i="2"/>
  <c r="F21" i="2"/>
  <c r="C26" i="2"/>
  <c r="H104" i="2"/>
  <c r="B95" i="2"/>
  <c r="B79" i="2"/>
  <c r="F64" i="2"/>
  <c r="B61" i="2"/>
  <c r="B38" i="2"/>
  <c r="C107" i="2"/>
  <c r="E73" i="2"/>
  <c r="B23" i="2"/>
  <c r="C27" i="2"/>
  <c r="F84" i="2"/>
  <c r="L73" i="2"/>
  <c r="I73" i="2"/>
  <c r="D73" i="2"/>
  <c r="L88" i="2"/>
  <c r="I88" i="2"/>
  <c r="D88" i="2"/>
  <c r="H57" i="2"/>
  <c r="B127" i="2"/>
  <c r="K78" i="2"/>
  <c r="J78" i="2"/>
  <c r="C78" i="2"/>
  <c r="H33" i="2"/>
  <c r="D21" i="2"/>
  <c r="K118" i="2"/>
  <c r="J118" i="2"/>
  <c r="C118" i="2"/>
  <c r="B87" i="2"/>
  <c r="B18" i="2"/>
  <c r="K84" i="2"/>
  <c r="J84" i="2"/>
  <c r="C84" i="2"/>
  <c r="B135" i="2"/>
  <c r="E105" i="2"/>
  <c r="K98" i="2"/>
  <c r="J98" i="2"/>
  <c r="C98" i="2"/>
  <c r="C36" i="2"/>
  <c r="B129" i="2"/>
  <c r="F66" i="2"/>
  <c r="E10" i="2"/>
  <c r="H77" i="2"/>
  <c r="H65" i="2"/>
  <c r="H107" i="2"/>
  <c r="G117" i="2"/>
  <c r="B122" i="2"/>
  <c r="E83" i="2"/>
  <c r="B16" i="2"/>
  <c r="E88" i="2"/>
  <c r="E61" i="2"/>
  <c r="E33" i="2"/>
  <c r="H128" i="2"/>
  <c r="E51" i="2"/>
  <c r="E132" i="2"/>
  <c r="F90" i="2"/>
  <c r="E67" i="2"/>
  <c r="E79" i="2"/>
  <c r="B5" i="2"/>
  <c r="L42" i="2"/>
  <c r="I42" i="2"/>
  <c r="D42" i="2"/>
  <c r="C13" i="2"/>
  <c r="H64" i="2"/>
  <c r="L33" i="2"/>
  <c r="I33" i="2"/>
  <c r="D33" i="2"/>
  <c r="C120" i="2"/>
  <c r="K7" i="2"/>
  <c r="J7" i="2"/>
  <c r="C7" i="2"/>
  <c r="D59" i="2"/>
  <c r="H4" i="2"/>
  <c r="K5" i="2"/>
  <c r="J5" i="2"/>
  <c r="C5" i="2"/>
  <c r="H49" i="2"/>
  <c r="F55" i="2"/>
  <c r="E27" i="2"/>
  <c r="C103" i="2"/>
  <c r="H36" i="2"/>
  <c r="D25" i="2"/>
  <c r="H109" i="2"/>
  <c r="B30" i="2"/>
  <c r="C112" i="2"/>
  <c r="B117" i="2"/>
  <c r="E55" i="2"/>
  <c r="C53" i="2"/>
  <c r="C109" i="2"/>
  <c r="AF57" i="5"/>
  <c r="AF13" i="5"/>
  <c r="S4" i="3"/>
  <c r="AF4" i="5"/>
  <c r="AF43" i="5"/>
  <c r="K133" i="2"/>
  <c r="J133" i="2"/>
  <c r="C133" i="2"/>
  <c r="G129" i="2"/>
  <c r="B77" i="2"/>
  <c r="D14" i="2"/>
  <c r="G97" i="2"/>
  <c r="E69" i="2"/>
  <c r="E4" i="2"/>
  <c r="K80" i="2"/>
  <c r="J80" i="2"/>
  <c r="C80" i="2"/>
  <c r="K74" i="2"/>
  <c r="J74" i="2"/>
  <c r="C74" i="2"/>
  <c r="B35" i="2"/>
  <c r="G123" i="2"/>
  <c r="B64" i="2"/>
  <c r="D11" i="2"/>
  <c r="D64" i="2"/>
  <c r="D60" i="2"/>
  <c r="F28" i="2"/>
  <c r="F105" i="2"/>
  <c r="E41" i="2"/>
  <c r="H54" i="2"/>
  <c r="E26" i="2"/>
  <c r="H111" i="2"/>
  <c r="C31" i="2"/>
  <c r="B4" i="2"/>
  <c r="H66" i="2"/>
  <c r="K117" i="2"/>
  <c r="J117" i="2"/>
  <c r="C117" i="2"/>
  <c r="C28" i="2"/>
  <c r="H85" i="2"/>
  <c r="D18" i="2"/>
  <c r="L96" i="2"/>
  <c r="I96" i="2"/>
  <c r="D96" i="2"/>
  <c r="E72" i="2"/>
  <c r="L65" i="2"/>
  <c r="C66" i="2"/>
  <c r="J66" i="2"/>
  <c r="J65" i="2"/>
  <c r="K65" i="2"/>
  <c r="H132" i="2"/>
  <c r="G76" i="2"/>
  <c r="E9" i="2"/>
  <c r="H50" i="2"/>
  <c r="Z57" i="5"/>
  <c r="Z13" i="5"/>
  <c r="P4" i="3"/>
  <c r="Z4" i="5"/>
  <c r="Z43" i="5"/>
  <c r="L74" i="2"/>
  <c r="I74" i="2"/>
  <c r="D74" i="2"/>
  <c r="F115" i="2"/>
  <c r="B9" i="2"/>
  <c r="G85" i="2"/>
  <c r="F16" i="2"/>
  <c r="L87" i="2"/>
  <c r="I87" i="2"/>
  <c r="D87" i="2"/>
  <c r="G77" i="2"/>
  <c r="C12" i="2"/>
  <c r="K125" i="2"/>
  <c r="J125" i="2"/>
  <c r="C125" i="2"/>
  <c r="E47" i="2"/>
  <c r="B134" i="2"/>
  <c r="L99" i="2"/>
  <c r="I99" i="2"/>
  <c r="D99" i="2"/>
  <c r="K83" i="2"/>
  <c r="J83" i="2"/>
  <c r="C83" i="2"/>
  <c r="H69" i="2"/>
  <c r="F13" i="2"/>
  <c r="G120" i="2"/>
  <c r="F77" i="2"/>
  <c r="G38" i="2"/>
  <c r="E129" i="2"/>
  <c r="F93" i="2"/>
  <c r="H97" i="2"/>
  <c r="E36" i="2"/>
  <c r="B125" i="2"/>
  <c r="D41" i="2"/>
  <c r="L125" i="2"/>
  <c r="I125" i="2"/>
  <c r="D125" i="2"/>
  <c r="D39" i="2"/>
  <c r="H25" i="2"/>
  <c r="E19" i="2"/>
  <c r="L129" i="2"/>
  <c r="I129" i="2"/>
  <c r="D129" i="2"/>
  <c r="G92" i="2"/>
  <c r="L122" i="2"/>
  <c r="I122" i="2"/>
  <c r="D122" i="2"/>
  <c r="F33" i="2"/>
  <c r="G91" i="2"/>
  <c r="G17" i="2"/>
  <c r="B81" i="2"/>
  <c r="D13" i="2"/>
  <c r="L92" i="2"/>
  <c r="I92" i="2"/>
  <c r="D92" i="2"/>
  <c r="F4" i="2"/>
  <c r="C59" i="2"/>
  <c r="G4" i="2"/>
  <c r="B73" i="2"/>
  <c r="H15" i="2"/>
  <c r="H130" i="2"/>
  <c r="H79" i="2"/>
  <c r="E125" i="2"/>
  <c r="H39" i="2"/>
  <c r="F133" i="2"/>
  <c r="F97" i="2"/>
  <c r="F108" i="2"/>
  <c r="K82" i="2"/>
  <c r="J82" i="2"/>
  <c r="C82" i="2"/>
  <c r="G37" i="2"/>
  <c r="F102" i="2"/>
  <c r="H45" i="2"/>
  <c r="F41" i="2"/>
  <c r="D38" i="2"/>
  <c r="H67" i="2"/>
  <c r="F62" i="2"/>
  <c r="AH43" i="5"/>
  <c r="AH57" i="5"/>
  <c r="T4" i="3"/>
  <c r="AH4" i="5"/>
  <c r="AH13" i="5"/>
  <c r="V57" i="5"/>
  <c r="V43" i="5"/>
  <c r="N4" i="3"/>
  <c r="V4" i="5"/>
  <c r="V13" i="5"/>
  <c r="L60" i="2"/>
  <c r="C61" i="2"/>
  <c r="J61" i="2"/>
  <c r="J60" i="2"/>
  <c r="K60" i="2"/>
  <c r="C124" i="2"/>
  <c r="J124" i="2"/>
  <c r="K124" i="2"/>
  <c r="D81" i="2"/>
  <c r="I81" i="2"/>
  <c r="L81" i="2"/>
  <c r="G36" i="2"/>
  <c r="H115" i="2"/>
  <c r="D22" i="2"/>
  <c r="G84" i="2"/>
  <c r="F120" i="2"/>
  <c r="H102" i="2"/>
  <c r="H17" i="2"/>
  <c r="X13" i="5"/>
  <c r="X57" i="5"/>
  <c r="O4" i="3"/>
  <c r="X4" i="5"/>
  <c r="X43" i="5"/>
  <c r="H72" i="2"/>
  <c r="F14" i="2"/>
  <c r="K89" i="2"/>
  <c r="J89" i="2"/>
  <c r="C89" i="2"/>
  <c r="G134" i="2"/>
  <c r="B88" i="2"/>
  <c r="E20" i="2"/>
  <c r="K79" i="2"/>
  <c r="J79" i="2"/>
  <c r="C79" i="2"/>
  <c r="B25" i="2"/>
  <c r="H98" i="2"/>
  <c r="E44" i="2"/>
  <c r="C72" i="2"/>
  <c r="C62" i="2"/>
  <c r="J62" i="2"/>
  <c r="L78" i="2"/>
  <c r="I78" i="2"/>
  <c r="D78" i="2"/>
  <c r="F57" i="2"/>
  <c r="C56" i="2"/>
  <c r="F25" i="2"/>
  <c r="B94" i="2"/>
  <c r="D67" i="2"/>
  <c r="E18" i="2"/>
  <c r="C104" i="2"/>
  <c r="K91" i="2"/>
  <c r="J91" i="2"/>
  <c r="C91" i="2"/>
  <c r="C51" i="2"/>
  <c r="E77" i="2"/>
  <c r="B80" i="2"/>
  <c r="G122" i="2"/>
  <c r="E15" i="2"/>
  <c r="C121" i="2"/>
  <c r="J121" i="2"/>
  <c r="K121" i="2"/>
  <c r="C129" i="2"/>
  <c r="J129" i="2"/>
  <c r="K129" i="2"/>
  <c r="E7" i="2"/>
  <c r="D9" i="2"/>
  <c r="G72" i="2"/>
  <c r="D116" i="2"/>
  <c r="I116" i="2"/>
  <c r="L116" i="2"/>
  <c r="B11" i="2"/>
  <c r="C20" i="2"/>
  <c r="C85" i="2"/>
  <c r="J85" i="2"/>
  <c r="K85" i="2"/>
  <c r="D93" i="2"/>
  <c r="I93" i="2"/>
  <c r="L93" i="2"/>
  <c r="F42" i="2"/>
  <c r="B82" i="2"/>
  <c r="D127" i="2"/>
  <c r="H16" i="2"/>
  <c r="D85" i="2"/>
  <c r="I85" i="2"/>
  <c r="L85" i="2"/>
  <c r="F72" i="2"/>
  <c r="E65" i="2"/>
  <c r="G98" i="2"/>
  <c r="E12" i="2"/>
  <c r="G22" i="2"/>
  <c r="D77" i="2"/>
  <c r="I77" i="2"/>
  <c r="L77" i="2"/>
  <c r="F59" i="2"/>
  <c r="B72" i="2"/>
  <c r="E28" i="2"/>
  <c r="D65" i="2"/>
  <c r="E111" i="2"/>
  <c r="C23" i="2"/>
  <c r="C69" i="2"/>
  <c r="H99" i="2"/>
  <c r="H30" i="2"/>
  <c r="F111" i="2"/>
  <c r="L118" i="2"/>
  <c r="I118" i="2"/>
  <c r="D118" i="2"/>
  <c r="F56" i="2"/>
  <c r="L89" i="2"/>
  <c r="I89" i="2"/>
  <c r="D89" i="2"/>
  <c r="H73" i="2"/>
  <c r="G118" i="2"/>
  <c r="G79" i="2"/>
  <c r="G28" i="2"/>
  <c r="H70" i="2"/>
  <c r="H121" i="2"/>
  <c r="F73" i="2"/>
  <c r="L124" i="2"/>
  <c r="I124" i="2"/>
  <c r="D124" i="2"/>
  <c r="G124" i="2"/>
  <c r="F36" i="2"/>
  <c r="E78" i="2"/>
  <c r="L7" i="2"/>
  <c r="I7" i="2"/>
  <c r="F52" i="2"/>
  <c r="D16" i="2"/>
  <c r="L94" i="2"/>
  <c r="I94" i="2"/>
  <c r="D94" i="2"/>
  <c r="G18" i="2"/>
  <c r="H61" i="2"/>
  <c r="C115" i="2"/>
  <c r="G31" i="2"/>
  <c r="H62" i="2"/>
  <c r="L117" i="2"/>
  <c r="I117" i="2"/>
  <c r="D117" i="2"/>
  <c r="H6" i="2"/>
  <c r="D7" i="2"/>
  <c r="E60" i="2"/>
  <c r="B96" i="2"/>
  <c r="D4" i="2"/>
  <c r="H18" i="2"/>
  <c r="B7" i="2"/>
  <c r="K70" i="2"/>
  <c r="J70" i="2"/>
  <c r="C70" i="2"/>
  <c r="C47" i="2"/>
  <c r="G86" i="2"/>
  <c r="H118" i="2"/>
  <c r="E14" i="2"/>
  <c r="F23" i="2"/>
  <c r="L135" i="2"/>
  <c r="I135" i="2"/>
  <c r="D135" i="2"/>
  <c r="K77" i="2"/>
  <c r="J77" i="2"/>
  <c r="C77" i="2"/>
  <c r="B130" i="2"/>
  <c r="K94" i="2"/>
  <c r="J94" i="2"/>
  <c r="C94" i="2"/>
  <c r="F60" i="2"/>
  <c r="B98" i="2"/>
  <c r="C11" i="2"/>
  <c r="D20" i="2"/>
  <c r="F7" i="2"/>
  <c r="G9" i="2"/>
  <c r="L79" i="2"/>
  <c r="I79" i="2"/>
  <c r="D79" i="2"/>
  <c r="B124" i="2"/>
  <c r="B17" i="2"/>
  <c r="K73" i="2"/>
  <c r="J73" i="2"/>
  <c r="C73" i="2"/>
  <c r="K97" i="2"/>
  <c r="J97" i="2"/>
  <c r="C97" i="2"/>
  <c r="D10" i="2"/>
  <c r="F38" i="2"/>
  <c r="F82" i="2"/>
  <c r="G4" i="4"/>
  <c r="H27" i="2"/>
  <c r="H122" i="2"/>
  <c r="D84" i="2"/>
  <c r="I84" i="2"/>
  <c r="L84" i="2"/>
  <c r="C15" i="2"/>
  <c r="B41" i="2"/>
  <c r="H82" i="2"/>
  <c r="B33" i="2"/>
  <c r="G116" i="2"/>
  <c r="E110" i="2"/>
  <c r="B14" i="2"/>
  <c r="F112" i="2"/>
  <c r="E16" i="2"/>
  <c r="F9" i="2"/>
  <c r="F10" i="2"/>
  <c r="H38" i="2"/>
  <c r="H87" i="2"/>
  <c r="D121" i="2"/>
  <c r="I121" i="2"/>
  <c r="L121" i="2"/>
  <c r="B133" i="2"/>
  <c r="F20" i="2"/>
  <c r="E50" i="2"/>
  <c r="E93" i="2"/>
  <c r="H52" i="2"/>
  <c r="B120" i="2"/>
  <c r="F5" i="2"/>
  <c r="E82" i="2"/>
  <c r="D29" i="2"/>
  <c r="B70" i="2"/>
  <c r="E102" i="2"/>
  <c r="H10" i="2"/>
  <c r="B20" i="2"/>
  <c r="AD13" i="5"/>
  <c r="AD43" i="5"/>
  <c r="R4" i="3"/>
  <c r="AD4" i="5"/>
  <c r="AD57" i="5"/>
  <c r="F57" i="5"/>
  <c r="F13" i="5"/>
  <c r="F4" i="3"/>
  <c r="F4" i="5"/>
  <c r="F43" i="5"/>
  <c r="G7" i="2"/>
  <c r="G80" i="2"/>
  <c r="B59" i="2"/>
  <c r="B92" i="2"/>
  <c r="B123" i="2"/>
  <c r="F15" i="2"/>
  <c r="AJ43" i="5"/>
  <c r="AJ57" i="5"/>
  <c r="U4" i="3"/>
  <c r="AJ4" i="5"/>
  <c r="AJ13" i="5"/>
  <c r="T13" i="5"/>
  <c r="T43" i="5"/>
  <c r="M4" i="3"/>
  <c r="T4" i="5"/>
  <c r="T57" i="5"/>
  <c r="K96" i="2"/>
  <c r="J96" i="2"/>
  <c r="C96" i="2"/>
  <c r="L90" i="2"/>
  <c r="I90" i="2"/>
  <c r="D90" i="2"/>
  <c r="L43" i="5"/>
  <c r="L57" i="5"/>
  <c r="I4" i="3"/>
  <c r="L4" i="5"/>
  <c r="L13" i="5"/>
  <c r="N13" i="5"/>
  <c r="N43" i="5"/>
  <c r="J4" i="3"/>
  <c r="N4" i="5"/>
  <c r="N57" i="5"/>
  <c r="C65" i="2"/>
  <c r="C105" i="2"/>
  <c r="D12" i="2"/>
  <c r="E21" i="2"/>
  <c r="K128" i="2"/>
  <c r="J128" i="2"/>
  <c r="C128" i="2"/>
  <c r="G73" i="2"/>
  <c r="D57" i="5"/>
  <c r="D43" i="5"/>
  <c r="E4" i="3"/>
  <c r="D4" i="5"/>
  <c r="D13" i="5"/>
  <c r="G70" i="2"/>
  <c r="C35" i="2"/>
  <c r="E127" i="2"/>
  <c r="C18" i="2"/>
  <c r="F127" i="2"/>
  <c r="B15" i="2"/>
  <c r="H40" i="2"/>
  <c r="F87" i="2"/>
  <c r="E62" i="2"/>
  <c r="F35" i="2"/>
  <c r="G19" i="2"/>
  <c r="C49" i="2"/>
  <c r="G87" i="2"/>
  <c r="L75" i="2"/>
  <c r="I75" i="2"/>
  <c r="D75" i="2"/>
  <c r="C16" i="2"/>
  <c r="F122" i="2"/>
  <c r="F24" i="2"/>
  <c r="H134" i="2"/>
  <c r="G128" i="2"/>
  <c r="D15" i="2"/>
  <c r="C41" i="2"/>
  <c r="H92" i="2"/>
  <c r="H42" i="2"/>
  <c r="D24" i="2"/>
  <c r="E54" i="2"/>
  <c r="C108" i="2"/>
  <c r="C81" i="2"/>
  <c r="J81" i="2"/>
  <c r="K81" i="2"/>
  <c r="L128" i="2"/>
  <c r="I128" i="2"/>
  <c r="D128" i="2"/>
  <c r="H88" i="2"/>
  <c r="D82" i="2"/>
  <c r="I82" i="2"/>
  <c r="L82" i="2"/>
  <c r="D35" i="2"/>
  <c r="F74" i="2"/>
  <c r="H91" i="2"/>
  <c r="G41" i="2"/>
  <c r="E53" i="2"/>
  <c r="G5" i="2"/>
  <c r="D97" i="2"/>
  <c r="I97" i="2"/>
  <c r="L97" i="2"/>
  <c r="P13" i="5"/>
  <c r="P57" i="5"/>
  <c r="K4" i="3"/>
  <c r="P4" i="5"/>
  <c r="P43" i="5"/>
  <c r="G81" i="2"/>
  <c r="D69" i="2"/>
  <c r="E113" i="2"/>
  <c r="B12" i="2"/>
  <c r="C21" i="2"/>
  <c r="C42" i="2"/>
  <c r="J42" i="2"/>
  <c r="K42" i="2"/>
  <c r="C123" i="2"/>
  <c r="J123" i="2"/>
  <c r="K123" i="2"/>
  <c r="F6" i="2"/>
  <c r="H60" i="2"/>
  <c r="G96" i="2"/>
  <c r="C127" i="2"/>
  <c r="G16" i="2"/>
  <c r="AB13" i="5"/>
  <c r="AB43" i="5"/>
  <c r="Q4" i="3"/>
  <c r="AB4" i="5"/>
  <c r="AB57" i="5"/>
  <c r="D76" i="2"/>
  <c r="I76" i="2"/>
  <c r="L76" i="2"/>
  <c r="C122" i="2"/>
  <c r="J122" i="2"/>
  <c r="K122" i="2"/>
  <c r="C88" i="2"/>
  <c r="J88" i="2"/>
  <c r="K88" i="2"/>
  <c r="G69" i="2"/>
  <c r="H113" i="2"/>
  <c r="E13" i="2"/>
  <c r="F22" i="2"/>
  <c r="D130" i="2"/>
  <c r="I130" i="2"/>
  <c r="L130" i="2"/>
  <c r="B42" i="2"/>
  <c r="F69" i="2"/>
  <c r="F47" i="2"/>
  <c r="G82" i="2"/>
  <c r="E135" i="2"/>
  <c r="D19" i="2"/>
  <c r="E35" i="2"/>
  <c r="H23" i="2"/>
  <c r="F53" i="2"/>
  <c r="F96" i="2"/>
  <c r="G99" i="2"/>
  <c r="L91" i="2"/>
  <c r="I91" i="2"/>
  <c r="D91" i="2"/>
  <c r="E64" i="2"/>
  <c r="D26" i="2"/>
  <c r="G60" i="2"/>
  <c r="H96" i="2"/>
  <c r="D31" i="2"/>
  <c r="E40" i="2"/>
  <c r="G121" i="2"/>
  <c r="B6" i="2"/>
  <c r="H35" i="2"/>
  <c r="C24" i="2"/>
  <c r="C54" i="2"/>
  <c r="H105" i="2"/>
  <c r="E107" i="2"/>
  <c r="B83" i="2"/>
  <c r="H28" i="2"/>
  <c r="D66" i="2"/>
  <c r="C110" i="2"/>
  <c r="H13" i="2"/>
  <c r="H93" i="2"/>
  <c r="H41" i="2"/>
  <c r="F31" i="2"/>
  <c r="C64" i="2"/>
  <c r="E39" i="2"/>
  <c r="G66" i="2"/>
  <c r="B65" i="2"/>
  <c r="G12" i="2"/>
  <c r="D27" i="2"/>
  <c r="G39" i="2"/>
  <c r="B62" i="2"/>
  <c r="E85" i="2"/>
  <c r="E109" i="2"/>
  <c r="H43" i="5"/>
  <c r="H57" i="5"/>
  <c r="G4" i="3"/>
  <c r="H4" i="5"/>
  <c r="H13" i="5"/>
  <c r="D40" i="2"/>
  <c r="G11" i="2"/>
  <c r="D95" i="2"/>
  <c r="I95" i="2"/>
  <c r="L95" i="2"/>
  <c r="C9" i="2"/>
  <c r="G90" i="2"/>
  <c r="E17" i="2"/>
  <c r="G29" i="2"/>
  <c r="E45" i="2"/>
  <c r="G65" i="2"/>
  <c r="F85" i="2"/>
  <c r="F109" i="2"/>
  <c r="B99" i="2"/>
  <c r="F11" i="2"/>
  <c r="F50" i="2"/>
  <c r="E112" i="2"/>
  <c r="F18" i="2"/>
  <c r="F61" i="2"/>
  <c r="E128" i="2"/>
  <c r="C92" i="2"/>
  <c r="J92" i="2"/>
  <c r="K92" i="2"/>
  <c r="H7" i="2"/>
  <c r="C76" i="2"/>
  <c r="J76" i="2"/>
  <c r="K76" i="2"/>
  <c r="D72" i="2"/>
  <c r="B13" i="2"/>
  <c r="F27" i="2"/>
  <c r="B40" i="2"/>
  <c r="B66" i="2"/>
  <c r="E90" i="2"/>
  <c r="E117" i="2"/>
  <c r="R43" i="5"/>
  <c r="R13" i="5"/>
  <c r="L4" i="3"/>
  <c r="R4" i="5"/>
  <c r="R57" i="5"/>
  <c r="F54" i="2"/>
  <c r="D70" i="2"/>
  <c r="I70" i="2"/>
  <c r="L70" i="2"/>
  <c r="H9" i="2"/>
  <c r="B116" i="2"/>
  <c r="H22" i="2"/>
  <c r="D32" i="2"/>
  <c r="E52" i="2"/>
  <c r="H75" i="2"/>
  <c r="F117" i="2"/>
  <c r="F107" i="2"/>
  <c r="G26" i="2"/>
  <c r="E76" i="2"/>
  <c r="H20" i="2"/>
  <c r="H56" i="2"/>
  <c r="F110" i="2"/>
  <c r="C60" i="2"/>
  <c r="G88" i="2"/>
  <c r="F79" i="2"/>
  <c r="F46" i="2"/>
  <c r="G61" i="2"/>
  <c r="F94" i="2"/>
  <c r="E99" i="2"/>
  <c r="H95" i="2"/>
  <c r="B26" i="2"/>
  <c r="F104" i="2"/>
  <c r="H108" i="2"/>
  <c r="F123" i="2"/>
  <c r="H112" i="2"/>
  <c r="H110" i="2"/>
  <c r="F12" i="2"/>
  <c r="E87" i="2"/>
  <c r="E122" i="2"/>
  <c r="G59" i="2"/>
  <c r="C30" i="2"/>
  <c r="E81" i="2"/>
  <c r="C93" i="2"/>
  <c r="J93" i="2"/>
  <c r="K93" i="2"/>
  <c r="G25" i="2"/>
  <c r="G62" i="2"/>
  <c r="E118" i="2"/>
  <c r="B85" i="2"/>
  <c r="C17" i="2"/>
  <c r="E89" i="2"/>
  <c r="C57" i="2"/>
  <c r="E94" i="2"/>
  <c r="D23" i="2"/>
  <c r="E30" i="2"/>
  <c r="C37" i="2"/>
  <c r="F30" i="2"/>
  <c r="H120" i="2"/>
  <c r="C10" i="2"/>
  <c r="B21" i="2"/>
  <c r="C55" i="2"/>
  <c r="G23" i="2"/>
  <c r="E96" i="2"/>
  <c r="K86" i="2"/>
  <c r="J86" i="2"/>
  <c r="C86" i="2"/>
  <c r="B90" i="2"/>
  <c r="D17" i="2"/>
  <c r="F29" i="2"/>
  <c r="C45" i="2"/>
  <c r="B67" i="2"/>
  <c r="F89" i="2"/>
  <c r="F116" i="2"/>
  <c r="H4" i="4"/>
  <c r="H83" i="2"/>
  <c r="C29" i="2"/>
  <c r="C33" i="2"/>
  <c r="J33" i="2"/>
  <c r="K33" i="2"/>
  <c r="H125" i="2"/>
  <c r="E5" i="2"/>
  <c r="E115" i="2"/>
  <c r="B22" i="2"/>
  <c r="B32" i="2"/>
  <c r="H51" i="2"/>
  <c r="J67" i="2"/>
  <c r="C67" i="2"/>
  <c r="H89" i="2"/>
  <c r="H116" i="2"/>
  <c r="F49" i="2"/>
  <c r="G20" i="2"/>
  <c r="E66" i="2"/>
  <c r="F134" i="2"/>
  <c r="B36" i="2"/>
  <c r="H26" i="2"/>
  <c r="H78" i="2"/>
  <c r="F44" i="2"/>
  <c r="D98" i="2"/>
  <c r="I98" i="2"/>
  <c r="L98" i="2"/>
  <c r="B91" i="2"/>
  <c r="F17" i="2"/>
  <c r="H29" i="2"/>
  <c r="F45" i="2"/>
  <c r="F75" i="2"/>
  <c r="F95" i="2"/>
  <c r="F124" i="2"/>
  <c r="F88" i="2"/>
  <c r="C134" i="2"/>
  <c r="J134" i="2"/>
  <c r="K134" i="2"/>
  <c r="E59" i="2"/>
  <c r="F135" i="2"/>
  <c r="E25" i="2"/>
  <c r="H37" i="2"/>
  <c r="E56" i="2"/>
  <c r="H80" i="2"/>
  <c r="C95" i="2"/>
  <c r="J95" i="2"/>
  <c r="K95" i="2"/>
  <c r="H124" i="2"/>
  <c r="B75" i="2"/>
  <c r="E32" i="2"/>
  <c r="H90" i="2"/>
  <c r="G10" i="2"/>
  <c r="B28" i="2"/>
  <c r="F67" i="2"/>
  <c r="F130" i="2"/>
  <c r="C113" i="2"/>
  <c r="H24" i="2"/>
  <c r="F98" i="2"/>
  <c r="H81" i="2"/>
  <c r="E123" i="2"/>
  <c r="F40" i="2"/>
  <c r="G67" i="2"/>
  <c r="B89" i="2"/>
  <c r="E38" i="2"/>
  <c r="F4" i="4"/>
  <c r="G32" i="2"/>
  <c r="E74" i="2"/>
  <c r="B132" i="2"/>
  <c r="D28" i="2"/>
  <c r="C111" i="2"/>
  <c r="F99" i="2"/>
  <c r="F19" i="2"/>
  <c r="G30" i="2"/>
  <c r="H47" i="2"/>
  <c r="E70" i="2"/>
  <c r="E92" i="2"/>
  <c r="E121" i="2"/>
  <c r="K116" i="2"/>
  <c r="J116" i="2"/>
  <c r="C116" i="2"/>
  <c r="H103" i="2"/>
  <c r="B37" i="2"/>
  <c r="H5" i="2"/>
  <c r="G35" i="2"/>
  <c r="B121" i="2"/>
  <c r="B24" i="2"/>
  <c r="D36" i="2"/>
  <c r="H53" i="2"/>
  <c r="F70" i="2"/>
  <c r="F92" i="2"/>
  <c r="F121" i="2"/>
  <c r="B10" i="2"/>
  <c r="E24" i="2"/>
  <c r="F78" i="2"/>
  <c r="G125" i="2"/>
  <c r="H59" i="2"/>
  <c r="E31" i="2"/>
  <c r="F86" i="2"/>
  <c r="B76" i="2"/>
  <c r="D86" i="2"/>
  <c r="I86" i="2"/>
  <c r="L86" i="2"/>
  <c r="G33" i="2"/>
  <c r="C102" i="2"/>
  <c r="H19" i="2"/>
  <c r="B31" i="2"/>
  <c r="C50" i="2"/>
  <c r="B78" i="2"/>
  <c r="B97" i="2"/>
  <c r="F129" i="2"/>
  <c r="E108" i="2"/>
  <c r="K130" i="2"/>
  <c r="J130" i="2"/>
  <c r="C130" i="2"/>
  <c r="F65" i="2"/>
  <c r="E11" i="2"/>
  <c r="F26" i="2"/>
  <c r="B39" i="2"/>
  <c r="D61" i="2"/>
  <c r="F83" i="2"/>
  <c r="E97" i="2"/>
  <c r="H129" i="2"/>
  <c r="G94" i="2"/>
  <c r="C39" i="2"/>
  <c r="H117" i="2"/>
  <c r="B69" i="2"/>
  <c r="D30" i="2"/>
  <c r="F76" i="2"/>
  <c r="G133" i="2"/>
  <c r="C4" i="2"/>
  <c r="E29" i="2"/>
  <c r="E116" i="2"/>
  <c r="F91" i="2"/>
  <c r="H76" i="2"/>
  <c r="E4" i="4"/>
  <c r="H46" i="2"/>
  <c r="E120" i="2"/>
  <c r="D6" i="2"/>
  <c r="I6" i="2"/>
  <c r="L6" i="2"/>
  <c r="H86" i="2"/>
  <c r="E49" i="2"/>
  <c r="H32" i="2"/>
  <c r="G24" i="2"/>
  <c r="G42" i="2"/>
  <c r="D120" i="2"/>
  <c r="G14" i="2"/>
  <c r="D5" i="2"/>
  <c r="I5" i="2"/>
  <c r="L5" i="2"/>
  <c r="D115" i="2"/>
  <c r="H21" i="2"/>
  <c r="H31" i="2"/>
  <c r="F51" i="2"/>
  <c r="H74" i="2"/>
  <c r="H94" i="2"/>
  <c r="H123" i="2"/>
  <c r="J13" i="5"/>
  <c r="J43" i="5"/>
  <c r="H4" i="3"/>
  <c r="J4" i="5"/>
  <c r="J57" i="5"/>
  <c r="H127" i="2"/>
  <c r="E46" i="2"/>
  <c r="G130" i="2"/>
  <c r="E57" i="2"/>
  <c r="D132" i="2"/>
  <c r="C25" i="2"/>
  <c r="F37" i="2"/>
  <c r="H55" i="2"/>
  <c r="E75" i="2"/>
  <c r="E95" i="2"/>
  <c r="E124" i="2"/>
  <c r="C87" i="2"/>
  <c r="J87" i="2"/>
  <c r="K87" i="2"/>
  <c r="C44" i="2"/>
  <c r="B29" i="2"/>
  <c r="E86" i="2"/>
  <c r="G75" i="2"/>
  <c r="C38" i="2"/>
  <c r="E91" i="2"/>
  <c r="C135" i="2"/>
  <c r="J135" i="2"/>
  <c r="K135" i="2"/>
  <c r="G95" i="2"/>
  <c r="C90" i="2"/>
  <c r="J90" i="2"/>
  <c r="K90" i="2"/>
  <c r="E6" i="2"/>
  <c r="G115" i="2"/>
  <c r="C22" i="2"/>
  <c r="C32" i="2"/>
  <c r="C52" i="2"/>
  <c r="F80" i="2"/>
  <c r="E103" i="2"/>
  <c r="H133" i="2"/>
  <c r="D123" i="2"/>
  <c r="I123" i="2"/>
  <c r="L123" i="2"/>
  <c r="E130" i="2"/>
  <c r="G6" i="2"/>
  <c r="G74" i="2"/>
  <c r="G13" i="2"/>
  <c r="G27" i="2"/>
  <c r="C40" i="2"/>
  <c r="D62" i="2"/>
  <c r="B86" i="2"/>
  <c r="F103" i="2"/>
  <c r="E134" i="2"/>
  <c r="C75" i="2"/>
  <c r="J75" i="2"/>
  <c r="K75" i="2"/>
  <c r="H135" i="2"/>
  <c r="C46" i="2"/>
  <c r="B84" i="2"/>
  <c r="F32" i="2"/>
  <c r="E84" i="2"/>
  <c r="C14" i="2"/>
  <c r="D37" i="2"/>
  <c r="C132" i="2"/>
  <c r="E104" i="2"/>
  <c r="F128" i="2"/>
  <c r="G127" i="2"/>
  <c r="B60" i="2"/>
  <c r="B27" i="2"/>
  <c r="G21" i="2"/>
  <c r="H14" i="2"/>
  <c r="F39" i="2"/>
  <c r="G40" i="2"/>
  <c r="E98" i="2"/>
</calcChain>
</file>

<file path=xl/sharedStrings.xml><?xml version="1.0" encoding="utf-8"?>
<sst xmlns="http://schemas.openxmlformats.org/spreadsheetml/2006/main" count="493" uniqueCount="175">
  <si>
    <t>Policlínica Estadual da Região Nordeste – Unidade Posse</t>
  </si>
  <si>
    <t>PRODUÇÃO ASSISTENCIAL</t>
  </si>
  <si>
    <t>01. ATENDIMENTO AMBULATORIAL</t>
  </si>
  <si>
    <t>Meta Parcial</t>
  </si>
  <si>
    <t>26-31-jul-24</t>
  </si>
  <si>
    <t>Meta Mensal</t>
  </si>
  <si>
    <t>01-25-Out-24</t>
  </si>
  <si>
    <t>26-31-Out-24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</si>
  <si>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</si>
  <si>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</si>
  <si>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</si>
  <si>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</si>
  <si>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</si>
  <si>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</si>
  <si>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</si>
  <si>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</si>
  <si>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</si>
  <si>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</si>
  <si>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</si>
  <si>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</si>
  <si>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</si>
  <si>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</si>
  <si>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</si>
  <si>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</si>
  <si>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</si>
  <si>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</si>
  <si>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</si>
  <si>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</si>
  <si>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</si>
  <si>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</si>
  <si>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</si>
  <si>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</si>
  <si>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</si>
  <si>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</si>
  <si>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</si>
  <si>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</si>
  <si>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</si>
  <si>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</si>
  <si>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</si>
  <si>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</si>
  <si>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</si>
  <si>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</si>
  <si>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</si>
  <si>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</si>
  <si>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</si>
  <si>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</si>
  <si>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Acunputura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</si>
  <si>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</si>
  <si>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</si>
  <si>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</si>
  <si>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</si>
  <si>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</si>
  <si>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</si>
  <si>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</si>
  <si>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</si>
  <si>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</si>
  <si>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</si>
  <si>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</si>
  <si>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</si>
  <si>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</si>
  <si>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</si>
  <si>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</si>
  <si>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-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</si>
  <si>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</si>
  <si>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</si>
  <si>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</si>
  <si>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</si>
  <si>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</si>
  <si>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</si>
  <si>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</si>
  <si>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</si>
  <si>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</si>
  <si>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</si>
  <si>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</si>
  <si>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</si>
  <si>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</si>
  <si>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</si>
  <si>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</si>
  <si>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</si>
  <si>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</si>
  <si>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</si>
  <si>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</si>
  <si>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</si>
  <si>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</si>
  <si>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</si>
  <si>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</si>
  <si>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</si>
  <si>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Ressonância Nuclear Maética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</si>
  <si>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</si>
  <si>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</si>
  <si>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</si>
  <si>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</si>
  <si>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</si>
  <si>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</si>
  <si>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</si>
  <si>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</si>
  <si>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</si>
  <si>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</si>
  <si>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</si>
  <si>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Tonometria</t>
  </si>
  <si>
    <t>Triagem oftalmológica</t>
  </si>
  <si>
    <t>Teste ortóptico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</si>
  <si>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</si>
  <si>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</si>
  <si>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</si>
  <si>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</si>
  <si>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</si>
  <si>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</si>
  <si>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</si>
  <si>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</si>
  <si>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</si>
  <si>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</si>
  <si>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</si>
  <si>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>15. TRANSPORTE PARA TRS</t>
  </si>
  <si>
    <t>Ônibus I</t>
  </si>
  <si>
    <t>VAN</t>
  </si>
  <si>
    <t>Meta Trimestral
[De 26/07 a 25/10]</t>
  </si>
  <si>
    <t>Real Trimestral
[De 26/07 a 25/10]</t>
  </si>
  <si>
    <t>Desvio</t>
  </si>
  <si>
    <t>Efetividade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</si>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</sst>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6]mmm\-yy;@"/>
    <numFmt numFmtId="165" formatCode="0.0%"/>
    <numFmt numFmtId="166" formatCode="&quot;R$&quot;\ #,##0"/>
    <numFmt numFmtId="167" formatCode="0.000%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50"/>
      <color rgb="FF000000"/>
      <name val="Calibri"/>
      <family val="2"/>
    </font>
    <font>
      <sz val="5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81D41A"/>
        <bgColor rgb="FFE2F0D9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theme="7" tint="0.79998168889431442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3" fontId="8" fillId="4" borderId="1" xfId="1" applyNumberFormat="1" applyFont="1" applyFill="1" applyBorder="1" applyAlignment="1">
      <alignment horizontal="left" vertical="center" wrapText="1" indent="1"/>
    </xf>
    <xf numFmtId="3" fontId="8" fillId="4" borderId="1" xfId="1" applyNumberFormat="1" applyFont="1" applyFill="1" applyBorder="1" applyAlignment="1">
      <alignment horizontal="center" vertical="center"/>
    </xf>
    <xf numFmtId="3" fontId="2" fillId="0" borderId="0" xfId="1" applyNumberFormat="1" applyAlignment="1">
      <alignment horizontal="center" vertical="center"/>
    </xf>
    <xf numFmtId="3" fontId="5" fillId="4" borderId="1" xfId="1" applyNumberFormat="1" applyFont="1" applyFill="1" applyBorder="1" applyAlignment="1">
      <alignment horizontal="left" vertical="center" wrapText="1" indent="1"/>
    </xf>
    <xf numFmtId="3" fontId="5" fillId="4" borderId="1" xfId="1" applyNumberFormat="1" applyFont="1" applyFill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3" fontId="8" fillId="0" borderId="2" xfId="1" applyNumberFormat="1" applyFont="1" applyBorder="1" applyAlignment="1">
      <alignment horizontal="left" vertical="center" wrapText="1"/>
    </xf>
    <xf numFmtId="3" fontId="8" fillId="0" borderId="2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vertical="center"/>
    </xf>
    <xf numFmtId="3" fontId="10" fillId="4" borderId="1" xfId="1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9" fontId="10" fillId="6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 indent="2"/>
    </xf>
    <xf numFmtId="3" fontId="10" fillId="4" borderId="3" xfId="1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3" fontId="10" fillId="4" borderId="4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left" vertical="center" wrapText="1" inden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3" fontId="10" fillId="6" borderId="1" xfId="3" applyNumberFormat="1" applyFont="1" applyFill="1" applyBorder="1" applyAlignment="1" applyProtection="1">
      <alignment horizontal="center" vertical="center"/>
    </xf>
    <xf numFmtId="3" fontId="10" fillId="7" borderId="1" xfId="3" applyNumberFormat="1" applyFont="1" applyFill="1" applyBorder="1" applyAlignment="1" applyProtection="1">
      <alignment horizontal="center" vertical="center"/>
    </xf>
    <xf numFmtId="3" fontId="6" fillId="6" borderId="1" xfId="0" applyNumberFormat="1" applyFont="1" applyFill="1" applyBorder="1" applyAlignment="1">
      <alignment horizontal="left" vertical="center" wrapText="1" indent="1"/>
    </xf>
    <xf numFmtId="3" fontId="6" fillId="6" borderId="1" xfId="3" applyNumberFormat="1" applyFont="1" applyFill="1" applyBorder="1" applyAlignment="1" applyProtection="1">
      <alignment horizontal="center" vertical="center"/>
    </xf>
    <xf numFmtId="3" fontId="6" fillId="6" borderId="2" xfId="0" applyNumberFormat="1" applyFont="1" applyFill="1" applyBorder="1" applyAlignment="1">
      <alignment horizontal="left" vertical="center" wrapText="1" indent="1"/>
    </xf>
    <xf numFmtId="3" fontId="6" fillId="6" borderId="2" xfId="3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3" fontId="10" fillId="6" borderId="1" xfId="3" applyNumberFormat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 vertical="center"/>
    </xf>
    <xf numFmtId="3" fontId="10" fillId="4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9" fontId="8" fillId="4" borderId="1" xfId="2" applyFont="1" applyFill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3" fontId="8" fillId="4" borderId="3" xfId="1" applyNumberFormat="1" applyFont="1" applyFill="1" applyBorder="1" applyAlignment="1">
      <alignment horizontal="center" vertical="center"/>
    </xf>
    <xf numFmtId="9" fontId="8" fillId="4" borderId="3" xfId="2" applyFont="1" applyFill="1" applyBorder="1" applyAlignment="1">
      <alignment horizontal="center" vertical="center"/>
    </xf>
    <xf numFmtId="3" fontId="5" fillId="4" borderId="5" xfId="1" applyNumberFormat="1" applyFont="1" applyFill="1" applyBorder="1" applyAlignment="1">
      <alignment horizontal="center" vertical="center"/>
    </xf>
    <xf numFmtId="3" fontId="8" fillId="4" borderId="5" xfId="1" applyNumberFormat="1" applyFont="1" applyFill="1" applyBorder="1" applyAlignment="1">
      <alignment horizontal="center" vertical="center"/>
    </xf>
    <xf numFmtId="9" fontId="8" fillId="4" borderId="5" xfId="2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3" fontId="8" fillId="4" borderId="4" xfId="1" applyNumberFormat="1" applyFont="1" applyFill="1" applyBorder="1" applyAlignment="1">
      <alignment horizontal="center" vertical="center"/>
    </xf>
    <xf numFmtId="3" fontId="5" fillId="4" borderId="1" xfId="1" applyNumberFormat="1" applyFont="1" applyFill="1" applyBorder="1" applyAlignment="1">
      <alignment vertical="center"/>
    </xf>
    <xf numFmtId="9" fontId="6" fillId="4" borderId="1" xfId="2" applyFont="1" applyFill="1" applyBorder="1" applyAlignment="1">
      <alignment horizontal="center" vertical="center"/>
    </xf>
    <xf numFmtId="9" fontId="10" fillId="6" borderId="1" xfId="2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 vertical="center"/>
    </xf>
    <xf numFmtId="3" fontId="6" fillId="4" borderId="4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9" fontId="6" fillId="6" borderId="1" xfId="2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10" fillId="0" borderId="0" xfId="1" applyFont="1" applyAlignment="1">
      <alignment vertical="center"/>
    </xf>
    <xf numFmtId="164" fontId="6" fillId="8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/>
    <xf numFmtId="10" fontId="6" fillId="9" borderId="1" xfId="1" applyNumberFormat="1" applyFont="1" applyFill="1" applyBorder="1" applyAlignment="1">
      <alignment horizontal="left" vertical="center" wrapText="1"/>
    </xf>
    <xf numFmtId="9" fontId="6" fillId="3" borderId="1" xfId="1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vertical="center"/>
    </xf>
    <xf numFmtId="3" fontId="10" fillId="4" borderId="1" xfId="1" applyNumberFormat="1" applyFont="1" applyFill="1" applyBorder="1" applyAlignment="1">
      <alignment horizontal="left" vertical="center" wrapText="1" indent="2"/>
    </xf>
    <xf numFmtId="3" fontId="10" fillId="10" borderId="1" xfId="0" applyNumberFormat="1" applyFont="1" applyFill="1" applyBorder="1" applyAlignment="1">
      <alignment horizontal="center" vertical="center"/>
    </xf>
    <xf numFmtId="3" fontId="10" fillId="0" borderId="0" xfId="1" applyNumberFormat="1" applyFont="1" applyAlignment="1">
      <alignment vertical="center"/>
    </xf>
    <xf numFmtId="3" fontId="10" fillId="0" borderId="0" xfId="1" applyNumberFormat="1" applyFont="1"/>
    <xf numFmtId="9" fontId="6" fillId="9" borderId="1" xfId="1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3" fontId="13" fillId="1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left" vertical="center" wrapText="1" indent="2"/>
    </xf>
    <xf numFmtId="166" fontId="6" fillId="4" borderId="1" xfId="1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10" borderId="1" xfId="0" applyNumberFormat="1" applyFont="1" applyFill="1" applyBorder="1" applyAlignment="1">
      <alignment horizontal="center" vertical="center"/>
    </xf>
    <xf numFmtId="166" fontId="10" fillId="0" borderId="0" xfId="1" applyNumberFormat="1" applyFont="1" applyAlignment="1">
      <alignment vertical="center"/>
    </xf>
    <xf numFmtId="166" fontId="10" fillId="0" borderId="0" xfId="1" applyNumberFormat="1" applyFont="1"/>
    <xf numFmtId="164" fontId="6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wrapText="1"/>
    </xf>
    <xf numFmtId="164" fontId="6" fillId="8" borderId="6" xfId="1" applyNumberFormat="1" applyFont="1" applyFill="1" applyBorder="1" applyAlignment="1">
      <alignment horizontal="center" vertical="center" wrapText="1"/>
    </xf>
    <xf numFmtId="164" fontId="6" fillId="8" borderId="6" xfId="1" applyNumberFormat="1" applyFont="1" applyFill="1" applyBorder="1" applyAlignment="1">
      <alignment horizontal="centerContinuous" vertical="center"/>
    </xf>
    <xf numFmtId="10" fontId="6" fillId="9" borderId="6" xfId="1" applyNumberFormat="1" applyFont="1" applyFill="1" applyBorder="1" applyAlignment="1">
      <alignment horizontal="left" vertical="center" wrapText="1"/>
    </xf>
    <xf numFmtId="9" fontId="6" fillId="3" borderId="7" xfId="1" applyNumberFormat="1" applyFont="1" applyFill="1" applyBorder="1" applyAlignment="1">
      <alignment horizontal="centerContinuous" vertical="center"/>
    </xf>
    <xf numFmtId="165" fontId="6" fillId="3" borderId="8" xfId="0" applyNumberFormat="1" applyFont="1" applyFill="1" applyBorder="1" applyAlignment="1">
      <alignment horizontal="centerContinuous" vertical="center"/>
    </xf>
    <xf numFmtId="9" fontId="6" fillId="3" borderId="6" xfId="1" applyNumberFormat="1" applyFont="1" applyFill="1" applyBorder="1" applyAlignment="1">
      <alignment horizontal="centerContinuous" vertical="center"/>
    </xf>
    <xf numFmtId="165" fontId="6" fillId="3" borderId="6" xfId="0" applyNumberFormat="1" applyFont="1" applyFill="1" applyBorder="1" applyAlignment="1">
      <alignment horizontal="centerContinuous" vertical="center"/>
    </xf>
    <xf numFmtId="3" fontId="10" fillId="4" borderId="6" xfId="1" applyNumberFormat="1" applyFont="1" applyFill="1" applyBorder="1" applyAlignment="1">
      <alignment horizontal="left" vertical="center" wrapText="1" indent="2"/>
    </xf>
    <xf numFmtId="10" fontId="10" fillId="0" borderId="6" xfId="1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0" fontId="10" fillId="0" borderId="6" xfId="1" applyNumberFormat="1" applyFont="1" applyBorder="1" applyAlignment="1">
      <alignment horizontal="centerContinuous" vertical="center"/>
    </xf>
    <xf numFmtId="10" fontId="10" fillId="0" borderId="6" xfId="0" applyNumberFormat="1" applyFont="1" applyBorder="1" applyAlignment="1">
      <alignment horizontal="centerContinuous" vertical="center"/>
    </xf>
    <xf numFmtId="10" fontId="10" fillId="4" borderId="6" xfId="1" applyNumberFormat="1" applyFont="1" applyFill="1" applyBorder="1" applyAlignment="1">
      <alignment horizontal="centerContinuous" vertical="center"/>
    </xf>
    <xf numFmtId="9" fontId="10" fillId="4" borderId="6" xfId="1" applyNumberFormat="1" applyFont="1" applyFill="1" applyBorder="1" applyAlignment="1">
      <alignment horizontal="centerContinuous" vertical="center"/>
    </xf>
    <xf numFmtId="167" fontId="10" fillId="0" borderId="6" xfId="0" applyNumberFormat="1" applyFont="1" applyBorder="1" applyAlignment="1">
      <alignment horizontal="centerContinuous" vertical="center"/>
    </xf>
    <xf numFmtId="10" fontId="10" fillId="4" borderId="6" xfId="1" applyNumberFormat="1" applyFont="1" applyFill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3" fontId="10" fillId="4" borderId="9" xfId="1" applyNumberFormat="1" applyFont="1" applyFill="1" applyBorder="1" applyAlignment="1">
      <alignment horizontal="left" vertical="center" wrapText="1" indent="2"/>
    </xf>
    <xf numFmtId="3" fontId="6" fillId="4" borderId="9" xfId="1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Continuous" vertical="center"/>
    </xf>
    <xf numFmtId="10" fontId="6" fillId="9" borderId="6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left" vertical="center" wrapText="1" indent="2"/>
    </xf>
    <xf numFmtId="10" fontId="6" fillId="4" borderId="6" xfId="1" applyNumberFormat="1" applyFont="1" applyFill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/>
    <xf numFmtId="10" fontId="6" fillId="4" borderId="7" xfId="1" applyNumberFormat="1" applyFont="1" applyFill="1" applyBorder="1" applyAlignment="1">
      <alignment horizontal="centerContinuous" vertical="center"/>
    </xf>
    <xf numFmtId="10" fontId="6" fillId="4" borderId="8" xfId="1" applyNumberFormat="1" applyFont="1" applyFill="1" applyBorder="1" applyAlignment="1">
      <alignment horizontal="centerContinuous" vertical="center"/>
    </xf>
    <xf numFmtId="10" fontId="6" fillId="0" borderId="8" xfId="0" applyNumberFormat="1" applyFont="1" applyBorder="1" applyAlignment="1">
      <alignment horizontal="centerContinuous" vertical="center"/>
    </xf>
    <xf numFmtId="0" fontId="10" fillId="0" borderId="9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10" fontId="15" fillId="4" borderId="6" xfId="1" applyNumberFormat="1" applyFont="1" applyFill="1" applyBorder="1" applyAlignment="1">
      <alignment horizontal="centerContinuous" vertical="center"/>
    </xf>
    <xf numFmtId="9" fontId="10" fillId="0" borderId="0" xfId="1" applyNumberFormat="1" applyFont="1" applyAlignment="1">
      <alignment vertical="center"/>
    </xf>
    <xf numFmtId="10" fontId="6" fillId="4" borderId="6" xfId="1" applyNumberFormat="1" applyFont="1" applyFill="1" applyBorder="1" applyAlignment="1">
      <alignment horizontal="centerContinuous" vertical="center"/>
    </xf>
    <xf numFmtId="10" fontId="6" fillId="0" borderId="6" xfId="0" applyNumberFormat="1" applyFont="1" applyBorder="1" applyAlignment="1">
      <alignment horizontal="centerContinuous" vertical="center"/>
    </xf>
    <xf numFmtId="3" fontId="8" fillId="4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9" fontId="14" fillId="3" borderId="7" xfId="1" applyNumberFormat="1" applyFont="1" applyFill="1" applyBorder="1" applyAlignment="1">
      <alignment horizontal="center" vertical="center"/>
    </xf>
    <xf numFmtId="9" fontId="14" fillId="3" borderId="8" xfId="1" applyNumberFormat="1" applyFont="1" applyFill="1" applyBorder="1" applyAlignment="1">
      <alignment horizontal="center" vertical="center"/>
    </xf>
    <xf numFmtId="10" fontId="14" fillId="4" borderId="7" xfId="1" applyNumberFormat="1" applyFont="1" applyFill="1" applyBorder="1" applyAlignment="1">
      <alignment horizontal="center" vertical="center"/>
    </xf>
    <xf numFmtId="10" fontId="14" fillId="4" borderId="8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5 2" xfId="1" xr:uid="{46F3856D-FD85-4DA2-94DE-4D9CA90CB2F7}"/>
    <cellStyle name="Porcentagem" xfId="2" builtinId="5"/>
    <cellStyle name="Porcentagem 4" xfId="3" xr:uid="{728E54AB-63D1-447E-95C1-4FD719EC4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2019300</xdr:colOff>
      <xdr:row>0</xdr:row>
      <xdr:rowOff>638175</xdr:rowOff>
    </xdr:to>
    <xdr:pic>
      <xdr:nvPicPr>
        <xdr:cNvPr id="1029" name="Imagem 1">
          <a:extLst>
            <a:ext uri="{FF2B5EF4-FFF2-40B4-BE49-F238E27FC236}">
              <a16:creationId xmlns:a16="http://schemas.microsoft.com/office/drawing/2014/main" id="{EEF01EA4-522B-A8C9-5E4D-446BABD3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3914775</xdr:colOff>
      <xdr:row>0</xdr:row>
      <xdr:rowOff>0</xdr:rowOff>
    </xdr:from>
    <xdr:to>
      <xdr:col>11</xdr:col>
      <xdr:colOff>1352550</xdr:colOff>
      <xdr:row>0</xdr:row>
      <xdr:rowOff>704850</xdr:rowOff>
    </xdr:to>
    <xdr:pic>
      <xdr:nvPicPr>
        <xdr:cNvPr id="1030" name="Imagem 2">
          <a:extLst>
            <a:ext uri="{FF2B5EF4-FFF2-40B4-BE49-F238E27FC236}">
              <a16:creationId xmlns:a16="http://schemas.microsoft.com/office/drawing/2014/main" id="{CE5248F5-A7E0-B00F-9D55-EAE8EF3C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2019300</xdr:colOff>
      <xdr:row>0</xdr:row>
      <xdr:rowOff>638175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D862D722-2F7A-2B92-5AE3-3D76050D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638175</xdr:colOff>
      <xdr:row>0</xdr:row>
      <xdr:rowOff>47625</xdr:rowOff>
    </xdr:from>
    <xdr:to>
      <xdr:col>11</xdr:col>
      <xdr:colOff>676275</xdr:colOff>
      <xdr:row>0</xdr:row>
      <xdr:rowOff>752475</xdr:rowOff>
    </xdr:to>
    <xdr:pic>
      <xdr:nvPicPr>
        <xdr:cNvPr id="2054" name="Imagem 2">
          <a:extLst>
            <a:ext uri="{FF2B5EF4-FFF2-40B4-BE49-F238E27FC236}">
              <a16:creationId xmlns:a16="http://schemas.microsoft.com/office/drawing/2014/main" id="{F43495BA-9FA0-6FCD-1834-54059F09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47625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2124075</xdr:colOff>
      <xdr:row>0</xdr:row>
      <xdr:rowOff>657225</xdr:rowOff>
    </xdr:to>
    <xdr:pic>
      <xdr:nvPicPr>
        <xdr:cNvPr id="3077" name="Imagem 1">
          <a:extLst>
            <a:ext uri="{FF2B5EF4-FFF2-40B4-BE49-F238E27FC236}">
              <a16:creationId xmlns:a16="http://schemas.microsoft.com/office/drawing/2014/main" id="{1AE6CCB9-6FDE-4CF7-2746-A259BA45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3952875</xdr:colOff>
      <xdr:row>0</xdr:row>
      <xdr:rowOff>0</xdr:rowOff>
    </xdr:from>
    <xdr:to>
      <xdr:col>11</xdr:col>
      <xdr:colOff>885825</xdr:colOff>
      <xdr:row>0</xdr:row>
      <xdr:rowOff>704850</xdr:rowOff>
    </xdr:to>
    <xdr:pic>
      <xdr:nvPicPr>
        <xdr:cNvPr id="3078" name="Imagem 2">
          <a:extLst>
            <a:ext uri="{FF2B5EF4-FFF2-40B4-BE49-F238E27FC236}">
              <a16:creationId xmlns:a16="http://schemas.microsoft.com/office/drawing/2014/main" id="{66F7D75C-08FB-C868-BE89-03076D851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2124075</xdr:colOff>
      <xdr:row>0</xdr:row>
      <xdr:rowOff>657225</xdr:rowOff>
    </xdr:to>
    <xdr:pic>
      <xdr:nvPicPr>
        <xdr:cNvPr id="4101" name="Imagem 1">
          <a:extLst>
            <a:ext uri="{FF2B5EF4-FFF2-40B4-BE49-F238E27FC236}">
              <a16:creationId xmlns:a16="http://schemas.microsoft.com/office/drawing/2014/main" id="{400FB981-78AD-9D21-524D-9C041AF0A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3952875</xdr:colOff>
      <xdr:row>0</xdr:row>
      <xdr:rowOff>0</xdr:rowOff>
    </xdr:from>
    <xdr:to>
      <xdr:col>5</xdr:col>
      <xdr:colOff>9525</xdr:colOff>
      <xdr:row>0</xdr:row>
      <xdr:rowOff>704850</xdr:rowOff>
    </xdr:to>
    <xdr:pic>
      <xdr:nvPicPr>
        <xdr:cNvPr id="4102" name="Imagem 2">
          <a:extLst>
            <a:ext uri="{FF2B5EF4-FFF2-40B4-BE49-F238E27FC236}">
              <a16:creationId xmlns:a16="http://schemas.microsoft.com/office/drawing/2014/main" id="{413811A7-5D8E-3FC3-BFE5-2021B669F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2009775</xdr:colOff>
      <xdr:row>0</xdr:row>
      <xdr:rowOff>638175</xdr:rowOff>
    </xdr:to>
    <xdr:pic>
      <xdr:nvPicPr>
        <xdr:cNvPr id="5125" name="Imagem 1">
          <a:extLst>
            <a:ext uri="{FF2B5EF4-FFF2-40B4-BE49-F238E27FC236}">
              <a16:creationId xmlns:a16="http://schemas.microsoft.com/office/drawing/2014/main" id="{8EBC177D-3DE5-C550-7976-884CFBE0E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3562350</xdr:colOff>
      <xdr:row>0</xdr:row>
      <xdr:rowOff>0</xdr:rowOff>
    </xdr:from>
    <xdr:to>
      <xdr:col>18</xdr:col>
      <xdr:colOff>1333500</xdr:colOff>
      <xdr:row>0</xdr:row>
      <xdr:rowOff>704850</xdr:rowOff>
    </xdr:to>
    <xdr:pic>
      <xdr:nvPicPr>
        <xdr:cNvPr id="5126" name="Imagem 2">
          <a:extLst>
            <a:ext uri="{FF2B5EF4-FFF2-40B4-BE49-F238E27FC236}">
              <a16:creationId xmlns:a16="http://schemas.microsoft.com/office/drawing/2014/main" id="{607F62A6-AB32-92DC-1A9C-F05FC8F1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7BB8-2F08-4433-A650-982B50382A0A}">
  <sheetPr>
    <tabColor theme="7" tint="-0.499984740745262"/>
    <pageSetUpPr fitToPage="1"/>
  </sheetPr>
  <dimension ref="A1:W135"/>
  <sheetViews>
    <sheetView showGridLines="0" view="pageBreakPreview" zoomScaleNormal="100" zoomScaleSheetLayoutView="100" workbookViewId="0">
      <pane xSplit="1" ySplit="4" topLeftCell="I130" activePane="bottomRight" state="frozen"/>
      <selection pane="topRight" activeCell="R5" sqref="R5:S5"/>
      <selection pane="bottomLeft" activeCell="R5" sqref="R5:S5"/>
      <selection pane="bottomRight" activeCell="A2" sqref="A2:U135"/>
    </sheetView>
  </sheetViews>
  <sheetFormatPr defaultColWidth="8.7109375" defaultRowHeight="15" x14ac:dyDescent="0.25"/>
  <cols>
    <col min="1" max="1" width="65.7109375" style="47" customWidth="1"/>
    <col min="2" max="4" width="20.7109375" style="3" hidden="1" customWidth="1"/>
    <col min="5" max="5" width="25.7109375" style="3" hidden="1" customWidth="1"/>
    <col min="6" max="6" width="28.85546875" style="3" hidden="1" customWidth="1"/>
    <col min="7" max="10" width="25.7109375" style="3" hidden="1" customWidth="1"/>
    <col min="11" max="12" width="25.7109375" style="3" customWidth="1"/>
    <col min="13" max="21" width="25.7109375" style="3" hidden="1" customWidth="1"/>
    <col min="22" max="16384" width="8.7109375" style="3"/>
  </cols>
  <sheetData>
    <row r="1" spans="1:21" s="2" customFormat="1" ht="60" customHeight="1" x14ac:dyDescent="0.25">
      <c r="A1" s="1"/>
    </row>
    <row r="2" spans="1:21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21" x14ac:dyDescent="0.2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5" t="s">
        <v>5</v>
      </c>
      <c r="L4" s="6">
        <v>45566</v>
      </c>
      <c r="M4" s="6" t="e">
        <f t="shared" ref="M4:U4" ca="1" si="0">_xll.FIMMÊS(L4,0)+1</f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f>B33</f>
        <v>738.77419354838707</v>
      </c>
      <c r="C5" s="9">
        <v>416</v>
      </c>
      <c r="D5" s="9">
        <f t="shared" ref="D5:U5" si="1">D33</f>
        <v>3817</v>
      </c>
      <c r="E5" s="9">
        <f t="shared" si="1"/>
        <v>4149</v>
      </c>
      <c r="F5" s="9">
        <f t="shared" si="1"/>
        <v>4332</v>
      </c>
      <c r="G5" s="9">
        <f t="shared" si="1"/>
        <v>3078</v>
      </c>
      <c r="H5" s="9">
        <f t="shared" si="1"/>
        <v>3869</v>
      </c>
      <c r="I5" s="9">
        <f t="shared" si="1"/>
        <v>739</v>
      </c>
      <c r="J5" s="9">
        <f t="shared" si="1"/>
        <v>582</v>
      </c>
      <c r="K5" s="9">
        <f t="shared" si="1"/>
        <v>3817</v>
      </c>
      <c r="L5" s="9">
        <f t="shared" si="1"/>
        <v>4451</v>
      </c>
      <c r="M5" s="9">
        <f t="shared" si="1"/>
        <v>0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 t="shared" si="1"/>
        <v>0</v>
      </c>
    </row>
    <row r="6" spans="1:21" s="10" customFormat="1" x14ac:dyDescent="0.25">
      <c r="A6" s="8" t="s">
        <v>9</v>
      </c>
      <c r="B6" s="9">
        <f>B42</f>
        <v>708.77419354838707</v>
      </c>
      <c r="C6" s="9">
        <v>513</v>
      </c>
      <c r="D6" s="9">
        <f t="shared" ref="D6:U6" si="2">D42</f>
        <v>3662</v>
      </c>
      <c r="E6" s="9">
        <f t="shared" si="2"/>
        <v>4219</v>
      </c>
      <c r="F6" s="9">
        <f t="shared" si="2"/>
        <v>4142</v>
      </c>
      <c r="G6" s="9">
        <f t="shared" si="2"/>
        <v>2953</v>
      </c>
      <c r="H6" s="9">
        <f t="shared" si="2"/>
        <v>3222</v>
      </c>
      <c r="I6" s="9">
        <f t="shared" si="2"/>
        <v>709</v>
      </c>
      <c r="J6" s="9">
        <f t="shared" si="2"/>
        <v>594</v>
      </c>
      <c r="K6" s="9">
        <f t="shared" si="2"/>
        <v>3662</v>
      </c>
      <c r="L6" s="9">
        <f t="shared" si="2"/>
        <v>3816</v>
      </c>
      <c r="M6" s="9">
        <f t="shared" si="2"/>
        <v>0</v>
      </c>
      <c r="N6" s="9">
        <f t="shared" si="2"/>
        <v>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 t="shared" si="2"/>
        <v>0</v>
      </c>
    </row>
    <row r="7" spans="1:21" s="13" customFormat="1" x14ac:dyDescent="0.25">
      <c r="A7" s="11" t="s">
        <v>10</v>
      </c>
      <c r="B7" s="12">
        <f>SUM(B5:B6)</f>
        <v>1447.5483870967741</v>
      </c>
      <c r="C7" s="12">
        <f t="shared" ref="C7:U7" si="3">SUM(C5:C6)</f>
        <v>929</v>
      </c>
      <c r="D7" s="12">
        <f t="shared" si="3"/>
        <v>7479</v>
      </c>
      <c r="E7" s="12">
        <f t="shared" si="3"/>
        <v>8368</v>
      </c>
      <c r="F7" s="12">
        <f t="shared" si="3"/>
        <v>8474</v>
      </c>
      <c r="G7" s="12">
        <f t="shared" si="3"/>
        <v>6031</v>
      </c>
      <c r="H7" s="12">
        <f t="shared" si="3"/>
        <v>7091</v>
      </c>
      <c r="I7" s="12">
        <f t="shared" si="3"/>
        <v>1448</v>
      </c>
      <c r="J7" s="12">
        <f t="shared" si="3"/>
        <v>1176</v>
      </c>
      <c r="K7" s="12">
        <f t="shared" si="3"/>
        <v>7479</v>
      </c>
      <c r="L7" s="12">
        <f t="shared" si="3"/>
        <v>8267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26-31-jul-24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01-25-Out-24</v>
      </c>
      <c r="I9" s="5" t="str">
        <f t="shared" si="4"/>
        <v>Meta Parcial</v>
      </c>
      <c r="J9" s="5" t="str">
        <f t="shared" si="4"/>
        <v>26-31-Out-24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5">
      <c r="A10" s="8" t="s">
        <v>12</v>
      </c>
      <c r="B10" s="134">
        <f>(D10/31)*6</f>
        <v>738.77419354838707</v>
      </c>
      <c r="C10" s="9">
        <v>0</v>
      </c>
      <c r="D10" s="134">
        <v>3817</v>
      </c>
      <c r="E10" s="9">
        <v>29</v>
      </c>
      <c r="F10" s="9">
        <v>31</v>
      </c>
      <c r="G10" s="134">
        <f>ROUND(((K10/31)*25),0)</f>
        <v>3078</v>
      </c>
      <c r="H10" s="17">
        <v>0</v>
      </c>
      <c r="I10" s="134">
        <f>ROUND(((K10/31)*6),0)</f>
        <v>739</v>
      </c>
      <c r="J10" s="17">
        <v>0</v>
      </c>
      <c r="K10" s="134">
        <f>D10</f>
        <v>3817</v>
      </c>
      <c r="L10" s="9">
        <f>H10+J10</f>
        <v>0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x14ac:dyDescent="0.25">
      <c r="A11" s="8" t="s">
        <v>13</v>
      </c>
      <c r="B11" s="134"/>
      <c r="C11" s="9">
        <v>0</v>
      </c>
      <c r="D11" s="134"/>
      <c r="E11" s="9">
        <v>59</v>
      </c>
      <c r="F11" s="9">
        <v>51</v>
      </c>
      <c r="G11" s="134"/>
      <c r="H11" s="17">
        <v>58</v>
      </c>
      <c r="I11" s="134"/>
      <c r="J11" s="17">
        <v>0</v>
      </c>
      <c r="K11" s="134"/>
      <c r="L11" s="9">
        <f t="shared" ref="L11:L32" si="5">H11+J11</f>
        <v>58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x14ac:dyDescent="0.25">
      <c r="A12" s="8" t="s">
        <v>14</v>
      </c>
      <c r="B12" s="134"/>
      <c r="C12" s="9">
        <v>0</v>
      </c>
      <c r="D12" s="134"/>
      <c r="E12" s="9">
        <v>377</v>
      </c>
      <c r="F12" s="9">
        <v>367</v>
      </c>
      <c r="G12" s="134"/>
      <c r="H12" s="17">
        <v>418</v>
      </c>
      <c r="I12" s="134"/>
      <c r="J12" s="17">
        <v>141</v>
      </c>
      <c r="K12" s="134"/>
      <c r="L12" s="9">
        <f t="shared" si="5"/>
        <v>559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x14ac:dyDescent="0.25">
      <c r="A13" s="8" t="s">
        <v>15</v>
      </c>
      <c r="B13" s="134"/>
      <c r="C13" s="9">
        <v>8</v>
      </c>
      <c r="D13" s="134"/>
      <c r="E13" s="9">
        <v>691</v>
      </c>
      <c r="F13" s="9">
        <v>607</v>
      </c>
      <c r="G13" s="134"/>
      <c r="H13" s="17">
        <v>570</v>
      </c>
      <c r="I13" s="134"/>
      <c r="J13" s="17">
        <v>111</v>
      </c>
      <c r="K13" s="134"/>
      <c r="L13" s="9">
        <f t="shared" si="5"/>
        <v>681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x14ac:dyDescent="0.25">
      <c r="A14" s="8" t="s">
        <v>16</v>
      </c>
      <c r="B14" s="134"/>
      <c r="C14" s="9">
        <v>51</v>
      </c>
      <c r="D14" s="134"/>
      <c r="E14" s="9">
        <v>239</v>
      </c>
      <c r="F14" s="9">
        <v>245</v>
      </c>
      <c r="G14" s="134"/>
      <c r="H14" s="17">
        <v>124</v>
      </c>
      <c r="I14" s="134"/>
      <c r="J14" s="17">
        <v>16</v>
      </c>
      <c r="K14" s="134"/>
      <c r="L14" s="9">
        <f t="shared" si="5"/>
        <v>140</v>
      </c>
      <c r="M14" s="9"/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5">
      <c r="A15" s="8" t="s">
        <v>17</v>
      </c>
      <c r="B15" s="134"/>
      <c r="C15" s="9">
        <v>0</v>
      </c>
      <c r="D15" s="134"/>
      <c r="E15" s="9">
        <v>244</v>
      </c>
      <c r="F15" s="9">
        <v>364</v>
      </c>
      <c r="G15" s="134"/>
      <c r="H15" s="17">
        <v>349</v>
      </c>
      <c r="I15" s="134"/>
      <c r="J15" s="17">
        <v>37</v>
      </c>
      <c r="K15" s="134"/>
      <c r="L15" s="9">
        <f t="shared" si="5"/>
        <v>386</v>
      </c>
      <c r="M15" s="9"/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5">
      <c r="A16" s="8" t="s">
        <v>18</v>
      </c>
      <c r="B16" s="134"/>
      <c r="C16" s="9">
        <v>0</v>
      </c>
      <c r="D16" s="134"/>
      <c r="E16" s="9">
        <v>0</v>
      </c>
      <c r="F16" s="9">
        <v>0</v>
      </c>
      <c r="G16" s="134"/>
      <c r="H16" s="17">
        <v>0</v>
      </c>
      <c r="I16" s="134"/>
      <c r="J16" s="17">
        <v>0</v>
      </c>
      <c r="K16" s="134"/>
      <c r="L16" s="9">
        <f t="shared" si="5"/>
        <v>0</v>
      </c>
      <c r="M16" s="9"/>
      <c r="N16" s="9"/>
      <c r="O16" s="9"/>
      <c r="P16" s="9"/>
      <c r="Q16" s="9"/>
      <c r="R16" s="9"/>
      <c r="S16" s="9"/>
      <c r="T16" s="9"/>
      <c r="U16" s="9"/>
    </row>
    <row r="17" spans="1:21" s="10" customFormat="1" x14ac:dyDescent="0.25">
      <c r="A17" s="8" t="s">
        <v>19</v>
      </c>
      <c r="B17" s="134"/>
      <c r="C17" s="9">
        <v>28</v>
      </c>
      <c r="D17" s="134"/>
      <c r="E17" s="9">
        <v>203</v>
      </c>
      <c r="F17" s="9">
        <v>198</v>
      </c>
      <c r="G17" s="134"/>
      <c r="H17" s="17">
        <v>195</v>
      </c>
      <c r="I17" s="134"/>
      <c r="J17" s="17">
        <v>0</v>
      </c>
      <c r="K17" s="134"/>
      <c r="L17" s="9">
        <f t="shared" si="5"/>
        <v>195</v>
      </c>
      <c r="M17" s="9"/>
      <c r="N17" s="9"/>
      <c r="O17" s="9"/>
      <c r="P17" s="9"/>
      <c r="Q17" s="9"/>
      <c r="R17" s="9"/>
      <c r="S17" s="9"/>
      <c r="T17" s="9"/>
      <c r="U17" s="9"/>
    </row>
    <row r="18" spans="1:21" s="10" customFormat="1" x14ac:dyDescent="0.25">
      <c r="A18" s="8" t="s">
        <v>20</v>
      </c>
      <c r="B18" s="134"/>
      <c r="C18" s="9">
        <v>0</v>
      </c>
      <c r="D18" s="134"/>
      <c r="E18" s="9">
        <v>0</v>
      </c>
      <c r="F18" s="9">
        <v>0</v>
      </c>
      <c r="G18" s="134"/>
      <c r="H18" s="17">
        <v>0</v>
      </c>
      <c r="I18" s="134"/>
      <c r="J18" s="17">
        <v>0</v>
      </c>
      <c r="K18" s="134"/>
      <c r="L18" s="9">
        <f t="shared" si="5"/>
        <v>0</v>
      </c>
      <c r="M18" s="9"/>
      <c r="N18" s="9"/>
      <c r="O18" s="9"/>
      <c r="P18" s="9"/>
      <c r="Q18" s="9"/>
      <c r="R18" s="9"/>
      <c r="S18" s="9"/>
      <c r="T18" s="9"/>
      <c r="U18" s="9"/>
    </row>
    <row r="19" spans="1:21" s="10" customFormat="1" x14ac:dyDescent="0.25">
      <c r="A19" s="8" t="s">
        <v>21</v>
      </c>
      <c r="B19" s="134"/>
      <c r="C19" s="9">
        <v>0</v>
      </c>
      <c r="D19" s="134"/>
      <c r="E19" s="9">
        <v>0</v>
      </c>
      <c r="F19" s="9">
        <v>0</v>
      </c>
      <c r="G19" s="134"/>
      <c r="H19" s="17">
        <v>0</v>
      </c>
      <c r="I19" s="134"/>
      <c r="J19" s="17">
        <v>0</v>
      </c>
      <c r="K19" s="134"/>
      <c r="L19" s="9">
        <f t="shared" si="5"/>
        <v>0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s="10" customFormat="1" x14ac:dyDescent="0.25">
      <c r="A20" s="8" t="s">
        <v>22</v>
      </c>
      <c r="B20" s="134"/>
      <c r="C20" s="9">
        <v>0</v>
      </c>
      <c r="D20" s="134"/>
      <c r="E20" s="9">
        <v>33</v>
      </c>
      <c r="F20" s="9">
        <v>31</v>
      </c>
      <c r="G20" s="134"/>
      <c r="H20" s="17">
        <v>0</v>
      </c>
      <c r="I20" s="134"/>
      <c r="J20" s="17">
        <v>28</v>
      </c>
      <c r="K20" s="134"/>
      <c r="L20" s="9">
        <f t="shared" si="5"/>
        <v>28</v>
      </c>
      <c r="M20" s="9"/>
      <c r="N20" s="9"/>
      <c r="O20" s="9"/>
      <c r="P20" s="9"/>
      <c r="Q20" s="9"/>
      <c r="R20" s="9"/>
      <c r="S20" s="9"/>
      <c r="T20" s="9"/>
      <c r="U20" s="9"/>
    </row>
    <row r="21" spans="1:21" s="10" customFormat="1" x14ac:dyDescent="0.25">
      <c r="A21" s="8" t="s">
        <v>23</v>
      </c>
      <c r="B21" s="134"/>
      <c r="C21" s="9">
        <v>35</v>
      </c>
      <c r="D21" s="134"/>
      <c r="E21" s="9">
        <v>107</v>
      </c>
      <c r="F21" s="9">
        <v>161</v>
      </c>
      <c r="G21" s="134"/>
      <c r="H21" s="17">
        <v>175</v>
      </c>
      <c r="I21" s="134"/>
      <c r="J21" s="17">
        <v>0</v>
      </c>
      <c r="K21" s="134"/>
      <c r="L21" s="9">
        <f t="shared" si="5"/>
        <v>175</v>
      </c>
      <c r="M21" s="9"/>
      <c r="N21" s="9"/>
      <c r="O21" s="9"/>
      <c r="P21" s="9"/>
      <c r="Q21" s="9"/>
      <c r="R21" s="9"/>
      <c r="S21" s="9"/>
      <c r="T21" s="9"/>
      <c r="U21" s="9"/>
    </row>
    <row r="22" spans="1:21" s="10" customFormat="1" x14ac:dyDescent="0.25">
      <c r="A22" s="8" t="s">
        <v>24</v>
      </c>
      <c r="B22" s="134"/>
      <c r="C22" s="9">
        <v>140</v>
      </c>
      <c r="D22" s="134"/>
      <c r="E22" s="9">
        <v>756</v>
      </c>
      <c r="F22" s="9">
        <v>714</v>
      </c>
      <c r="G22" s="134"/>
      <c r="H22" s="17">
        <v>605</v>
      </c>
      <c r="I22" s="134"/>
      <c r="J22" s="17">
        <v>140</v>
      </c>
      <c r="K22" s="134"/>
      <c r="L22" s="9">
        <f t="shared" si="5"/>
        <v>745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s="10" customFormat="1" x14ac:dyDescent="0.25">
      <c r="A23" s="8" t="s">
        <v>25</v>
      </c>
      <c r="B23" s="134"/>
      <c r="C23" s="9">
        <v>0</v>
      </c>
      <c r="D23" s="134"/>
      <c r="E23" s="9">
        <v>139</v>
      </c>
      <c r="F23" s="9">
        <v>167</v>
      </c>
      <c r="G23" s="134"/>
      <c r="H23" s="17">
        <v>223</v>
      </c>
      <c r="I23" s="134"/>
      <c r="J23" s="17">
        <v>0</v>
      </c>
      <c r="K23" s="134"/>
      <c r="L23" s="9">
        <f t="shared" si="5"/>
        <v>223</v>
      </c>
      <c r="M23" s="9"/>
      <c r="N23" s="9"/>
      <c r="O23" s="9"/>
      <c r="P23" s="9"/>
      <c r="Q23" s="9"/>
      <c r="R23" s="9"/>
      <c r="S23" s="9"/>
      <c r="T23" s="9"/>
      <c r="U23" s="9"/>
    </row>
    <row r="24" spans="1:21" s="10" customFormat="1" x14ac:dyDescent="0.25">
      <c r="A24" s="8" t="s">
        <v>26</v>
      </c>
      <c r="B24" s="134"/>
      <c r="C24" s="9">
        <v>0</v>
      </c>
      <c r="D24" s="134"/>
      <c r="E24" s="9">
        <v>124</v>
      </c>
      <c r="F24" s="9">
        <v>108</v>
      </c>
      <c r="G24" s="134"/>
      <c r="H24" s="17">
        <v>102</v>
      </c>
      <c r="I24" s="134"/>
      <c r="J24" s="17">
        <v>0</v>
      </c>
      <c r="K24" s="134"/>
      <c r="L24" s="9">
        <f t="shared" si="5"/>
        <v>102</v>
      </c>
      <c r="M24" s="9"/>
      <c r="N24" s="9"/>
      <c r="O24" s="9"/>
      <c r="P24" s="9"/>
      <c r="Q24" s="9"/>
      <c r="R24" s="9"/>
      <c r="S24" s="9"/>
      <c r="T24" s="9"/>
      <c r="U24" s="9"/>
    </row>
    <row r="25" spans="1:21" s="10" customFormat="1" x14ac:dyDescent="0.25">
      <c r="A25" s="8" t="s">
        <v>27</v>
      </c>
      <c r="B25" s="134"/>
      <c r="C25" s="9">
        <v>0</v>
      </c>
      <c r="D25" s="134"/>
      <c r="E25" s="9">
        <v>318</v>
      </c>
      <c r="F25" s="9">
        <v>352</v>
      </c>
      <c r="G25" s="134"/>
      <c r="H25" s="17">
        <v>290</v>
      </c>
      <c r="I25" s="134"/>
      <c r="J25" s="17">
        <v>0</v>
      </c>
      <c r="K25" s="134"/>
      <c r="L25" s="9">
        <f t="shared" si="5"/>
        <v>290</v>
      </c>
      <c r="M25" s="9"/>
      <c r="N25" s="9"/>
      <c r="O25" s="9"/>
      <c r="P25" s="9"/>
      <c r="Q25" s="9"/>
      <c r="R25" s="9"/>
      <c r="S25" s="9"/>
      <c r="T25" s="9"/>
      <c r="U25" s="9"/>
    </row>
    <row r="26" spans="1:21" s="10" customFormat="1" x14ac:dyDescent="0.25">
      <c r="A26" s="8" t="s">
        <v>28</v>
      </c>
      <c r="B26" s="134"/>
      <c r="C26" s="9">
        <v>46</v>
      </c>
      <c r="D26" s="134"/>
      <c r="E26" s="9">
        <v>664</v>
      </c>
      <c r="F26" s="9">
        <v>679</v>
      </c>
      <c r="G26" s="134"/>
      <c r="H26" s="17">
        <v>548</v>
      </c>
      <c r="I26" s="134"/>
      <c r="J26" s="17">
        <v>109</v>
      </c>
      <c r="K26" s="134"/>
      <c r="L26" s="9">
        <f t="shared" si="5"/>
        <v>657</v>
      </c>
      <c r="M26" s="9"/>
      <c r="N26" s="9"/>
      <c r="O26" s="9"/>
      <c r="P26" s="9"/>
      <c r="Q26" s="9"/>
      <c r="R26" s="9"/>
      <c r="S26" s="9"/>
      <c r="T26" s="9"/>
      <c r="U26" s="9"/>
    </row>
    <row r="27" spans="1:21" s="10" customFormat="1" x14ac:dyDescent="0.25">
      <c r="A27" s="8" t="s">
        <v>29</v>
      </c>
      <c r="B27" s="134"/>
      <c r="C27" s="9">
        <v>101</v>
      </c>
      <c r="D27" s="134"/>
      <c r="E27" s="9">
        <v>80</v>
      </c>
      <c r="F27" s="9">
        <v>171</v>
      </c>
      <c r="G27" s="134"/>
      <c r="H27" s="17">
        <v>158</v>
      </c>
      <c r="I27" s="134"/>
      <c r="J27" s="17">
        <v>0</v>
      </c>
      <c r="K27" s="134"/>
      <c r="L27" s="9">
        <f t="shared" si="5"/>
        <v>158</v>
      </c>
      <c r="M27" s="9"/>
      <c r="N27" s="9"/>
      <c r="O27" s="9"/>
      <c r="P27" s="9"/>
      <c r="Q27" s="9"/>
      <c r="R27" s="9"/>
      <c r="S27" s="9"/>
      <c r="T27" s="9"/>
      <c r="U27" s="9"/>
    </row>
    <row r="28" spans="1:21" s="10" customFormat="1" x14ac:dyDescent="0.25">
      <c r="A28" s="8" t="s">
        <v>30</v>
      </c>
      <c r="B28" s="134"/>
      <c r="C28" s="9">
        <v>7</v>
      </c>
      <c r="D28" s="134"/>
      <c r="E28" s="9">
        <v>29</v>
      </c>
      <c r="F28" s="9">
        <v>8</v>
      </c>
      <c r="G28" s="134"/>
      <c r="H28" s="17">
        <v>0</v>
      </c>
      <c r="I28" s="134"/>
      <c r="J28" s="17">
        <v>0</v>
      </c>
      <c r="K28" s="134"/>
      <c r="L28" s="9">
        <f t="shared" si="5"/>
        <v>0</v>
      </c>
      <c r="M28" s="9"/>
      <c r="N28" s="9"/>
      <c r="O28" s="9"/>
      <c r="P28" s="9"/>
      <c r="Q28" s="9"/>
      <c r="R28" s="9"/>
      <c r="S28" s="9"/>
      <c r="T28" s="9"/>
      <c r="U28" s="9"/>
    </row>
    <row r="29" spans="1:21" s="10" customFormat="1" x14ac:dyDescent="0.25">
      <c r="A29" s="8" t="s">
        <v>31</v>
      </c>
      <c r="B29" s="134"/>
      <c r="C29" s="9">
        <v>0</v>
      </c>
      <c r="D29" s="134"/>
      <c r="E29" s="9">
        <v>0</v>
      </c>
      <c r="F29" s="9">
        <v>0</v>
      </c>
      <c r="G29" s="134"/>
      <c r="H29" s="17">
        <v>0</v>
      </c>
      <c r="I29" s="134"/>
      <c r="J29" s="17">
        <v>0</v>
      </c>
      <c r="K29" s="134"/>
      <c r="L29" s="9">
        <f t="shared" si="5"/>
        <v>0</v>
      </c>
      <c r="M29" s="9"/>
      <c r="N29" s="9"/>
      <c r="O29" s="9"/>
      <c r="P29" s="9"/>
      <c r="Q29" s="9"/>
      <c r="R29" s="9"/>
      <c r="S29" s="9"/>
      <c r="T29" s="9"/>
      <c r="U29" s="9"/>
    </row>
    <row r="30" spans="1:21" s="10" customFormat="1" x14ac:dyDescent="0.25">
      <c r="A30" s="8" t="s">
        <v>32</v>
      </c>
      <c r="B30" s="134"/>
      <c r="C30" s="9">
        <v>0</v>
      </c>
      <c r="D30" s="134"/>
      <c r="E30" s="9">
        <v>0</v>
      </c>
      <c r="F30" s="9">
        <v>0</v>
      </c>
      <c r="G30" s="134"/>
      <c r="H30" s="17">
        <v>0</v>
      </c>
      <c r="I30" s="134"/>
      <c r="J30" s="17">
        <v>0</v>
      </c>
      <c r="K30" s="134"/>
      <c r="L30" s="9">
        <f t="shared" si="5"/>
        <v>0</v>
      </c>
      <c r="M30" s="9"/>
      <c r="N30" s="9"/>
      <c r="O30" s="9"/>
      <c r="P30" s="9"/>
      <c r="Q30" s="9"/>
      <c r="R30" s="9"/>
      <c r="S30" s="9"/>
      <c r="T30" s="9"/>
      <c r="U30" s="9"/>
    </row>
    <row r="31" spans="1:21" s="10" customFormat="1" x14ac:dyDescent="0.25">
      <c r="A31" s="8" t="s">
        <v>33</v>
      </c>
      <c r="B31" s="134"/>
      <c r="C31" s="9">
        <v>0</v>
      </c>
      <c r="D31" s="134"/>
      <c r="E31" s="9">
        <v>0</v>
      </c>
      <c r="F31" s="9">
        <v>0</v>
      </c>
      <c r="G31" s="134"/>
      <c r="H31" s="17">
        <v>0</v>
      </c>
      <c r="I31" s="134"/>
      <c r="J31" s="17">
        <v>0</v>
      </c>
      <c r="K31" s="134"/>
      <c r="L31" s="9">
        <f t="shared" si="5"/>
        <v>0</v>
      </c>
      <c r="M31" s="9"/>
      <c r="N31" s="9"/>
      <c r="O31" s="9"/>
      <c r="P31" s="9"/>
      <c r="Q31" s="9"/>
      <c r="R31" s="9"/>
      <c r="S31" s="9"/>
      <c r="T31" s="9"/>
      <c r="U31" s="9"/>
    </row>
    <row r="32" spans="1:21" s="10" customFormat="1" x14ac:dyDescent="0.25">
      <c r="A32" s="8" t="s">
        <v>34</v>
      </c>
      <c r="B32" s="134"/>
      <c r="C32" s="9">
        <v>0</v>
      </c>
      <c r="D32" s="134"/>
      <c r="E32" s="9">
        <v>57</v>
      </c>
      <c r="F32" s="9">
        <v>78</v>
      </c>
      <c r="G32" s="134"/>
      <c r="H32" s="17">
        <v>54</v>
      </c>
      <c r="I32" s="134"/>
      <c r="J32" s="17">
        <v>0</v>
      </c>
      <c r="K32" s="134"/>
      <c r="L32" s="9">
        <f t="shared" si="5"/>
        <v>54</v>
      </c>
      <c r="M32" s="9"/>
      <c r="N32" s="9"/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738.77419354838707</v>
      </c>
      <c r="C33" s="12">
        <f t="shared" ref="C33:U33" si="6">SUM(C10:C32)</f>
        <v>416</v>
      </c>
      <c r="D33" s="12">
        <f t="shared" si="6"/>
        <v>3817</v>
      </c>
      <c r="E33" s="12">
        <f t="shared" si="6"/>
        <v>4149</v>
      </c>
      <c r="F33" s="12">
        <f t="shared" si="6"/>
        <v>4332</v>
      </c>
      <c r="G33" s="12">
        <f t="shared" si="6"/>
        <v>3078</v>
      </c>
      <c r="H33" s="12">
        <f t="shared" si="6"/>
        <v>3869</v>
      </c>
      <c r="I33" s="12">
        <f t="shared" si="6"/>
        <v>739</v>
      </c>
      <c r="J33" s="12">
        <f t="shared" si="6"/>
        <v>582</v>
      </c>
      <c r="K33" s="12">
        <f t="shared" si="6"/>
        <v>3817</v>
      </c>
      <c r="L33" s="12">
        <f t="shared" si="6"/>
        <v>4451</v>
      </c>
      <c r="M33" s="12">
        <f t="shared" si="6"/>
        <v>0</v>
      </c>
      <c r="N33" s="12">
        <f t="shared" si="6"/>
        <v>0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26-31-jul-24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01-25-Out-24</v>
      </c>
      <c r="I35" s="5" t="str">
        <f t="shared" si="7"/>
        <v>Meta Parcial</v>
      </c>
      <c r="J35" s="5" t="str">
        <f t="shared" si="7"/>
        <v>26-31-Out-24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 t="e">
        <f t="shared" ca="1" si="7"/>
        <v>#NAME?</v>
      </c>
      <c r="O35" s="5" t="e">
        <f t="shared" ca="1" si="7"/>
        <v>#NAME?</v>
      </c>
      <c r="P35" s="5" t="e">
        <f t="shared" ca="1" si="7"/>
        <v>#NAME?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134">
        <f>(D36/31)*6</f>
        <v>708.77419354838707</v>
      </c>
      <c r="C36" s="9">
        <v>190</v>
      </c>
      <c r="D36" s="134">
        <v>3662</v>
      </c>
      <c r="E36" s="9">
        <v>1815</v>
      </c>
      <c r="F36" s="9">
        <v>1963</v>
      </c>
      <c r="G36" s="134">
        <f>ROUND(((K36/31)*25),0)</f>
        <v>2953</v>
      </c>
      <c r="H36" s="17">
        <v>1405</v>
      </c>
      <c r="I36" s="134">
        <f>ROUND(((K36/31)*6),0)</f>
        <v>709</v>
      </c>
      <c r="J36" s="17">
        <v>299</v>
      </c>
      <c r="K36" s="134">
        <f>D36</f>
        <v>3662</v>
      </c>
      <c r="L36" s="9">
        <f t="shared" ref="L36:L41" si="8">H36+J36</f>
        <v>1704</v>
      </c>
      <c r="M36" s="9"/>
      <c r="N36" s="9"/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134"/>
      <c r="C37" s="9">
        <v>0</v>
      </c>
      <c r="D37" s="134"/>
      <c r="E37" s="9">
        <v>50</v>
      </c>
      <c r="F37" s="9">
        <v>43</v>
      </c>
      <c r="G37" s="134"/>
      <c r="H37" s="17">
        <v>47</v>
      </c>
      <c r="I37" s="134"/>
      <c r="J37" s="17">
        <v>0</v>
      </c>
      <c r="K37" s="134"/>
      <c r="L37" s="9">
        <f t="shared" si="8"/>
        <v>47</v>
      </c>
      <c r="M37" s="9"/>
      <c r="N37" s="9"/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134"/>
      <c r="C38" s="9">
        <v>188</v>
      </c>
      <c r="D38" s="134"/>
      <c r="E38" s="9">
        <v>1634</v>
      </c>
      <c r="F38" s="9">
        <v>1438</v>
      </c>
      <c r="G38" s="134"/>
      <c r="H38" s="17">
        <v>1251</v>
      </c>
      <c r="I38" s="134"/>
      <c r="J38" s="17">
        <v>254</v>
      </c>
      <c r="K38" s="134"/>
      <c r="L38" s="9">
        <f t="shared" si="8"/>
        <v>1505</v>
      </c>
      <c r="M38" s="9"/>
      <c r="N38" s="9"/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134"/>
      <c r="C39" s="9">
        <v>0</v>
      </c>
      <c r="D39" s="134"/>
      <c r="E39" s="9">
        <v>0</v>
      </c>
      <c r="F39" s="9">
        <v>0</v>
      </c>
      <c r="G39" s="134"/>
      <c r="H39" s="17">
        <v>0</v>
      </c>
      <c r="I39" s="134"/>
      <c r="J39" s="17">
        <v>0</v>
      </c>
      <c r="K39" s="134"/>
      <c r="L39" s="9">
        <f t="shared" si="8"/>
        <v>0</v>
      </c>
      <c r="M39" s="9"/>
      <c r="N39" s="9"/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134"/>
      <c r="C40" s="9">
        <v>45</v>
      </c>
      <c r="D40" s="134"/>
      <c r="E40" s="9">
        <v>528</v>
      </c>
      <c r="F40" s="9">
        <v>489</v>
      </c>
      <c r="G40" s="134"/>
      <c r="H40" s="17">
        <v>364</v>
      </c>
      <c r="I40" s="134"/>
      <c r="J40" s="17">
        <v>41</v>
      </c>
      <c r="K40" s="134"/>
      <c r="L40" s="9">
        <f t="shared" si="8"/>
        <v>405</v>
      </c>
      <c r="M40" s="9"/>
      <c r="N40" s="9"/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134"/>
      <c r="C41" s="9">
        <v>22</v>
      </c>
      <c r="D41" s="134"/>
      <c r="E41" s="9">
        <v>192</v>
      </c>
      <c r="F41" s="9">
        <v>209</v>
      </c>
      <c r="G41" s="134"/>
      <c r="H41" s="17">
        <v>155</v>
      </c>
      <c r="I41" s="134"/>
      <c r="J41" s="17">
        <v>0</v>
      </c>
      <c r="K41" s="134"/>
      <c r="L41" s="9">
        <f t="shared" si="8"/>
        <v>155</v>
      </c>
      <c r="M41" s="9"/>
      <c r="N41" s="9"/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708.77419354838707</v>
      </c>
      <c r="C42" s="12">
        <f t="shared" ref="C42:U42" si="9">SUM(C36:C41)</f>
        <v>445</v>
      </c>
      <c r="D42" s="12">
        <f t="shared" si="9"/>
        <v>3662</v>
      </c>
      <c r="E42" s="12">
        <f t="shared" si="9"/>
        <v>4219</v>
      </c>
      <c r="F42" s="12">
        <f t="shared" si="9"/>
        <v>4142</v>
      </c>
      <c r="G42" s="12">
        <f t="shared" si="9"/>
        <v>2953</v>
      </c>
      <c r="H42" s="12">
        <f t="shared" si="9"/>
        <v>3222</v>
      </c>
      <c r="I42" s="12">
        <f t="shared" si="9"/>
        <v>709</v>
      </c>
      <c r="J42" s="12">
        <f t="shared" si="9"/>
        <v>594</v>
      </c>
      <c r="K42" s="12">
        <f t="shared" si="9"/>
        <v>3662</v>
      </c>
      <c r="L42" s="12">
        <f t="shared" si="9"/>
        <v>3816</v>
      </c>
      <c r="M42" s="12">
        <f t="shared" si="9"/>
        <v>0</v>
      </c>
      <c r="N42" s="12">
        <f t="shared" si="9"/>
        <v>0</v>
      </c>
      <c r="O42" s="12">
        <f t="shared" si="9"/>
        <v>0</v>
      </c>
      <c r="P42" s="12">
        <f t="shared" si="9"/>
        <v>0</v>
      </c>
      <c r="Q42" s="12">
        <f t="shared" si="9"/>
        <v>0</v>
      </c>
      <c r="R42" s="12">
        <f t="shared" si="9"/>
        <v>0</v>
      </c>
      <c r="S42" s="12">
        <f t="shared" si="9"/>
        <v>0</v>
      </c>
      <c r="T42" s="12">
        <f t="shared" si="9"/>
        <v>0</v>
      </c>
      <c r="U42" s="12">
        <f t="shared" si="9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4" t="s">
        <v>42</v>
      </c>
      <c r="B44" s="5"/>
      <c r="C44" s="5" t="str">
        <f t="shared" ref="C44:U44" si="10">C$4</f>
        <v>26-31-jul-24</v>
      </c>
      <c r="D44" s="5"/>
      <c r="E44" s="5">
        <f t="shared" si="10"/>
        <v>45505</v>
      </c>
      <c r="F44" s="5" t="e">
        <f t="shared" ca="1" si="10"/>
        <v>#NAME?</v>
      </c>
      <c r="G44" s="5"/>
      <c r="H44" s="5" t="str">
        <f t="shared" si="10"/>
        <v>01-25-Out-24</v>
      </c>
      <c r="I44" s="5"/>
      <c r="J44" s="5" t="str">
        <f t="shared" si="10"/>
        <v>26-31-Out-24</v>
      </c>
      <c r="K44" s="5"/>
      <c r="L44" s="5">
        <f t="shared" si="10"/>
        <v>45566</v>
      </c>
      <c r="M44" s="5" t="e">
        <f t="shared" ca="1" si="10"/>
        <v>#NAME?</v>
      </c>
      <c r="N44" s="5" t="e">
        <f t="shared" ca="1" si="10"/>
        <v>#NAME?</v>
      </c>
      <c r="O44" s="5" t="e">
        <f t="shared" ca="1" si="10"/>
        <v>#NAME?</v>
      </c>
      <c r="P44" s="5" t="e">
        <f t="shared" ca="1" si="10"/>
        <v>#NAME?</v>
      </c>
      <c r="Q44" s="5" t="e">
        <f t="shared" ca="1" si="10"/>
        <v>#NAME?</v>
      </c>
      <c r="R44" s="5" t="e">
        <f t="shared" ca="1" si="10"/>
        <v>#NAME?</v>
      </c>
      <c r="S44" s="5" t="e">
        <f t="shared" ca="1" si="10"/>
        <v>#NAME?</v>
      </c>
      <c r="T44" s="5" t="e">
        <f t="shared" ca="1" si="10"/>
        <v>#NAME?</v>
      </c>
      <c r="U44" s="5" t="e">
        <f t="shared" ca="1" si="10"/>
        <v>#NAME?</v>
      </c>
    </row>
    <row r="45" spans="1:21" s="10" customFormat="1" x14ac:dyDescent="0.25">
      <c r="A45" s="8" t="s">
        <v>43</v>
      </c>
      <c r="B45" s="18"/>
      <c r="C45" s="9">
        <v>433</v>
      </c>
      <c r="D45" s="18"/>
      <c r="E45" s="9">
        <v>3764</v>
      </c>
      <c r="F45" s="9">
        <v>3997</v>
      </c>
      <c r="G45" s="9"/>
      <c r="H45" s="17">
        <v>3339</v>
      </c>
      <c r="I45" s="9"/>
      <c r="J45" s="17">
        <v>604</v>
      </c>
      <c r="K45" s="9"/>
      <c r="L45" s="9">
        <f>H45+J45</f>
        <v>3943</v>
      </c>
      <c r="M45" s="9"/>
      <c r="N45" s="9"/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8" t="s">
        <v>44</v>
      </c>
      <c r="B46" s="18"/>
      <c r="C46" s="9">
        <v>68</v>
      </c>
      <c r="D46" s="18"/>
      <c r="E46" s="9">
        <v>657</v>
      </c>
      <c r="F46" s="9">
        <v>610</v>
      </c>
      <c r="G46" s="9"/>
      <c r="H46" s="17">
        <v>546</v>
      </c>
      <c r="I46" s="9"/>
      <c r="J46" s="17">
        <v>91</v>
      </c>
      <c r="K46" s="9"/>
      <c r="L46" s="9">
        <f>H46+J46</f>
        <v>637</v>
      </c>
      <c r="M46" s="9"/>
      <c r="N46" s="9"/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11" t="s">
        <v>10</v>
      </c>
      <c r="B47" s="12"/>
      <c r="C47" s="12">
        <f>SUM(C45:C46)</f>
        <v>501</v>
      </c>
      <c r="D47" s="12"/>
      <c r="E47" s="12">
        <f t="shared" ref="E47:U47" si="11">SUM(E45:E46)</f>
        <v>4421</v>
      </c>
      <c r="F47" s="12">
        <f t="shared" si="11"/>
        <v>4607</v>
      </c>
      <c r="G47" s="12"/>
      <c r="H47" s="12">
        <f t="shared" si="11"/>
        <v>3885</v>
      </c>
      <c r="I47" s="12"/>
      <c r="J47" s="12">
        <f t="shared" si="11"/>
        <v>695</v>
      </c>
      <c r="K47" s="12"/>
      <c r="L47" s="12">
        <f t="shared" si="11"/>
        <v>4580</v>
      </c>
      <c r="M47" s="12">
        <f t="shared" si="11"/>
        <v>0</v>
      </c>
      <c r="N47" s="12">
        <f t="shared" si="11"/>
        <v>0</v>
      </c>
      <c r="O47" s="12">
        <f t="shared" si="11"/>
        <v>0</v>
      </c>
      <c r="P47" s="12">
        <f t="shared" si="11"/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3" s="7" customFormat="1" x14ac:dyDescent="0.25">
      <c r="A49" s="4" t="s">
        <v>45</v>
      </c>
      <c r="B49" s="5"/>
      <c r="C49" s="5" t="str">
        <f t="shared" ref="C49:U49" si="12">C$4</f>
        <v>26-31-jul-24</v>
      </c>
      <c r="D49" s="5"/>
      <c r="E49" s="5">
        <f t="shared" si="12"/>
        <v>45505</v>
      </c>
      <c r="F49" s="5" t="e">
        <f t="shared" ca="1" si="12"/>
        <v>#NAME?</v>
      </c>
      <c r="G49" s="5"/>
      <c r="H49" s="5" t="str">
        <f t="shared" si="12"/>
        <v>01-25-Out-24</v>
      </c>
      <c r="I49" s="5"/>
      <c r="J49" s="5" t="str">
        <f t="shared" si="12"/>
        <v>26-31-Out-24</v>
      </c>
      <c r="K49" s="5"/>
      <c r="L49" s="5">
        <f t="shared" si="12"/>
        <v>45566</v>
      </c>
      <c r="M49" s="5" t="e">
        <f t="shared" ca="1" si="12"/>
        <v>#NAME?</v>
      </c>
      <c r="N49" s="5" t="e">
        <f t="shared" ca="1" si="12"/>
        <v>#NAME?</v>
      </c>
      <c r="O49" s="5" t="e">
        <f t="shared" ca="1" si="12"/>
        <v>#NAME?</v>
      </c>
      <c r="P49" s="5" t="e">
        <f t="shared" ca="1" si="12"/>
        <v>#NAME?</v>
      </c>
      <c r="Q49" s="5" t="e">
        <f t="shared" ca="1" si="12"/>
        <v>#NAME?</v>
      </c>
      <c r="R49" s="5" t="e">
        <f t="shared" ca="1" si="12"/>
        <v>#NAME?</v>
      </c>
      <c r="S49" s="5" t="e">
        <f t="shared" ca="1" si="12"/>
        <v>#NAME?</v>
      </c>
      <c r="T49" s="5" t="e">
        <f t="shared" ca="1" si="12"/>
        <v>#NAME?</v>
      </c>
      <c r="U49" s="5" t="e">
        <f t="shared" ca="1" si="12"/>
        <v>#NAME?</v>
      </c>
    </row>
    <row r="50" spans="1:23" s="10" customFormat="1" x14ac:dyDescent="0.25">
      <c r="A50" s="8" t="s">
        <v>46</v>
      </c>
      <c r="B50" s="18"/>
      <c r="C50" s="9">
        <v>0</v>
      </c>
      <c r="D50" s="18"/>
      <c r="E50" s="9">
        <v>0</v>
      </c>
      <c r="F50" s="9">
        <v>0</v>
      </c>
      <c r="G50" s="9"/>
      <c r="H50" s="17">
        <v>15</v>
      </c>
      <c r="I50" s="9"/>
      <c r="J50" s="17">
        <v>2</v>
      </c>
      <c r="K50" s="9"/>
      <c r="L50" s="9">
        <f t="shared" ref="L50:L56" si="13">H50+J50</f>
        <v>17</v>
      </c>
      <c r="M50" s="9"/>
      <c r="N50" s="9"/>
      <c r="O50" s="9"/>
      <c r="P50" s="9"/>
      <c r="Q50" s="9"/>
      <c r="R50" s="9"/>
      <c r="S50" s="9"/>
      <c r="T50" s="9"/>
      <c r="U50" s="9"/>
    </row>
    <row r="51" spans="1:23" s="10" customFormat="1" x14ac:dyDescent="0.25">
      <c r="A51" s="8" t="s">
        <v>47</v>
      </c>
      <c r="B51" s="18"/>
      <c r="C51" s="9">
        <v>121</v>
      </c>
      <c r="D51" s="18"/>
      <c r="E51" s="9">
        <v>894</v>
      </c>
      <c r="F51" s="9">
        <v>400</v>
      </c>
      <c r="G51" s="9"/>
      <c r="H51" s="17">
        <v>457</v>
      </c>
      <c r="I51" s="9"/>
      <c r="J51" s="17">
        <v>94</v>
      </c>
      <c r="K51" s="9"/>
      <c r="L51" s="9">
        <f t="shared" si="13"/>
        <v>551</v>
      </c>
      <c r="M51" s="9"/>
      <c r="N51" s="9"/>
      <c r="O51" s="9"/>
      <c r="P51" s="9"/>
      <c r="Q51" s="9"/>
      <c r="R51" s="9"/>
      <c r="S51" s="9"/>
      <c r="T51" s="9"/>
      <c r="U51" s="9"/>
    </row>
    <row r="52" spans="1:23" s="10" customFormat="1" x14ac:dyDescent="0.25">
      <c r="A52" s="8" t="s">
        <v>48</v>
      </c>
      <c r="B52" s="12"/>
      <c r="C52" s="9">
        <v>0</v>
      </c>
      <c r="D52" s="12"/>
      <c r="E52" s="9">
        <v>0</v>
      </c>
      <c r="F52" s="9">
        <v>0</v>
      </c>
      <c r="G52" s="9"/>
      <c r="H52" s="17">
        <v>0</v>
      </c>
      <c r="I52" s="9"/>
      <c r="J52" s="17">
        <v>0</v>
      </c>
      <c r="K52" s="9"/>
      <c r="L52" s="9">
        <f t="shared" si="13"/>
        <v>0</v>
      </c>
      <c r="M52" s="9"/>
      <c r="N52" s="9"/>
      <c r="O52" s="9"/>
      <c r="P52" s="9"/>
      <c r="Q52" s="9"/>
      <c r="R52" s="9"/>
      <c r="S52" s="9"/>
      <c r="T52" s="9"/>
      <c r="U52" s="9"/>
    </row>
    <row r="53" spans="1:23" s="10" customFormat="1" x14ac:dyDescent="0.25">
      <c r="A53" s="8" t="s">
        <v>49</v>
      </c>
      <c r="B53" s="18"/>
      <c r="C53" s="9">
        <v>0</v>
      </c>
      <c r="D53" s="18"/>
      <c r="E53" s="9">
        <v>86</v>
      </c>
      <c r="F53" s="9">
        <v>80</v>
      </c>
      <c r="G53" s="9"/>
      <c r="H53" s="17">
        <v>39</v>
      </c>
      <c r="I53" s="9"/>
      <c r="J53" s="17">
        <v>1</v>
      </c>
      <c r="K53" s="9"/>
      <c r="L53" s="9">
        <f t="shared" si="13"/>
        <v>40</v>
      </c>
      <c r="M53" s="9"/>
      <c r="N53" s="9"/>
      <c r="O53" s="9"/>
      <c r="P53" s="9"/>
      <c r="Q53" s="9"/>
      <c r="R53" s="9"/>
      <c r="S53" s="9"/>
      <c r="T53" s="9"/>
      <c r="U53" s="9"/>
    </row>
    <row r="54" spans="1:23" s="10" customFormat="1" x14ac:dyDescent="0.25">
      <c r="A54" s="8" t="s">
        <v>50</v>
      </c>
      <c r="B54" s="18"/>
      <c r="C54" s="9">
        <v>0</v>
      </c>
      <c r="D54" s="18"/>
      <c r="E54" s="9">
        <v>0</v>
      </c>
      <c r="F54" s="9">
        <v>0</v>
      </c>
      <c r="G54" s="9"/>
      <c r="H54" s="17">
        <v>0</v>
      </c>
      <c r="I54" s="9"/>
      <c r="J54" s="17">
        <v>0</v>
      </c>
      <c r="K54" s="9"/>
      <c r="L54" s="9">
        <f t="shared" si="13"/>
        <v>0</v>
      </c>
      <c r="M54" s="9"/>
      <c r="N54" s="9"/>
      <c r="O54" s="9"/>
      <c r="P54" s="9"/>
      <c r="Q54" s="9"/>
      <c r="R54" s="9"/>
      <c r="S54" s="9"/>
      <c r="T54" s="9"/>
      <c r="U54" s="9"/>
    </row>
    <row r="55" spans="1:23" s="10" customFormat="1" x14ac:dyDescent="0.25">
      <c r="A55" s="8" t="s">
        <v>51</v>
      </c>
      <c r="B55" s="18"/>
      <c r="C55" s="9">
        <v>8</v>
      </c>
      <c r="D55" s="18"/>
      <c r="E55" s="9">
        <v>114</v>
      </c>
      <c r="F55" s="9">
        <v>73</v>
      </c>
      <c r="G55" s="9"/>
      <c r="H55" s="17">
        <v>0</v>
      </c>
      <c r="I55" s="9"/>
      <c r="J55" s="17">
        <v>0</v>
      </c>
      <c r="K55" s="9"/>
      <c r="L55" s="9">
        <f t="shared" si="13"/>
        <v>0</v>
      </c>
      <c r="M55" s="9"/>
      <c r="N55" s="9"/>
      <c r="O55" s="9"/>
      <c r="P55" s="9"/>
      <c r="Q55" s="9"/>
      <c r="R55" s="9"/>
      <c r="S55" s="9"/>
      <c r="T55" s="9"/>
      <c r="U55" s="9"/>
    </row>
    <row r="56" spans="1:23" s="10" customFormat="1" x14ac:dyDescent="0.25">
      <c r="A56" s="8" t="s">
        <v>52</v>
      </c>
      <c r="B56" s="18"/>
      <c r="C56" s="9">
        <v>0</v>
      </c>
      <c r="D56" s="18"/>
      <c r="E56" s="9">
        <v>31</v>
      </c>
      <c r="F56" s="9">
        <v>23</v>
      </c>
      <c r="G56" s="9"/>
      <c r="H56" s="17">
        <v>13</v>
      </c>
      <c r="I56" s="9"/>
      <c r="J56" s="17">
        <v>1</v>
      </c>
      <c r="K56" s="9"/>
      <c r="L56" s="9">
        <f t="shared" si="13"/>
        <v>14</v>
      </c>
      <c r="M56" s="9"/>
      <c r="N56" s="9"/>
      <c r="O56" s="9"/>
      <c r="P56" s="9"/>
      <c r="Q56" s="9"/>
      <c r="R56" s="9"/>
      <c r="S56" s="9"/>
      <c r="T56" s="9"/>
      <c r="U56" s="9"/>
    </row>
    <row r="57" spans="1:23" s="13" customFormat="1" x14ac:dyDescent="0.25">
      <c r="A57" s="11" t="s">
        <v>10</v>
      </c>
      <c r="B57" s="12"/>
      <c r="C57" s="12">
        <f>SUM(C50:C56)</f>
        <v>129</v>
      </c>
      <c r="D57" s="12"/>
      <c r="E57" s="12">
        <f t="shared" ref="E57:U57" si="14">SUM(E50:E56)</f>
        <v>1125</v>
      </c>
      <c r="F57" s="12">
        <f t="shared" si="14"/>
        <v>576</v>
      </c>
      <c r="G57" s="12"/>
      <c r="H57" s="12">
        <f t="shared" si="14"/>
        <v>524</v>
      </c>
      <c r="I57" s="12"/>
      <c r="J57" s="12">
        <f t="shared" si="14"/>
        <v>98</v>
      </c>
      <c r="K57" s="12"/>
      <c r="L57" s="12">
        <f t="shared" si="14"/>
        <v>622</v>
      </c>
      <c r="M57" s="12">
        <f t="shared" si="14"/>
        <v>0</v>
      </c>
      <c r="N57" s="12">
        <f t="shared" si="14"/>
        <v>0</v>
      </c>
      <c r="O57" s="12">
        <f t="shared" si="14"/>
        <v>0</v>
      </c>
      <c r="P57" s="12">
        <f t="shared" si="14"/>
        <v>0</v>
      </c>
      <c r="Q57" s="12">
        <f t="shared" si="14"/>
        <v>0</v>
      </c>
      <c r="R57" s="12">
        <f t="shared" si="14"/>
        <v>0</v>
      </c>
      <c r="S57" s="12">
        <f t="shared" si="14"/>
        <v>0</v>
      </c>
      <c r="T57" s="12">
        <f t="shared" si="14"/>
        <v>0</v>
      </c>
      <c r="U57" s="12">
        <f t="shared" si="14"/>
        <v>0</v>
      </c>
      <c r="W57" s="10"/>
    </row>
    <row r="58" spans="1:23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W58" s="10"/>
    </row>
    <row r="59" spans="1:23" s="7" customFormat="1" x14ac:dyDescent="0.25">
      <c r="A59" s="4" t="s">
        <v>53</v>
      </c>
      <c r="B59" s="5" t="str">
        <f>B$4</f>
        <v>Meta Parcial</v>
      </c>
      <c r="C59" s="5" t="str">
        <f t="shared" ref="C59:U59" si="15">C$4</f>
        <v>26-31-jul-24</v>
      </c>
      <c r="D59" s="5" t="str">
        <f t="shared" si="15"/>
        <v>Meta Mensal</v>
      </c>
      <c r="E59" s="5">
        <f t="shared" si="15"/>
        <v>45505</v>
      </c>
      <c r="F59" s="5" t="e">
        <f t="shared" ca="1" si="15"/>
        <v>#NAME?</v>
      </c>
      <c r="G59" s="5" t="str">
        <f t="shared" si="15"/>
        <v>Meta Parcial</v>
      </c>
      <c r="H59" s="5" t="str">
        <f t="shared" si="15"/>
        <v>01-25-Out-24</v>
      </c>
      <c r="I59" s="5" t="str">
        <f t="shared" si="15"/>
        <v>Meta Parcial</v>
      </c>
      <c r="J59" s="5" t="str">
        <f t="shared" si="15"/>
        <v>26-31-Out-24</v>
      </c>
      <c r="K59" s="5" t="str">
        <f t="shared" si="15"/>
        <v>Meta Mensal</v>
      </c>
      <c r="L59" s="5">
        <f t="shared" si="15"/>
        <v>45566</v>
      </c>
      <c r="M59" s="5" t="e">
        <f t="shared" ca="1" si="15"/>
        <v>#NAME?</v>
      </c>
      <c r="N59" s="5" t="e">
        <f t="shared" ca="1" si="15"/>
        <v>#NAME?</v>
      </c>
      <c r="O59" s="5" t="e">
        <f t="shared" ca="1" si="15"/>
        <v>#NAME?</v>
      </c>
      <c r="P59" s="5" t="e">
        <f t="shared" ca="1" si="15"/>
        <v>#NAME?</v>
      </c>
      <c r="Q59" s="5" t="e">
        <f t="shared" ca="1" si="15"/>
        <v>#NAME?</v>
      </c>
      <c r="R59" s="5" t="e">
        <f t="shared" ca="1" si="15"/>
        <v>#NAME?</v>
      </c>
      <c r="S59" s="5" t="e">
        <f t="shared" ca="1" si="15"/>
        <v>#NAME?</v>
      </c>
      <c r="T59" s="5" t="e">
        <f t="shared" ca="1" si="15"/>
        <v>#NAME?</v>
      </c>
      <c r="U59" s="5" t="e">
        <f t="shared" ca="1" si="15"/>
        <v>#NAME?</v>
      </c>
      <c r="W59" s="10"/>
    </row>
    <row r="60" spans="1:23" s="10" customFormat="1" x14ac:dyDescent="0.25">
      <c r="A60" s="8" t="s">
        <v>54</v>
      </c>
      <c r="B60" s="19" t="s">
        <v>55</v>
      </c>
      <c r="C60" s="20">
        <f>IFERROR((C61/C62),"-")</f>
        <v>0</v>
      </c>
      <c r="D60" s="19" t="s">
        <v>55</v>
      </c>
      <c r="E60" s="21">
        <f t="shared" ref="E60:U60" si="16">IFERROR((E61/E62),"-")</f>
        <v>0.10144927536231885</v>
      </c>
      <c r="F60" s="21">
        <f t="shared" si="16"/>
        <v>0.12103174603174603</v>
      </c>
      <c r="G60" s="19" t="s">
        <v>55</v>
      </c>
      <c r="H60" s="21">
        <f>IFERROR((H61/H62),"-")</f>
        <v>7.7087794432548179E-2</v>
      </c>
      <c r="I60" s="19" t="s">
        <v>55</v>
      </c>
      <c r="J60" s="21">
        <f>IFERROR((J61/J62),"-")</f>
        <v>9.6491228070175433E-2</v>
      </c>
      <c r="K60" s="19" t="s">
        <v>55</v>
      </c>
      <c r="L60" s="21">
        <f t="shared" si="16"/>
        <v>7.9198473282442741E-2</v>
      </c>
      <c r="M60" s="21" t="str">
        <f t="shared" si="16"/>
        <v>-</v>
      </c>
      <c r="N60" s="21" t="str">
        <f t="shared" si="16"/>
        <v>-</v>
      </c>
      <c r="O60" s="21" t="str">
        <f t="shared" si="16"/>
        <v>-</v>
      </c>
      <c r="P60" s="21" t="str">
        <f t="shared" si="16"/>
        <v>-</v>
      </c>
      <c r="Q60" s="21" t="str">
        <f t="shared" si="16"/>
        <v>-</v>
      </c>
      <c r="R60" s="21" t="str">
        <f t="shared" si="16"/>
        <v>-</v>
      </c>
      <c r="S60" s="21" t="str">
        <f t="shared" si="16"/>
        <v>-</v>
      </c>
      <c r="T60" s="21" t="str">
        <f t="shared" si="16"/>
        <v>-</v>
      </c>
      <c r="U60" s="21" t="str">
        <f t="shared" si="16"/>
        <v>-</v>
      </c>
    </row>
    <row r="61" spans="1:23" s="10" customFormat="1" x14ac:dyDescent="0.25">
      <c r="A61" s="22" t="s">
        <v>56</v>
      </c>
      <c r="B61" s="23"/>
      <c r="C61" s="24">
        <v>0</v>
      </c>
      <c r="D61" s="23"/>
      <c r="E61" s="25">
        <v>98</v>
      </c>
      <c r="F61" s="25">
        <v>122</v>
      </c>
      <c r="G61" s="23"/>
      <c r="H61" s="26">
        <v>72</v>
      </c>
      <c r="I61" s="23"/>
      <c r="J61" s="26">
        <v>11</v>
      </c>
      <c r="K61" s="23"/>
      <c r="L61" s="9">
        <f>H61+J61</f>
        <v>83</v>
      </c>
      <c r="M61" s="25"/>
      <c r="N61" s="25"/>
      <c r="O61" s="25"/>
      <c r="P61" s="25"/>
      <c r="Q61" s="25"/>
      <c r="R61" s="25"/>
      <c r="S61" s="25"/>
      <c r="T61" s="25"/>
      <c r="U61" s="25"/>
    </row>
    <row r="62" spans="1:23" s="10" customFormat="1" x14ac:dyDescent="0.25">
      <c r="A62" s="22" t="s">
        <v>57</v>
      </c>
      <c r="B62" s="27"/>
      <c r="C62" s="24">
        <v>147</v>
      </c>
      <c r="D62" s="27"/>
      <c r="E62" s="25">
        <v>966</v>
      </c>
      <c r="F62" s="25">
        <f>F66</f>
        <v>1008</v>
      </c>
      <c r="G62" s="27"/>
      <c r="H62" s="26">
        <v>934</v>
      </c>
      <c r="I62" s="27"/>
      <c r="J62" s="26">
        <v>114</v>
      </c>
      <c r="K62" s="27"/>
      <c r="L62" s="9">
        <f>H62+J62</f>
        <v>1048</v>
      </c>
      <c r="M62" s="25"/>
      <c r="N62" s="25"/>
      <c r="O62" s="25"/>
      <c r="P62" s="25"/>
      <c r="Q62" s="25"/>
      <c r="R62" s="25"/>
      <c r="S62" s="25"/>
      <c r="T62" s="25"/>
      <c r="U62" s="25"/>
    </row>
    <row r="63" spans="1:23" ht="6.95" customHeight="1" x14ac:dyDescent="0.25">
      <c r="A63" s="28"/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W63" s="10"/>
    </row>
    <row r="64" spans="1:23" s="7" customFormat="1" x14ac:dyDescent="0.25">
      <c r="A64" s="4" t="s">
        <v>58</v>
      </c>
      <c r="B64" s="5" t="str">
        <f>B$4</f>
        <v>Meta Parcial</v>
      </c>
      <c r="C64" s="5" t="str">
        <f t="shared" ref="C64:U64" si="17">C$4</f>
        <v>26-31-jul-24</v>
      </c>
      <c r="D64" s="5" t="str">
        <f t="shared" si="17"/>
        <v>Meta Mensal</v>
      </c>
      <c r="E64" s="5">
        <f t="shared" si="17"/>
        <v>45505</v>
      </c>
      <c r="F64" s="5" t="e">
        <f t="shared" ca="1" si="17"/>
        <v>#NAME?</v>
      </c>
      <c r="G64" s="5" t="str">
        <f t="shared" si="17"/>
        <v>Meta Parcial</v>
      </c>
      <c r="H64" s="5" t="str">
        <f t="shared" si="17"/>
        <v>01-25-Out-24</v>
      </c>
      <c r="I64" s="5" t="str">
        <f t="shared" si="17"/>
        <v>Meta Parcial</v>
      </c>
      <c r="J64" s="5" t="str">
        <f t="shared" si="17"/>
        <v>26-31-Out-24</v>
      </c>
      <c r="K64" s="5" t="str">
        <f t="shared" si="17"/>
        <v>Meta Mensal</v>
      </c>
      <c r="L64" s="5">
        <f t="shared" si="17"/>
        <v>45566</v>
      </c>
      <c r="M64" s="5" t="e">
        <f t="shared" ca="1" si="17"/>
        <v>#NAME?</v>
      </c>
      <c r="N64" s="5" t="e">
        <f t="shared" ca="1" si="17"/>
        <v>#NAME?</v>
      </c>
      <c r="O64" s="5" t="e">
        <f t="shared" ca="1" si="17"/>
        <v>#NAME?</v>
      </c>
      <c r="P64" s="5" t="e">
        <f t="shared" ca="1" si="17"/>
        <v>#NAME?</v>
      </c>
      <c r="Q64" s="5" t="e">
        <f t="shared" ca="1" si="17"/>
        <v>#NAME?</v>
      </c>
      <c r="R64" s="5" t="e">
        <f t="shared" ca="1" si="17"/>
        <v>#NAME?</v>
      </c>
      <c r="S64" s="5" t="e">
        <f t="shared" ca="1" si="17"/>
        <v>#NAME?</v>
      </c>
      <c r="T64" s="5" t="e">
        <f t="shared" ca="1" si="17"/>
        <v>#NAME?</v>
      </c>
      <c r="U64" s="5" t="e">
        <f t="shared" ca="1" si="17"/>
        <v>#NAME?</v>
      </c>
      <c r="W64" s="10"/>
    </row>
    <row r="65" spans="1:23" s="10" customFormat="1" x14ac:dyDescent="0.25">
      <c r="A65" s="8" t="s">
        <v>59</v>
      </c>
      <c r="B65" s="19" t="s">
        <v>60</v>
      </c>
      <c r="C65" s="20">
        <f>IFERROR((C66/C67),"-")</f>
        <v>0.13881019830028329</v>
      </c>
      <c r="D65" s="19" t="s">
        <v>60</v>
      </c>
      <c r="E65" s="21">
        <f t="shared" ref="E65:U65" si="18">IFERROR((E66/E67),"-")</f>
        <v>0.88623853211009174</v>
      </c>
      <c r="F65" s="21">
        <f t="shared" si="18"/>
        <v>0.89919714540588758</v>
      </c>
      <c r="G65" s="19" t="s">
        <v>60</v>
      </c>
      <c r="H65" s="21">
        <f>IFERROR((H66/H67),"-")</f>
        <v>0.8157205240174672</v>
      </c>
      <c r="I65" s="19" t="s">
        <v>60</v>
      </c>
      <c r="J65" s="21">
        <f>IFERROR((J66/J67),"-")</f>
        <v>9.9389712292938096E-2</v>
      </c>
      <c r="K65" s="19" t="s">
        <v>60</v>
      </c>
      <c r="L65" s="21">
        <f t="shared" si="18"/>
        <v>0.91368788142981694</v>
      </c>
      <c r="M65" s="21" t="str">
        <f t="shared" si="18"/>
        <v>-</v>
      </c>
      <c r="N65" s="21" t="str">
        <f t="shared" si="18"/>
        <v>-</v>
      </c>
      <c r="O65" s="21" t="str">
        <f t="shared" si="18"/>
        <v>-</v>
      </c>
      <c r="P65" s="21" t="str">
        <f t="shared" si="18"/>
        <v>-</v>
      </c>
      <c r="Q65" s="21" t="str">
        <f t="shared" si="18"/>
        <v>-</v>
      </c>
      <c r="R65" s="21" t="str">
        <f t="shared" si="18"/>
        <v>-</v>
      </c>
      <c r="S65" s="21" t="str">
        <f t="shared" si="18"/>
        <v>-</v>
      </c>
      <c r="T65" s="21" t="str">
        <f t="shared" si="18"/>
        <v>-</v>
      </c>
      <c r="U65" s="21" t="str">
        <f t="shared" si="18"/>
        <v>-</v>
      </c>
    </row>
    <row r="66" spans="1:23" s="10" customFormat="1" x14ac:dyDescent="0.25">
      <c r="A66" s="22" t="s">
        <v>61</v>
      </c>
      <c r="B66" s="19" t="s">
        <v>62</v>
      </c>
      <c r="C66" s="24">
        <v>147</v>
      </c>
      <c r="D66" s="23"/>
      <c r="E66" s="25">
        <v>966</v>
      </c>
      <c r="F66" s="25">
        <v>1008</v>
      </c>
      <c r="G66" s="23"/>
      <c r="H66" s="26">
        <v>934</v>
      </c>
      <c r="I66" s="23"/>
      <c r="J66" s="26">
        <v>114</v>
      </c>
      <c r="K66" s="23"/>
      <c r="L66" s="9">
        <f>H66+J66</f>
        <v>1048</v>
      </c>
      <c r="M66" s="25"/>
      <c r="N66" s="25"/>
      <c r="O66" s="25"/>
      <c r="P66" s="25"/>
      <c r="Q66" s="25"/>
      <c r="R66" s="25"/>
      <c r="S66" s="25"/>
      <c r="T66" s="25"/>
      <c r="U66" s="25"/>
    </row>
    <row r="67" spans="1:23" s="10" customFormat="1" x14ac:dyDescent="0.25">
      <c r="A67" s="22" t="s">
        <v>63</v>
      </c>
      <c r="B67" s="19" t="s">
        <v>62</v>
      </c>
      <c r="C67" s="24">
        <v>1059</v>
      </c>
      <c r="D67" s="27"/>
      <c r="E67" s="25">
        <v>1090</v>
      </c>
      <c r="F67" s="25">
        <v>1121</v>
      </c>
      <c r="G67" s="27"/>
      <c r="H67" s="26">
        <v>1145</v>
      </c>
      <c r="I67" s="27"/>
      <c r="J67" s="26">
        <v>1147</v>
      </c>
      <c r="K67" s="27"/>
      <c r="L67" s="9">
        <v>1147</v>
      </c>
      <c r="M67" s="25"/>
      <c r="N67" s="25"/>
      <c r="O67" s="25"/>
      <c r="P67" s="25"/>
      <c r="Q67" s="25"/>
      <c r="R67" s="25"/>
      <c r="S67" s="25"/>
      <c r="T67" s="25"/>
      <c r="U67" s="25"/>
    </row>
    <row r="68" spans="1:23" ht="6.95" customHeight="1" x14ac:dyDescent="0.25">
      <c r="A68" s="28"/>
      <c r="B68" s="29"/>
      <c r="C68" s="29"/>
      <c r="D68" s="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W68" s="10"/>
    </row>
    <row r="69" spans="1:23" s="7" customFormat="1" x14ac:dyDescent="0.25">
      <c r="A69" s="4" t="s">
        <v>64</v>
      </c>
      <c r="B69" s="5" t="str">
        <f>B$4</f>
        <v>Meta Parcial</v>
      </c>
      <c r="C69" s="5" t="str">
        <f t="shared" ref="C69:U69" si="19">C$4</f>
        <v>26-31-jul-24</v>
      </c>
      <c r="D69" s="5" t="str">
        <f t="shared" si="19"/>
        <v>Meta Mensal</v>
      </c>
      <c r="E69" s="5">
        <f t="shared" si="19"/>
        <v>45505</v>
      </c>
      <c r="F69" s="5" t="e">
        <f t="shared" ca="1" si="19"/>
        <v>#NAME?</v>
      </c>
      <c r="G69" s="5" t="str">
        <f t="shared" si="19"/>
        <v>Meta Parcial</v>
      </c>
      <c r="H69" s="5" t="str">
        <f t="shared" si="19"/>
        <v>01-25-Out-24</v>
      </c>
      <c r="I69" s="5" t="str">
        <f t="shared" si="19"/>
        <v>Meta Parcial</v>
      </c>
      <c r="J69" s="5" t="str">
        <f t="shared" si="19"/>
        <v>26-31-Out-24</v>
      </c>
      <c r="K69" s="5" t="str">
        <f t="shared" si="19"/>
        <v>Meta Mensal</v>
      </c>
      <c r="L69" s="5">
        <f t="shared" si="19"/>
        <v>45566</v>
      </c>
      <c r="M69" s="5" t="e">
        <f t="shared" ca="1" si="19"/>
        <v>#NAME?</v>
      </c>
      <c r="N69" s="5" t="e">
        <f t="shared" ca="1" si="19"/>
        <v>#NAME?</v>
      </c>
      <c r="O69" s="5" t="e">
        <f t="shared" ca="1" si="19"/>
        <v>#NAME?</v>
      </c>
      <c r="P69" s="5" t="e">
        <f t="shared" ca="1" si="19"/>
        <v>#NAME?</v>
      </c>
      <c r="Q69" s="5" t="e">
        <f t="shared" ca="1" si="19"/>
        <v>#NAME?</v>
      </c>
      <c r="R69" s="5" t="e">
        <f t="shared" ca="1" si="19"/>
        <v>#NAME?</v>
      </c>
      <c r="S69" s="5" t="e">
        <f t="shared" ca="1" si="19"/>
        <v>#NAME?</v>
      </c>
      <c r="T69" s="5" t="e">
        <f t="shared" ca="1" si="19"/>
        <v>#NAME?</v>
      </c>
      <c r="U69" s="5" t="e">
        <f t="shared" ca="1" si="19"/>
        <v>#NAME?</v>
      </c>
      <c r="W69" s="10"/>
    </row>
    <row r="70" spans="1:23" s="10" customFormat="1" x14ac:dyDescent="0.25">
      <c r="A70" s="31" t="s">
        <v>65</v>
      </c>
      <c r="B70" s="19">
        <f>(D70/31)*6</f>
        <v>13.935483870967744</v>
      </c>
      <c r="C70" s="25">
        <v>3</v>
      </c>
      <c r="D70" s="19">
        <v>72</v>
      </c>
      <c r="E70" s="25">
        <v>78</v>
      </c>
      <c r="F70" s="25">
        <v>102</v>
      </c>
      <c r="G70" s="25">
        <f>ROUND(((K70/31)*25),0)</f>
        <v>58</v>
      </c>
      <c r="H70" s="26">
        <v>56</v>
      </c>
      <c r="I70" s="25">
        <f>ROUND(((K70/31)*6),0)</f>
        <v>14</v>
      </c>
      <c r="J70" s="26">
        <v>22</v>
      </c>
      <c r="K70" s="25">
        <f>D70</f>
        <v>72</v>
      </c>
      <c r="L70" s="9">
        <f>H70+J70</f>
        <v>78</v>
      </c>
      <c r="M70" s="25"/>
      <c r="N70" s="25"/>
      <c r="O70" s="25"/>
      <c r="P70" s="25"/>
      <c r="Q70" s="25"/>
      <c r="R70" s="25"/>
      <c r="S70" s="25"/>
      <c r="T70" s="25"/>
      <c r="U70" s="25"/>
    </row>
    <row r="71" spans="1:23" ht="6.95" customHeight="1" x14ac:dyDescent="0.25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W71" s="10"/>
    </row>
    <row r="72" spans="1:23" s="34" customFormat="1" x14ac:dyDescent="0.25">
      <c r="A72" s="4" t="s">
        <v>66</v>
      </c>
      <c r="B72" s="5" t="str">
        <f>B$4</f>
        <v>Meta Parcial</v>
      </c>
      <c r="C72" s="5" t="str">
        <f t="shared" ref="C72:U72" si="20">C$4</f>
        <v>26-31-jul-24</v>
      </c>
      <c r="D72" s="5" t="str">
        <f t="shared" si="20"/>
        <v>Meta Mensal</v>
      </c>
      <c r="E72" s="5">
        <f t="shared" si="20"/>
        <v>45505</v>
      </c>
      <c r="F72" s="5" t="e">
        <f t="shared" ca="1" si="20"/>
        <v>#NAME?</v>
      </c>
      <c r="G72" s="5" t="str">
        <f t="shared" si="20"/>
        <v>Meta Parcial</v>
      </c>
      <c r="H72" s="5" t="str">
        <f t="shared" si="20"/>
        <v>01-25-Out-24</v>
      </c>
      <c r="I72" s="5" t="str">
        <f t="shared" si="20"/>
        <v>Meta Parcial</v>
      </c>
      <c r="J72" s="5" t="str">
        <f t="shared" si="20"/>
        <v>26-31-Out-24</v>
      </c>
      <c r="K72" s="5" t="str">
        <f t="shared" si="20"/>
        <v>Meta Mensal</v>
      </c>
      <c r="L72" s="5">
        <f t="shared" si="20"/>
        <v>45566</v>
      </c>
      <c r="M72" s="5" t="e">
        <f t="shared" ca="1" si="20"/>
        <v>#NAME?</v>
      </c>
      <c r="N72" s="5" t="e">
        <f t="shared" ca="1" si="20"/>
        <v>#NAME?</v>
      </c>
      <c r="O72" s="5" t="e">
        <f t="shared" ca="1" si="20"/>
        <v>#NAME?</v>
      </c>
      <c r="P72" s="5" t="e">
        <f t="shared" ca="1" si="20"/>
        <v>#NAME?</v>
      </c>
      <c r="Q72" s="5" t="e">
        <f t="shared" ca="1" si="20"/>
        <v>#NAME?</v>
      </c>
      <c r="R72" s="5" t="e">
        <f t="shared" ca="1" si="20"/>
        <v>#NAME?</v>
      </c>
      <c r="S72" s="5" t="e">
        <f t="shared" ca="1" si="20"/>
        <v>#NAME?</v>
      </c>
      <c r="T72" s="5" t="e">
        <f t="shared" ca="1" si="20"/>
        <v>#NAME?</v>
      </c>
      <c r="U72" s="5" t="e">
        <f t="shared" ca="1" si="20"/>
        <v>#NAME?</v>
      </c>
      <c r="W72" s="10"/>
    </row>
    <row r="73" spans="1:23" s="10" customFormat="1" x14ac:dyDescent="0.25">
      <c r="A73" s="31" t="s">
        <v>67</v>
      </c>
      <c r="B73" s="35">
        <f>(D73/31)*6</f>
        <v>1.935483870967742</v>
      </c>
      <c r="C73" s="35">
        <v>0</v>
      </c>
      <c r="D73" s="35">
        <v>10</v>
      </c>
      <c r="E73" s="35">
        <v>0</v>
      </c>
      <c r="F73" s="35">
        <v>0</v>
      </c>
      <c r="G73" s="25">
        <f>ROUND(((K73/31)*25),0)</f>
        <v>8</v>
      </c>
      <c r="H73" s="36">
        <v>0</v>
      </c>
      <c r="I73" s="25">
        <f>ROUND(((K73/31)*6),0)</f>
        <v>2</v>
      </c>
      <c r="J73" s="36">
        <v>0</v>
      </c>
      <c r="K73" s="35">
        <f>D73</f>
        <v>10</v>
      </c>
      <c r="L73" s="9">
        <f t="shared" ref="L73:L98" si="21">H73+J73</f>
        <v>0</v>
      </c>
      <c r="M73" s="35"/>
      <c r="N73" s="35"/>
      <c r="O73" s="35"/>
      <c r="P73" s="35"/>
      <c r="Q73" s="35"/>
      <c r="R73" s="35"/>
      <c r="S73" s="35"/>
      <c r="T73" s="35"/>
      <c r="U73" s="35"/>
    </row>
    <row r="74" spans="1:23" s="10" customFormat="1" x14ac:dyDescent="0.25">
      <c r="A74" s="31" t="s">
        <v>68</v>
      </c>
      <c r="B74" s="35">
        <f t="shared" ref="B74:B98" si="22">(D74/31)*6</f>
        <v>1.935483870967742</v>
      </c>
      <c r="C74" s="35">
        <v>0</v>
      </c>
      <c r="D74" s="35">
        <v>10</v>
      </c>
      <c r="E74" s="35">
        <v>0</v>
      </c>
      <c r="F74" s="35">
        <v>0</v>
      </c>
      <c r="G74" s="25">
        <f t="shared" ref="G74:G98" si="23">ROUND(((K74/31)*25),0)</f>
        <v>8</v>
      </c>
      <c r="H74" s="36">
        <v>0</v>
      </c>
      <c r="I74" s="25">
        <f t="shared" ref="I74:I98" si="24">ROUND(((K74/31)*6),0)</f>
        <v>2</v>
      </c>
      <c r="J74" s="36">
        <v>0</v>
      </c>
      <c r="K74" s="35">
        <f t="shared" ref="K74:K98" si="25">D74</f>
        <v>10</v>
      </c>
      <c r="L74" s="9">
        <f t="shared" si="21"/>
        <v>0</v>
      </c>
      <c r="M74" s="35"/>
      <c r="N74" s="35"/>
      <c r="O74" s="35"/>
      <c r="P74" s="35"/>
      <c r="Q74" s="35"/>
      <c r="R74" s="35"/>
      <c r="S74" s="35"/>
      <c r="T74" s="35"/>
      <c r="U74" s="35"/>
    </row>
    <row r="75" spans="1:23" s="10" customFormat="1" x14ac:dyDescent="0.25">
      <c r="A75" s="31" t="s">
        <v>69</v>
      </c>
      <c r="B75" s="35">
        <f t="shared" si="22"/>
        <v>9.6774193548387082</v>
      </c>
      <c r="C75" s="35">
        <v>0</v>
      </c>
      <c r="D75" s="35">
        <v>50</v>
      </c>
      <c r="E75" s="35">
        <v>29</v>
      </c>
      <c r="F75" s="35">
        <v>26</v>
      </c>
      <c r="G75" s="25">
        <f t="shared" si="23"/>
        <v>40</v>
      </c>
      <c r="H75" s="36">
        <v>0</v>
      </c>
      <c r="I75" s="25">
        <f t="shared" si="24"/>
        <v>10</v>
      </c>
      <c r="J75" s="36">
        <v>0</v>
      </c>
      <c r="K75" s="35">
        <f t="shared" si="25"/>
        <v>50</v>
      </c>
      <c r="L75" s="9">
        <f t="shared" si="21"/>
        <v>0</v>
      </c>
      <c r="M75" s="35"/>
      <c r="N75" s="35"/>
      <c r="O75" s="35"/>
      <c r="P75" s="35"/>
      <c r="Q75" s="35"/>
      <c r="R75" s="35"/>
      <c r="S75" s="35"/>
      <c r="T75" s="35"/>
      <c r="U75" s="35"/>
    </row>
    <row r="76" spans="1:23" s="10" customFormat="1" x14ac:dyDescent="0.25">
      <c r="A76" s="31" t="s">
        <v>70</v>
      </c>
      <c r="B76" s="35">
        <f t="shared" si="22"/>
        <v>7.741935483870968</v>
      </c>
      <c r="C76" s="35">
        <v>0</v>
      </c>
      <c r="D76" s="35">
        <v>40</v>
      </c>
      <c r="E76" s="35">
        <v>0</v>
      </c>
      <c r="F76" s="35">
        <v>0</v>
      </c>
      <c r="G76" s="25">
        <f t="shared" si="23"/>
        <v>32</v>
      </c>
      <c r="H76" s="36">
        <v>0</v>
      </c>
      <c r="I76" s="25">
        <f t="shared" si="24"/>
        <v>8</v>
      </c>
      <c r="J76" s="36">
        <v>0</v>
      </c>
      <c r="K76" s="35">
        <f t="shared" si="25"/>
        <v>40</v>
      </c>
      <c r="L76" s="9">
        <f t="shared" si="21"/>
        <v>0</v>
      </c>
      <c r="M76" s="35"/>
      <c r="N76" s="35"/>
      <c r="O76" s="35"/>
      <c r="P76" s="35"/>
      <c r="Q76" s="35"/>
      <c r="R76" s="35"/>
      <c r="S76" s="35"/>
      <c r="T76" s="35"/>
      <c r="U76" s="35"/>
    </row>
    <row r="77" spans="1:23" s="10" customFormat="1" x14ac:dyDescent="0.25">
      <c r="A77" s="31" t="s">
        <v>71</v>
      </c>
      <c r="B77" s="35">
        <f t="shared" si="22"/>
        <v>6.5806451612903221</v>
      </c>
      <c r="C77" s="35">
        <v>2</v>
      </c>
      <c r="D77" s="35">
        <v>34</v>
      </c>
      <c r="E77" s="35">
        <v>89</v>
      </c>
      <c r="F77" s="35">
        <v>53</v>
      </c>
      <c r="G77" s="25">
        <f t="shared" si="23"/>
        <v>27</v>
      </c>
      <c r="H77" s="36">
        <v>48</v>
      </c>
      <c r="I77" s="25">
        <f t="shared" si="24"/>
        <v>7</v>
      </c>
      <c r="J77" s="36">
        <v>12</v>
      </c>
      <c r="K77" s="35">
        <f t="shared" si="25"/>
        <v>34</v>
      </c>
      <c r="L77" s="9">
        <f t="shared" si="21"/>
        <v>60</v>
      </c>
      <c r="M77" s="35"/>
      <c r="N77" s="35"/>
      <c r="O77" s="35"/>
      <c r="P77" s="35"/>
      <c r="Q77" s="35"/>
      <c r="R77" s="35"/>
      <c r="S77" s="35"/>
      <c r="T77" s="35"/>
      <c r="U77" s="35"/>
    </row>
    <row r="78" spans="1:23" s="10" customFormat="1" x14ac:dyDescent="0.25">
      <c r="A78" s="31" t="s">
        <v>72</v>
      </c>
      <c r="B78" s="35">
        <f t="shared" si="22"/>
        <v>33.870967741935488</v>
      </c>
      <c r="C78" s="35">
        <v>0</v>
      </c>
      <c r="D78" s="35">
        <v>175</v>
      </c>
      <c r="E78" s="35">
        <v>148</v>
      </c>
      <c r="F78" s="35">
        <v>163</v>
      </c>
      <c r="G78" s="25">
        <f t="shared" si="23"/>
        <v>141</v>
      </c>
      <c r="H78" s="36">
        <v>169</v>
      </c>
      <c r="I78" s="25">
        <f t="shared" si="24"/>
        <v>34</v>
      </c>
      <c r="J78" s="36">
        <v>0</v>
      </c>
      <c r="K78" s="35">
        <f t="shared" si="25"/>
        <v>175</v>
      </c>
      <c r="L78" s="9">
        <f t="shared" si="21"/>
        <v>169</v>
      </c>
      <c r="M78" s="35"/>
      <c r="N78" s="35"/>
      <c r="O78" s="35"/>
      <c r="P78" s="35"/>
      <c r="Q78" s="35"/>
      <c r="R78" s="35"/>
      <c r="S78" s="35"/>
      <c r="T78" s="35"/>
      <c r="U78" s="35"/>
    </row>
    <row r="79" spans="1:23" s="10" customFormat="1" x14ac:dyDescent="0.25">
      <c r="A79" s="31" t="s">
        <v>73</v>
      </c>
      <c r="B79" s="35">
        <f t="shared" si="22"/>
        <v>16.645161290322584</v>
      </c>
      <c r="C79" s="35">
        <v>0</v>
      </c>
      <c r="D79" s="35">
        <v>86</v>
      </c>
      <c r="E79" s="35">
        <v>70</v>
      </c>
      <c r="F79" s="35">
        <v>83</v>
      </c>
      <c r="G79" s="25">
        <f t="shared" si="23"/>
        <v>69</v>
      </c>
      <c r="H79" s="36">
        <v>83</v>
      </c>
      <c r="I79" s="25">
        <f t="shared" si="24"/>
        <v>17</v>
      </c>
      <c r="J79" s="36">
        <v>0</v>
      </c>
      <c r="K79" s="35">
        <f t="shared" si="25"/>
        <v>86</v>
      </c>
      <c r="L79" s="9">
        <f t="shared" si="21"/>
        <v>83</v>
      </c>
      <c r="M79" s="35"/>
      <c r="N79" s="35"/>
      <c r="O79" s="35"/>
      <c r="P79" s="35"/>
      <c r="Q79" s="35"/>
      <c r="R79" s="35"/>
      <c r="S79" s="35"/>
      <c r="T79" s="35"/>
      <c r="U79" s="35"/>
    </row>
    <row r="80" spans="1:23" s="10" customFormat="1" x14ac:dyDescent="0.25">
      <c r="A80" s="31" t="s">
        <v>74</v>
      </c>
      <c r="B80" s="35">
        <f t="shared" si="22"/>
        <v>15.483870967741936</v>
      </c>
      <c r="C80" s="35">
        <v>10</v>
      </c>
      <c r="D80" s="35">
        <v>80</v>
      </c>
      <c r="E80" s="35">
        <v>189</v>
      </c>
      <c r="F80" s="35">
        <v>322</v>
      </c>
      <c r="G80" s="25">
        <f t="shared" si="23"/>
        <v>65</v>
      </c>
      <c r="H80" s="36">
        <v>194</v>
      </c>
      <c r="I80" s="25">
        <f t="shared" si="24"/>
        <v>15</v>
      </c>
      <c r="J80" s="36">
        <v>39</v>
      </c>
      <c r="K80" s="35">
        <f t="shared" si="25"/>
        <v>80</v>
      </c>
      <c r="L80" s="9">
        <f t="shared" si="21"/>
        <v>233</v>
      </c>
      <c r="M80" s="35"/>
      <c r="N80" s="35"/>
      <c r="O80" s="35"/>
      <c r="P80" s="35"/>
      <c r="Q80" s="35"/>
      <c r="R80" s="35"/>
      <c r="S80" s="35"/>
      <c r="T80" s="35"/>
      <c r="U80" s="35"/>
    </row>
    <row r="81" spans="1:21" s="10" customFormat="1" x14ac:dyDescent="0.25">
      <c r="A81" s="31" t="s">
        <v>75</v>
      </c>
      <c r="B81" s="35">
        <f t="shared" si="22"/>
        <v>1.935483870967742</v>
      </c>
      <c r="C81" s="35">
        <v>0</v>
      </c>
      <c r="D81" s="35">
        <v>10</v>
      </c>
      <c r="E81" s="35">
        <v>4</v>
      </c>
      <c r="F81" s="35">
        <v>9</v>
      </c>
      <c r="G81" s="25">
        <f t="shared" si="23"/>
        <v>8</v>
      </c>
      <c r="H81" s="36">
        <v>10</v>
      </c>
      <c r="I81" s="25">
        <f t="shared" si="24"/>
        <v>2</v>
      </c>
      <c r="J81" s="36">
        <v>1</v>
      </c>
      <c r="K81" s="35">
        <f t="shared" si="25"/>
        <v>10</v>
      </c>
      <c r="L81" s="9">
        <f t="shared" si="21"/>
        <v>11</v>
      </c>
      <c r="M81" s="35"/>
      <c r="N81" s="35"/>
      <c r="O81" s="35"/>
      <c r="P81" s="35"/>
      <c r="Q81" s="35"/>
      <c r="R81" s="35"/>
      <c r="S81" s="35"/>
      <c r="T81" s="35"/>
      <c r="U81" s="35"/>
    </row>
    <row r="82" spans="1:21" s="10" customFormat="1" x14ac:dyDescent="0.25">
      <c r="A82" s="31" t="s">
        <v>76</v>
      </c>
      <c r="B82" s="35">
        <f t="shared" si="22"/>
        <v>4.8387096774193541</v>
      </c>
      <c r="C82" s="35">
        <v>0</v>
      </c>
      <c r="D82" s="35">
        <v>25</v>
      </c>
      <c r="E82" s="35">
        <v>0</v>
      </c>
      <c r="F82" s="35">
        <v>0</v>
      </c>
      <c r="G82" s="25">
        <f t="shared" si="23"/>
        <v>20</v>
      </c>
      <c r="H82" s="36">
        <v>0</v>
      </c>
      <c r="I82" s="25">
        <f t="shared" si="24"/>
        <v>5</v>
      </c>
      <c r="J82" s="36">
        <v>0</v>
      </c>
      <c r="K82" s="35">
        <f t="shared" si="25"/>
        <v>25</v>
      </c>
      <c r="L82" s="9">
        <f t="shared" si="21"/>
        <v>0</v>
      </c>
      <c r="M82" s="35"/>
      <c r="N82" s="35"/>
      <c r="O82" s="35"/>
      <c r="P82" s="35"/>
      <c r="Q82" s="35"/>
      <c r="R82" s="35"/>
      <c r="S82" s="35"/>
      <c r="T82" s="35"/>
      <c r="U82" s="35"/>
    </row>
    <row r="83" spans="1:21" s="10" customFormat="1" x14ac:dyDescent="0.25">
      <c r="A83" s="31" t="s">
        <v>77</v>
      </c>
      <c r="B83" s="35">
        <f t="shared" si="22"/>
        <v>1.935483870967742</v>
      </c>
      <c r="C83" s="35">
        <v>0</v>
      </c>
      <c r="D83" s="35">
        <v>10</v>
      </c>
      <c r="E83" s="35">
        <v>0</v>
      </c>
      <c r="F83" s="35">
        <v>0</v>
      </c>
      <c r="G83" s="25">
        <f t="shared" si="23"/>
        <v>8</v>
      </c>
      <c r="H83" s="36">
        <v>0</v>
      </c>
      <c r="I83" s="25">
        <f t="shared" si="24"/>
        <v>2</v>
      </c>
      <c r="J83" s="36">
        <v>0</v>
      </c>
      <c r="K83" s="35">
        <f t="shared" si="25"/>
        <v>10</v>
      </c>
      <c r="L83" s="9">
        <f t="shared" si="21"/>
        <v>0</v>
      </c>
      <c r="M83" s="35"/>
      <c r="N83" s="35"/>
      <c r="O83" s="35"/>
      <c r="P83" s="35"/>
      <c r="Q83" s="35"/>
      <c r="R83" s="35"/>
      <c r="S83" s="35"/>
      <c r="T83" s="35"/>
      <c r="U83" s="35"/>
    </row>
    <row r="84" spans="1:21" s="10" customFormat="1" x14ac:dyDescent="0.25">
      <c r="A84" s="31" t="s">
        <v>78</v>
      </c>
      <c r="B84" s="35">
        <f t="shared" si="22"/>
        <v>14.516129032258064</v>
      </c>
      <c r="C84" s="35">
        <v>0</v>
      </c>
      <c r="D84" s="35">
        <v>75</v>
      </c>
      <c r="E84" s="35">
        <v>0</v>
      </c>
      <c r="F84" s="35">
        <v>0</v>
      </c>
      <c r="G84" s="25">
        <f t="shared" si="23"/>
        <v>60</v>
      </c>
      <c r="H84" s="36">
        <v>0</v>
      </c>
      <c r="I84" s="25">
        <f t="shared" si="24"/>
        <v>15</v>
      </c>
      <c r="J84" s="36">
        <v>0</v>
      </c>
      <c r="K84" s="35">
        <f t="shared" si="25"/>
        <v>75</v>
      </c>
      <c r="L84" s="9">
        <f t="shared" si="21"/>
        <v>0</v>
      </c>
      <c r="M84" s="35"/>
      <c r="N84" s="35"/>
      <c r="O84" s="35"/>
      <c r="P84" s="35"/>
      <c r="Q84" s="35"/>
      <c r="R84" s="35"/>
      <c r="S84" s="35"/>
      <c r="T84" s="35"/>
      <c r="U84" s="35"/>
    </row>
    <row r="85" spans="1:21" s="10" customFormat="1" x14ac:dyDescent="0.25">
      <c r="A85" s="31" t="s">
        <v>79</v>
      </c>
      <c r="B85" s="35">
        <f t="shared" si="22"/>
        <v>1.935483870967742</v>
      </c>
      <c r="C85" s="35">
        <v>0</v>
      </c>
      <c r="D85" s="35">
        <v>10</v>
      </c>
      <c r="E85" s="35">
        <v>0</v>
      </c>
      <c r="F85" s="35">
        <v>0</v>
      </c>
      <c r="G85" s="25">
        <f t="shared" si="23"/>
        <v>8</v>
      </c>
      <c r="H85" s="36">
        <v>0</v>
      </c>
      <c r="I85" s="25">
        <f t="shared" si="24"/>
        <v>2</v>
      </c>
      <c r="J85" s="36">
        <v>0</v>
      </c>
      <c r="K85" s="35">
        <f t="shared" si="25"/>
        <v>10</v>
      </c>
      <c r="L85" s="9">
        <f t="shared" si="21"/>
        <v>0</v>
      </c>
      <c r="M85" s="35"/>
      <c r="N85" s="35"/>
      <c r="O85" s="35"/>
      <c r="P85" s="35"/>
      <c r="Q85" s="35"/>
      <c r="R85" s="35"/>
      <c r="S85" s="35"/>
      <c r="T85" s="35"/>
      <c r="U85" s="35"/>
    </row>
    <row r="86" spans="1:21" s="10" customFormat="1" x14ac:dyDescent="0.25">
      <c r="A86" s="31" t="s">
        <v>80</v>
      </c>
      <c r="B86" s="35">
        <f t="shared" si="22"/>
        <v>18.774193548387096</v>
      </c>
      <c r="C86" s="35">
        <v>14</v>
      </c>
      <c r="D86" s="35">
        <v>97</v>
      </c>
      <c r="E86" s="35">
        <v>78</v>
      </c>
      <c r="F86" s="35">
        <v>95</v>
      </c>
      <c r="G86" s="25">
        <f t="shared" si="23"/>
        <v>78</v>
      </c>
      <c r="H86" s="36">
        <v>69</v>
      </c>
      <c r="I86" s="25">
        <f t="shared" si="24"/>
        <v>19</v>
      </c>
      <c r="J86" s="36">
        <v>21</v>
      </c>
      <c r="K86" s="35">
        <f t="shared" si="25"/>
        <v>97</v>
      </c>
      <c r="L86" s="9">
        <f t="shared" si="21"/>
        <v>90</v>
      </c>
      <c r="M86" s="35"/>
      <c r="N86" s="35"/>
      <c r="O86" s="35"/>
      <c r="P86" s="35"/>
      <c r="Q86" s="35"/>
      <c r="R86" s="35"/>
      <c r="S86" s="35"/>
      <c r="T86" s="35"/>
      <c r="U86" s="35"/>
    </row>
    <row r="87" spans="1:21" s="10" customFormat="1" x14ac:dyDescent="0.25">
      <c r="A87" s="31" t="s">
        <v>81</v>
      </c>
      <c r="B87" s="35">
        <f t="shared" si="22"/>
        <v>16.258064516129032</v>
      </c>
      <c r="C87" s="35">
        <v>5</v>
      </c>
      <c r="D87" s="35">
        <v>84</v>
      </c>
      <c r="E87" s="35">
        <v>98</v>
      </c>
      <c r="F87" s="35">
        <v>100</v>
      </c>
      <c r="G87" s="25">
        <f t="shared" si="23"/>
        <v>68</v>
      </c>
      <c r="H87" s="36">
        <v>174</v>
      </c>
      <c r="I87" s="25">
        <f t="shared" si="24"/>
        <v>16</v>
      </c>
      <c r="J87" s="36">
        <v>17</v>
      </c>
      <c r="K87" s="35">
        <f t="shared" si="25"/>
        <v>84</v>
      </c>
      <c r="L87" s="9">
        <f t="shared" si="21"/>
        <v>191</v>
      </c>
      <c r="M87" s="35"/>
      <c r="N87" s="35"/>
      <c r="O87" s="35"/>
      <c r="P87" s="35"/>
      <c r="Q87" s="35"/>
      <c r="R87" s="35"/>
      <c r="S87" s="35"/>
      <c r="T87" s="35"/>
      <c r="U87" s="35"/>
    </row>
    <row r="88" spans="1:21" s="10" customFormat="1" x14ac:dyDescent="0.25">
      <c r="A88" s="31" t="s">
        <v>82</v>
      </c>
      <c r="B88" s="35">
        <f t="shared" si="22"/>
        <v>17.032258064516128</v>
      </c>
      <c r="C88" s="35">
        <v>9</v>
      </c>
      <c r="D88" s="35">
        <v>88</v>
      </c>
      <c r="E88" s="35">
        <v>67</v>
      </c>
      <c r="F88" s="35">
        <v>83</v>
      </c>
      <c r="G88" s="25">
        <f t="shared" si="23"/>
        <v>71</v>
      </c>
      <c r="H88" s="36">
        <v>76</v>
      </c>
      <c r="I88" s="25">
        <f t="shared" si="24"/>
        <v>17</v>
      </c>
      <c r="J88" s="36">
        <v>17</v>
      </c>
      <c r="K88" s="35">
        <f t="shared" si="25"/>
        <v>88</v>
      </c>
      <c r="L88" s="9">
        <f t="shared" si="21"/>
        <v>93</v>
      </c>
      <c r="M88" s="35"/>
      <c r="N88" s="35"/>
      <c r="O88" s="35"/>
      <c r="P88" s="35"/>
      <c r="Q88" s="35"/>
      <c r="R88" s="35"/>
      <c r="S88" s="35"/>
      <c r="T88" s="35"/>
      <c r="U88" s="35"/>
    </row>
    <row r="89" spans="1:21" s="10" customFormat="1" x14ac:dyDescent="0.25">
      <c r="A89" s="31" t="s">
        <v>83</v>
      </c>
      <c r="B89" s="35">
        <f t="shared" si="22"/>
        <v>1.935483870967742</v>
      </c>
      <c r="C89" s="35">
        <v>0</v>
      </c>
      <c r="D89" s="35">
        <v>10</v>
      </c>
      <c r="E89" s="35">
        <v>0</v>
      </c>
      <c r="F89" s="35">
        <v>0</v>
      </c>
      <c r="G89" s="25">
        <f t="shared" si="23"/>
        <v>8</v>
      </c>
      <c r="H89" s="36">
        <v>0</v>
      </c>
      <c r="I89" s="25">
        <f t="shared" si="24"/>
        <v>2</v>
      </c>
      <c r="J89" s="36">
        <v>0</v>
      </c>
      <c r="K89" s="35">
        <f t="shared" si="25"/>
        <v>10</v>
      </c>
      <c r="L89" s="9">
        <f t="shared" si="21"/>
        <v>0</v>
      </c>
      <c r="M89" s="35"/>
      <c r="N89" s="35"/>
      <c r="O89" s="35"/>
      <c r="P89" s="35"/>
      <c r="Q89" s="35"/>
      <c r="R89" s="35"/>
      <c r="S89" s="35"/>
      <c r="T89" s="35"/>
      <c r="U89" s="35"/>
    </row>
    <row r="90" spans="1:21" s="10" customFormat="1" x14ac:dyDescent="0.25">
      <c r="A90" s="31" t="s">
        <v>84</v>
      </c>
      <c r="B90" s="35">
        <f t="shared" si="22"/>
        <v>1.935483870967742</v>
      </c>
      <c r="C90" s="35">
        <v>0</v>
      </c>
      <c r="D90" s="35">
        <v>10</v>
      </c>
      <c r="E90" s="35">
        <v>0</v>
      </c>
      <c r="F90" s="35">
        <v>9</v>
      </c>
      <c r="G90" s="25">
        <f t="shared" si="23"/>
        <v>8</v>
      </c>
      <c r="H90" s="36">
        <v>7</v>
      </c>
      <c r="I90" s="25">
        <f t="shared" si="24"/>
        <v>2</v>
      </c>
      <c r="J90" s="36">
        <v>0</v>
      </c>
      <c r="K90" s="35">
        <f t="shared" si="25"/>
        <v>10</v>
      </c>
      <c r="L90" s="9">
        <f t="shared" si="21"/>
        <v>7</v>
      </c>
      <c r="M90" s="35"/>
      <c r="N90" s="35"/>
      <c r="O90" s="35"/>
      <c r="P90" s="35"/>
      <c r="Q90" s="35"/>
      <c r="R90" s="35"/>
      <c r="S90" s="35"/>
      <c r="T90" s="35"/>
      <c r="U90" s="35"/>
    </row>
    <row r="91" spans="1:21" s="10" customFormat="1" x14ac:dyDescent="0.25">
      <c r="A91" s="31" t="s">
        <v>85</v>
      </c>
      <c r="B91" s="35">
        <f t="shared" si="22"/>
        <v>1.935483870967742</v>
      </c>
      <c r="C91" s="35">
        <v>0</v>
      </c>
      <c r="D91" s="35">
        <v>10</v>
      </c>
      <c r="E91" s="35">
        <v>0</v>
      </c>
      <c r="F91" s="35">
        <v>8</v>
      </c>
      <c r="G91" s="25">
        <f t="shared" si="23"/>
        <v>8</v>
      </c>
      <c r="H91" s="36">
        <v>9</v>
      </c>
      <c r="I91" s="25">
        <f t="shared" si="24"/>
        <v>2</v>
      </c>
      <c r="J91" s="36">
        <v>0</v>
      </c>
      <c r="K91" s="35">
        <f t="shared" si="25"/>
        <v>10</v>
      </c>
      <c r="L91" s="9">
        <f t="shared" si="21"/>
        <v>9</v>
      </c>
      <c r="M91" s="35"/>
      <c r="N91" s="35"/>
      <c r="O91" s="35"/>
      <c r="P91" s="35"/>
      <c r="Q91" s="35"/>
      <c r="R91" s="35"/>
      <c r="S91" s="35"/>
      <c r="T91" s="35"/>
      <c r="U91" s="35"/>
    </row>
    <row r="92" spans="1:21" s="10" customFormat="1" x14ac:dyDescent="0.25">
      <c r="A92" s="31" t="s">
        <v>86</v>
      </c>
      <c r="B92" s="35">
        <f t="shared" si="22"/>
        <v>98.903225806451616</v>
      </c>
      <c r="C92" s="35">
        <v>39</v>
      </c>
      <c r="D92" s="35">
        <v>511</v>
      </c>
      <c r="E92" s="35">
        <v>658</v>
      </c>
      <c r="F92" s="35">
        <v>748</v>
      </c>
      <c r="G92" s="25">
        <f t="shared" si="23"/>
        <v>412</v>
      </c>
      <c r="H92" s="36">
        <v>583</v>
      </c>
      <c r="I92" s="25">
        <f t="shared" si="24"/>
        <v>99</v>
      </c>
      <c r="J92" s="36">
        <v>64</v>
      </c>
      <c r="K92" s="35">
        <f t="shared" si="25"/>
        <v>511</v>
      </c>
      <c r="L92" s="9">
        <f t="shared" si="21"/>
        <v>647</v>
      </c>
      <c r="M92" s="35"/>
      <c r="N92" s="35"/>
      <c r="O92" s="35"/>
      <c r="P92" s="35"/>
      <c r="Q92" s="35"/>
      <c r="R92" s="35"/>
      <c r="S92" s="35"/>
      <c r="T92" s="35"/>
      <c r="U92" s="35"/>
    </row>
    <row r="93" spans="1:21" s="10" customFormat="1" x14ac:dyDescent="0.25">
      <c r="A93" s="31" t="s">
        <v>87</v>
      </c>
      <c r="B93" s="35">
        <f t="shared" si="22"/>
        <v>47.806451612903224</v>
      </c>
      <c r="C93" s="35">
        <v>15</v>
      </c>
      <c r="D93" s="35">
        <v>247</v>
      </c>
      <c r="E93" s="35">
        <v>267</v>
      </c>
      <c r="F93" s="35">
        <v>327</v>
      </c>
      <c r="G93" s="25">
        <f t="shared" si="23"/>
        <v>199</v>
      </c>
      <c r="H93" s="36">
        <v>247</v>
      </c>
      <c r="I93" s="25">
        <f t="shared" si="24"/>
        <v>48</v>
      </c>
      <c r="J93" s="36">
        <v>47</v>
      </c>
      <c r="K93" s="35">
        <f t="shared" si="25"/>
        <v>247</v>
      </c>
      <c r="L93" s="9">
        <f t="shared" si="21"/>
        <v>294</v>
      </c>
      <c r="M93" s="35"/>
      <c r="N93" s="35"/>
      <c r="O93" s="35"/>
      <c r="P93" s="35"/>
      <c r="Q93" s="35"/>
      <c r="R93" s="35"/>
      <c r="S93" s="35"/>
      <c r="T93" s="35"/>
      <c r="U93" s="35"/>
    </row>
    <row r="94" spans="1:21" s="10" customFormat="1" x14ac:dyDescent="0.25">
      <c r="A94" s="31" t="s">
        <v>88</v>
      </c>
      <c r="B94" s="35">
        <f t="shared" si="22"/>
        <v>12</v>
      </c>
      <c r="C94" s="35">
        <v>0</v>
      </c>
      <c r="D94" s="35">
        <v>62</v>
      </c>
      <c r="E94" s="35">
        <v>50</v>
      </c>
      <c r="F94" s="35">
        <v>54</v>
      </c>
      <c r="G94" s="25">
        <f t="shared" si="23"/>
        <v>50</v>
      </c>
      <c r="H94" s="36">
        <v>43</v>
      </c>
      <c r="I94" s="25">
        <f t="shared" si="24"/>
        <v>12</v>
      </c>
      <c r="J94" s="36">
        <v>2</v>
      </c>
      <c r="K94" s="35">
        <f t="shared" si="25"/>
        <v>62</v>
      </c>
      <c r="L94" s="9">
        <f t="shared" si="21"/>
        <v>45</v>
      </c>
      <c r="M94" s="35"/>
      <c r="N94" s="35"/>
      <c r="O94" s="35"/>
      <c r="P94" s="35"/>
      <c r="Q94" s="35"/>
      <c r="R94" s="35"/>
      <c r="S94" s="35"/>
      <c r="T94" s="35"/>
      <c r="U94" s="35"/>
    </row>
    <row r="95" spans="1:21" s="10" customFormat="1" x14ac:dyDescent="0.25">
      <c r="A95" s="31" t="s">
        <v>89</v>
      </c>
      <c r="B95" s="35">
        <f t="shared" si="22"/>
        <v>54</v>
      </c>
      <c r="C95" s="35">
        <v>33</v>
      </c>
      <c r="D95" s="35">
        <v>279</v>
      </c>
      <c r="E95" s="35">
        <v>324</v>
      </c>
      <c r="F95" s="35">
        <v>393</v>
      </c>
      <c r="G95" s="25">
        <f t="shared" si="23"/>
        <v>225</v>
      </c>
      <c r="H95" s="36">
        <v>284</v>
      </c>
      <c r="I95" s="25">
        <f t="shared" si="24"/>
        <v>54</v>
      </c>
      <c r="J95" s="36">
        <v>38</v>
      </c>
      <c r="K95" s="35">
        <f t="shared" si="25"/>
        <v>279</v>
      </c>
      <c r="L95" s="9">
        <f t="shared" si="21"/>
        <v>322</v>
      </c>
      <c r="M95" s="35"/>
      <c r="N95" s="35"/>
      <c r="O95" s="35"/>
      <c r="P95" s="35"/>
      <c r="Q95" s="35"/>
      <c r="R95" s="35"/>
      <c r="S95" s="35"/>
      <c r="T95" s="35"/>
      <c r="U95" s="35"/>
    </row>
    <row r="96" spans="1:21" s="10" customFormat="1" x14ac:dyDescent="0.25">
      <c r="A96" s="31" t="s">
        <v>90</v>
      </c>
      <c r="B96" s="35">
        <f t="shared" si="22"/>
        <v>71.032258064516128</v>
      </c>
      <c r="C96" s="35">
        <v>28</v>
      </c>
      <c r="D96" s="35">
        <v>367</v>
      </c>
      <c r="E96" s="35">
        <v>386</v>
      </c>
      <c r="F96" s="35">
        <v>356</v>
      </c>
      <c r="G96" s="25">
        <f t="shared" si="23"/>
        <v>296</v>
      </c>
      <c r="H96" s="36">
        <v>366</v>
      </c>
      <c r="I96" s="25">
        <f t="shared" si="24"/>
        <v>71</v>
      </c>
      <c r="J96" s="36">
        <v>64</v>
      </c>
      <c r="K96" s="35">
        <f t="shared" si="25"/>
        <v>367</v>
      </c>
      <c r="L96" s="9">
        <f t="shared" si="21"/>
        <v>430</v>
      </c>
      <c r="M96" s="35"/>
      <c r="N96" s="35"/>
      <c r="O96" s="35"/>
      <c r="P96" s="35"/>
      <c r="Q96" s="35"/>
      <c r="R96" s="35"/>
      <c r="S96" s="35"/>
      <c r="T96" s="35"/>
      <c r="U96" s="35"/>
    </row>
    <row r="97" spans="1:21" s="10" customFormat="1" x14ac:dyDescent="0.25">
      <c r="A97" s="31" t="s">
        <v>91</v>
      </c>
      <c r="B97" s="35">
        <f t="shared" si="22"/>
        <v>1.935483870967742</v>
      </c>
      <c r="C97" s="35">
        <v>0</v>
      </c>
      <c r="D97" s="35">
        <v>10</v>
      </c>
      <c r="E97" s="35">
        <v>1</v>
      </c>
      <c r="F97" s="35">
        <v>1</v>
      </c>
      <c r="G97" s="25">
        <f t="shared" si="23"/>
        <v>8</v>
      </c>
      <c r="H97" s="36">
        <v>4</v>
      </c>
      <c r="I97" s="25">
        <f t="shared" si="24"/>
        <v>2</v>
      </c>
      <c r="J97" s="36">
        <v>0</v>
      </c>
      <c r="K97" s="35">
        <f t="shared" si="25"/>
        <v>10</v>
      </c>
      <c r="L97" s="9">
        <f t="shared" si="21"/>
        <v>4</v>
      </c>
      <c r="M97" s="35"/>
      <c r="N97" s="35"/>
      <c r="O97" s="35"/>
      <c r="P97" s="35"/>
      <c r="Q97" s="35"/>
      <c r="R97" s="35"/>
      <c r="S97" s="35"/>
      <c r="T97" s="35"/>
      <c r="U97" s="35"/>
    </row>
    <row r="98" spans="1:21" s="10" customFormat="1" x14ac:dyDescent="0.25">
      <c r="A98" s="31" t="s">
        <v>92</v>
      </c>
      <c r="B98" s="35">
        <f t="shared" si="22"/>
        <v>1.935483870967742</v>
      </c>
      <c r="C98" s="35">
        <v>0</v>
      </c>
      <c r="D98" s="35">
        <v>10</v>
      </c>
      <c r="E98" s="35">
        <v>0</v>
      </c>
      <c r="F98" s="35">
        <v>0</v>
      </c>
      <c r="G98" s="25">
        <f t="shared" si="23"/>
        <v>8</v>
      </c>
      <c r="H98" s="36">
        <v>0</v>
      </c>
      <c r="I98" s="25">
        <f t="shared" si="24"/>
        <v>2</v>
      </c>
      <c r="J98" s="36">
        <v>0</v>
      </c>
      <c r="K98" s="35">
        <f t="shared" si="25"/>
        <v>10</v>
      </c>
      <c r="L98" s="9">
        <f t="shared" si="21"/>
        <v>0</v>
      </c>
      <c r="M98" s="35"/>
      <c r="N98" s="35"/>
      <c r="O98" s="35"/>
      <c r="P98" s="35"/>
      <c r="Q98" s="35"/>
      <c r="R98" s="35"/>
      <c r="S98" s="35"/>
      <c r="T98" s="35"/>
      <c r="U98" s="35"/>
    </row>
    <row r="99" spans="1:21" s="13" customFormat="1" x14ac:dyDescent="0.25">
      <c r="A99" s="37" t="s">
        <v>10</v>
      </c>
      <c r="B99" s="38">
        <f>SUM(B73:B98)</f>
        <v>464.51612903225805</v>
      </c>
      <c r="C99" s="38">
        <f>SUM(C73:C98)</f>
        <v>155</v>
      </c>
      <c r="D99" s="38">
        <f>SUM(D73:D98)</f>
        <v>2400</v>
      </c>
      <c r="E99" s="38">
        <f t="shared" ref="E99:U99" si="26">SUM(E73:E98)</f>
        <v>2458</v>
      </c>
      <c r="F99" s="38">
        <f t="shared" si="26"/>
        <v>2830</v>
      </c>
      <c r="G99" s="38">
        <f t="shared" si="26"/>
        <v>1933</v>
      </c>
      <c r="H99" s="38">
        <f t="shared" si="26"/>
        <v>2366</v>
      </c>
      <c r="I99" s="38">
        <f t="shared" si="26"/>
        <v>467</v>
      </c>
      <c r="J99" s="38">
        <f t="shared" si="26"/>
        <v>322</v>
      </c>
      <c r="K99" s="38">
        <f t="shared" si="26"/>
        <v>2400</v>
      </c>
      <c r="L99" s="38">
        <f t="shared" si="26"/>
        <v>2688</v>
      </c>
      <c r="M99" s="38">
        <f t="shared" si="26"/>
        <v>0</v>
      </c>
      <c r="N99" s="38">
        <f t="shared" si="26"/>
        <v>0</v>
      </c>
      <c r="O99" s="38">
        <f t="shared" si="26"/>
        <v>0</v>
      </c>
      <c r="P99" s="38">
        <f t="shared" si="26"/>
        <v>0</v>
      </c>
      <c r="Q99" s="38">
        <f t="shared" si="26"/>
        <v>0</v>
      </c>
      <c r="R99" s="38">
        <f t="shared" si="26"/>
        <v>0</v>
      </c>
      <c r="S99" s="38">
        <f t="shared" si="26"/>
        <v>0</v>
      </c>
      <c r="T99" s="38">
        <f t="shared" si="26"/>
        <v>0</v>
      </c>
      <c r="U99" s="38">
        <f t="shared" si="26"/>
        <v>0</v>
      </c>
    </row>
    <row r="100" spans="1:21" s="13" customFormat="1" x14ac:dyDescent="0.25">
      <c r="A100" s="39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1:21" ht="6.95" customHeight="1" x14ac:dyDescent="0.25">
      <c r="A101" s="3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</row>
    <row r="102" spans="1:21" s="34" customFormat="1" x14ac:dyDescent="0.25">
      <c r="A102" s="4" t="s">
        <v>93</v>
      </c>
      <c r="B102" s="41"/>
      <c r="C102" s="5" t="str">
        <f t="shared" ref="C102:U102" si="27">C$4</f>
        <v>26-31-jul-24</v>
      </c>
      <c r="D102" s="5"/>
      <c r="E102" s="5">
        <f t="shared" si="27"/>
        <v>45505</v>
      </c>
      <c r="F102" s="5" t="e">
        <f t="shared" ca="1" si="27"/>
        <v>#NAME?</v>
      </c>
      <c r="G102" s="41"/>
      <c r="H102" s="5" t="str">
        <f t="shared" si="27"/>
        <v>01-25-Out-24</v>
      </c>
      <c r="I102" s="41"/>
      <c r="J102" s="5" t="str">
        <f t="shared" si="27"/>
        <v>26-31-Out-24</v>
      </c>
      <c r="K102" s="41"/>
      <c r="L102" s="5">
        <f t="shared" si="27"/>
        <v>45566</v>
      </c>
      <c r="M102" s="5" t="e">
        <f t="shared" ca="1" si="27"/>
        <v>#NAME?</v>
      </c>
      <c r="N102" s="5" t="e">
        <f t="shared" ca="1" si="27"/>
        <v>#NAME?</v>
      </c>
      <c r="O102" s="5" t="e">
        <f t="shared" ca="1" si="27"/>
        <v>#NAME?</v>
      </c>
      <c r="P102" s="5" t="e">
        <f t="shared" ca="1" si="27"/>
        <v>#NAME?</v>
      </c>
      <c r="Q102" s="5" t="e">
        <f t="shared" ca="1" si="27"/>
        <v>#NAME?</v>
      </c>
      <c r="R102" s="5" t="e">
        <f t="shared" ca="1" si="27"/>
        <v>#NAME?</v>
      </c>
      <c r="S102" s="5" t="e">
        <f t="shared" ca="1" si="27"/>
        <v>#NAME?</v>
      </c>
      <c r="T102" s="5" t="e">
        <f t="shared" ca="1" si="27"/>
        <v>#NAME?</v>
      </c>
      <c r="U102" s="5" t="e">
        <f t="shared" ca="1" si="27"/>
        <v>#NAME?</v>
      </c>
    </row>
    <row r="103" spans="1:21" s="10" customFormat="1" x14ac:dyDescent="0.25">
      <c r="A103" s="31" t="s">
        <v>94</v>
      </c>
      <c r="B103" s="35"/>
      <c r="C103" s="35">
        <v>108</v>
      </c>
      <c r="D103" s="35"/>
      <c r="E103" s="35">
        <v>3539</v>
      </c>
      <c r="F103" s="35">
        <v>6491</v>
      </c>
      <c r="G103" s="35"/>
      <c r="H103" s="36">
        <v>6511</v>
      </c>
      <c r="I103" s="35"/>
      <c r="J103" s="36">
        <v>1164</v>
      </c>
      <c r="K103" s="35"/>
      <c r="L103" s="9">
        <f>H103+J103</f>
        <v>7675</v>
      </c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s="10" customFormat="1" x14ac:dyDescent="0.25">
      <c r="A104" s="31" t="s">
        <v>95</v>
      </c>
      <c r="B104" s="35"/>
      <c r="C104" s="35">
        <v>0</v>
      </c>
      <c r="D104" s="35"/>
      <c r="E104" s="35">
        <v>26</v>
      </c>
      <c r="F104" s="35">
        <v>30</v>
      </c>
      <c r="G104" s="35"/>
      <c r="H104" s="36">
        <v>0</v>
      </c>
      <c r="I104" s="35"/>
      <c r="J104" s="36">
        <v>0</v>
      </c>
      <c r="K104" s="35"/>
      <c r="L104" s="9">
        <f>H104+J104</f>
        <v>0</v>
      </c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s="13" customFormat="1" x14ac:dyDescent="0.25">
      <c r="A105" s="37" t="s">
        <v>10</v>
      </c>
      <c r="B105" s="38"/>
      <c r="C105" s="38">
        <f>SUM(C103:C104)</f>
        <v>108</v>
      </c>
      <c r="D105" s="38"/>
      <c r="E105" s="38">
        <f t="shared" ref="E105:U105" si="28">SUM(E103:E104)</f>
        <v>3565</v>
      </c>
      <c r="F105" s="38">
        <f t="shared" si="28"/>
        <v>6521</v>
      </c>
      <c r="G105" s="38"/>
      <c r="H105" s="38">
        <f t="shared" si="28"/>
        <v>6511</v>
      </c>
      <c r="I105" s="38"/>
      <c r="J105" s="38">
        <f t="shared" si="28"/>
        <v>1164</v>
      </c>
      <c r="K105" s="38"/>
      <c r="L105" s="38">
        <f>SUM(L103:L104)</f>
        <v>7675</v>
      </c>
      <c r="M105" s="38">
        <f t="shared" si="28"/>
        <v>0</v>
      </c>
      <c r="N105" s="38">
        <f t="shared" si="28"/>
        <v>0</v>
      </c>
      <c r="O105" s="38">
        <f t="shared" si="28"/>
        <v>0</v>
      </c>
      <c r="P105" s="38">
        <f t="shared" si="28"/>
        <v>0</v>
      </c>
      <c r="Q105" s="38">
        <f t="shared" si="28"/>
        <v>0</v>
      </c>
      <c r="R105" s="38">
        <f t="shared" si="28"/>
        <v>0</v>
      </c>
      <c r="S105" s="38">
        <f t="shared" si="28"/>
        <v>0</v>
      </c>
      <c r="T105" s="38">
        <f t="shared" si="28"/>
        <v>0</v>
      </c>
      <c r="U105" s="38">
        <f t="shared" si="28"/>
        <v>0</v>
      </c>
    </row>
    <row r="106" spans="1:21" ht="6.95" customHeight="1" x14ac:dyDescent="0.25">
      <c r="A106" s="3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</row>
    <row r="107" spans="1:21" s="34" customFormat="1" x14ac:dyDescent="0.25">
      <c r="A107" s="4" t="s">
        <v>96</v>
      </c>
      <c r="B107" s="41"/>
      <c r="C107" s="5" t="str">
        <f t="shared" ref="C107:U107" si="29">C$4</f>
        <v>26-31-jul-24</v>
      </c>
      <c r="D107" s="41"/>
      <c r="E107" s="5">
        <f t="shared" si="29"/>
        <v>45505</v>
      </c>
      <c r="F107" s="5" t="e">
        <f t="shared" ca="1" si="29"/>
        <v>#NAME?</v>
      </c>
      <c r="G107" s="41"/>
      <c r="H107" s="5" t="str">
        <f t="shared" si="29"/>
        <v>01-25-Out-24</v>
      </c>
      <c r="I107" s="41"/>
      <c r="J107" s="5" t="str">
        <f t="shared" si="29"/>
        <v>26-31-Out-24</v>
      </c>
      <c r="K107" s="41"/>
      <c r="L107" s="5">
        <f t="shared" si="29"/>
        <v>45566</v>
      </c>
      <c r="M107" s="5" t="e">
        <f t="shared" ca="1" si="29"/>
        <v>#NAME?</v>
      </c>
      <c r="N107" s="5" t="e">
        <f t="shared" ca="1" si="29"/>
        <v>#NAME?</v>
      </c>
      <c r="O107" s="5" t="e">
        <f t="shared" ca="1" si="29"/>
        <v>#NAME?</v>
      </c>
      <c r="P107" s="5" t="e">
        <f t="shared" ca="1" si="29"/>
        <v>#NAME?</v>
      </c>
      <c r="Q107" s="5" t="e">
        <f t="shared" ca="1" si="29"/>
        <v>#NAME?</v>
      </c>
      <c r="R107" s="5" t="e">
        <f t="shared" ca="1" si="29"/>
        <v>#NAME?</v>
      </c>
      <c r="S107" s="5" t="e">
        <f t="shared" ca="1" si="29"/>
        <v>#NAME?</v>
      </c>
      <c r="T107" s="5" t="e">
        <f t="shared" ca="1" si="29"/>
        <v>#NAME?</v>
      </c>
      <c r="U107" s="5" t="e">
        <f t="shared" ca="1" si="29"/>
        <v>#NAME?</v>
      </c>
    </row>
    <row r="108" spans="1:21" s="10" customFormat="1" x14ac:dyDescent="0.25">
      <c r="A108" s="31" t="s">
        <v>97</v>
      </c>
      <c r="B108" s="35"/>
      <c r="C108" s="35">
        <v>0</v>
      </c>
      <c r="D108" s="35"/>
      <c r="E108" s="35">
        <v>532</v>
      </c>
      <c r="F108" s="35">
        <v>427</v>
      </c>
      <c r="G108" s="35"/>
      <c r="H108" s="36">
        <v>534</v>
      </c>
      <c r="I108" s="35"/>
      <c r="J108" s="36">
        <v>0</v>
      </c>
      <c r="K108" s="35"/>
      <c r="L108" s="9">
        <f>H108+J108</f>
        <v>534</v>
      </c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s="10" customFormat="1" x14ac:dyDescent="0.25">
      <c r="A109" s="31" t="s">
        <v>98</v>
      </c>
      <c r="B109" s="35"/>
      <c r="C109" s="35">
        <v>0</v>
      </c>
      <c r="D109" s="35"/>
      <c r="E109" s="35">
        <v>0</v>
      </c>
      <c r="F109" s="35">
        <v>0</v>
      </c>
      <c r="G109" s="35"/>
      <c r="H109" s="36">
        <v>0</v>
      </c>
      <c r="I109" s="35"/>
      <c r="J109" s="36">
        <v>0</v>
      </c>
      <c r="K109" s="35"/>
      <c r="L109" s="9">
        <f>H109+J109</f>
        <v>0</v>
      </c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s="10" customFormat="1" x14ac:dyDescent="0.25">
      <c r="A110" s="31" t="s">
        <v>99</v>
      </c>
      <c r="B110" s="35"/>
      <c r="C110" s="35">
        <v>0</v>
      </c>
      <c r="D110" s="35"/>
      <c r="E110" s="35">
        <v>532</v>
      </c>
      <c r="F110" s="35">
        <v>447</v>
      </c>
      <c r="G110" s="35"/>
      <c r="H110" s="36">
        <v>534</v>
      </c>
      <c r="I110" s="35"/>
      <c r="J110" s="36">
        <v>0</v>
      </c>
      <c r="K110" s="35"/>
      <c r="L110" s="9">
        <f>H110+J110</f>
        <v>534</v>
      </c>
      <c r="M110" s="35"/>
      <c r="N110" s="35"/>
      <c r="O110" s="35"/>
      <c r="P110" s="35"/>
      <c r="Q110" s="35"/>
      <c r="R110" s="35"/>
      <c r="S110" s="35"/>
      <c r="T110" s="35"/>
      <c r="U110" s="35"/>
    </row>
    <row r="111" spans="1:21" s="10" customFormat="1" x14ac:dyDescent="0.25">
      <c r="A111" s="31" t="s">
        <v>100</v>
      </c>
      <c r="B111" s="35"/>
      <c r="C111" s="35">
        <v>0</v>
      </c>
      <c r="D111" s="35"/>
      <c r="E111" s="35">
        <v>127</v>
      </c>
      <c r="F111" s="35">
        <v>92</v>
      </c>
      <c r="G111" s="35"/>
      <c r="H111" s="36">
        <v>1</v>
      </c>
      <c r="I111" s="35"/>
      <c r="J111" s="36">
        <v>0</v>
      </c>
      <c r="K111" s="35"/>
      <c r="L111" s="9">
        <f>H111+J111</f>
        <v>1</v>
      </c>
      <c r="M111" s="35"/>
      <c r="N111" s="35"/>
      <c r="O111" s="35"/>
      <c r="P111" s="35"/>
      <c r="Q111" s="35"/>
      <c r="R111" s="35"/>
      <c r="S111" s="35"/>
      <c r="T111" s="35"/>
      <c r="U111" s="35"/>
    </row>
    <row r="112" spans="1:21" s="10" customFormat="1" x14ac:dyDescent="0.25">
      <c r="A112" s="31" t="s">
        <v>101</v>
      </c>
      <c r="B112" s="35"/>
      <c r="C112" s="35">
        <v>0</v>
      </c>
      <c r="D112" s="35"/>
      <c r="E112" s="35">
        <v>0</v>
      </c>
      <c r="F112" s="35">
        <v>0</v>
      </c>
      <c r="G112" s="35"/>
      <c r="H112" s="36">
        <v>0</v>
      </c>
      <c r="I112" s="35"/>
      <c r="J112" s="36">
        <v>0</v>
      </c>
      <c r="K112" s="35"/>
      <c r="L112" s="9">
        <f>H112+J112</f>
        <v>0</v>
      </c>
      <c r="M112" s="35"/>
      <c r="N112" s="35"/>
      <c r="O112" s="35"/>
      <c r="P112" s="35"/>
      <c r="Q112" s="35"/>
      <c r="R112" s="35"/>
      <c r="S112" s="35"/>
      <c r="T112" s="35"/>
      <c r="U112" s="35"/>
    </row>
    <row r="113" spans="1:21" s="13" customFormat="1" x14ac:dyDescent="0.25">
      <c r="A113" s="37" t="s">
        <v>10</v>
      </c>
      <c r="B113" s="38"/>
      <c r="C113" s="38">
        <f>SUM(C108:C112)</f>
        <v>0</v>
      </c>
      <c r="D113" s="38"/>
      <c r="E113" s="38">
        <f t="shared" ref="E113:U113" si="30">SUM(E108:E112)</f>
        <v>1191</v>
      </c>
      <c r="F113" s="38">
        <f t="shared" si="30"/>
        <v>966</v>
      </c>
      <c r="G113" s="38"/>
      <c r="H113" s="38">
        <f t="shared" si="30"/>
        <v>1069</v>
      </c>
      <c r="I113" s="38"/>
      <c r="J113" s="38">
        <f t="shared" si="30"/>
        <v>0</v>
      </c>
      <c r="K113" s="38"/>
      <c r="L113" s="38">
        <f t="shared" si="30"/>
        <v>1069</v>
      </c>
      <c r="M113" s="38">
        <f t="shared" si="30"/>
        <v>0</v>
      </c>
      <c r="N113" s="38">
        <f t="shared" si="30"/>
        <v>0</v>
      </c>
      <c r="O113" s="38">
        <f t="shared" si="30"/>
        <v>0</v>
      </c>
      <c r="P113" s="38">
        <f t="shared" si="30"/>
        <v>0</v>
      </c>
      <c r="Q113" s="38">
        <f t="shared" si="30"/>
        <v>0</v>
      </c>
      <c r="R113" s="38">
        <f t="shared" si="30"/>
        <v>0</v>
      </c>
      <c r="S113" s="38">
        <f t="shared" si="30"/>
        <v>0</v>
      </c>
      <c r="T113" s="38">
        <f t="shared" si="30"/>
        <v>0</v>
      </c>
      <c r="U113" s="38">
        <f t="shared" si="30"/>
        <v>0</v>
      </c>
    </row>
    <row r="114" spans="1:21" ht="6.95" customHeight="1" x14ac:dyDescent="0.25">
      <c r="A114" s="3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</row>
    <row r="115" spans="1:21" s="7" customFormat="1" ht="25.5" x14ac:dyDescent="0.25">
      <c r="A115" s="4" t="s">
        <v>102</v>
      </c>
      <c r="B115" s="5" t="str">
        <f>B$4</f>
        <v>Meta Parcial</v>
      </c>
      <c r="C115" s="5" t="str">
        <f t="shared" ref="C115:U115" si="31">C$4</f>
        <v>26-31-jul-24</v>
      </c>
      <c r="D115" s="5" t="str">
        <f t="shared" si="31"/>
        <v>Meta Mensal</v>
      </c>
      <c r="E115" s="5">
        <f t="shared" si="31"/>
        <v>45505</v>
      </c>
      <c r="F115" s="5" t="e">
        <f t="shared" ca="1" si="31"/>
        <v>#NAME?</v>
      </c>
      <c r="G115" s="5" t="str">
        <f t="shared" si="31"/>
        <v>Meta Parcial</v>
      </c>
      <c r="H115" s="5" t="str">
        <f t="shared" si="31"/>
        <v>01-25-Out-24</v>
      </c>
      <c r="I115" s="5" t="str">
        <f t="shared" si="31"/>
        <v>Meta Parcial</v>
      </c>
      <c r="J115" s="5" t="str">
        <f t="shared" si="31"/>
        <v>26-31-Out-24</v>
      </c>
      <c r="K115" s="5" t="str">
        <f t="shared" si="31"/>
        <v>Meta Mensal</v>
      </c>
      <c r="L115" s="5">
        <f t="shared" si="31"/>
        <v>45566</v>
      </c>
      <c r="M115" s="5" t="e">
        <f t="shared" ca="1" si="31"/>
        <v>#NAME?</v>
      </c>
      <c r="N115" s="5" t="e">
        <f t="shared" ca="1" si="31"/>
        <v>#NAME?</v>
      </c>
      <c r="O115" s="5" t="e">
        <f t="shared" ca="1" si="31"/>
        <v>#NAME?</v>
      </c>
      <c r="P115" s="5" t="e">
        <f t="shared" ca="1" si="31"/>
        <v>#NAME?</v>
      </c>
      <c r="Q115" s="5" t="e">
        <f t="shared" ca="1" si="31"/>
        <v>#NAME?</v>
      </c>
      <c r="R115" s="5" t="e">
        <f t="shared" ca="1" si="31"/>
        <v>#NAME?</v>
      </c>
      <c r="S115" s="5" t="e">
        <f t="shared" ca="1" si="31"/>
        <v>#NAME?</v>
      </c>
      <c r="T115" s="5" t="e">
        <f t="shared" ca="1" si="31"/>
        <v>#NAME?</v>
      </c>
      <c r="U115" s="5" t="e">
        <f t="shared" ca="1" si="31"/>
        <v>#NAME?</v>
      </c>
    </row>
    <row r="116" spans="1:21" s="10" customFormat="1" x14ac:dyDescent="0.25">
      <c r="A116" s="8" t="s">
        <v>103</v>
      </c>
      <c r="B116" s="19">
        <f>(D116/31)*6</f>
        <v>46.451612903225808</v>
      </c>
      <c r="C116" s="35">
        <v>6</v>
      </c>
      <c r="D116" s="19">
        <v>240</v>
      </c>
      <c r="E116" s="35">
        <v>253</v>
      </c>
      <c r="F116" s="42">
        <v>257</v>
      </c>
      <c r="G116" s="25">
        <f>ROUND(((K116/31)*25),0)</f>
        <v>194</v>
      </c>
      <c r="H116" s="36">
        <v>241</v>
      </c>
      <c r="I116" s="25">
        <f>ROUND(((K116/31)*6),0)</f>
        <v>46</v>
      </c>
      <c r="J116" s="36">
        <v>4</v>
      </c>
      <c r="K116" s="35">
        <f>D116</f>
        <v>240</v>
      </c>
      <c r="L116" s="9">
        <f>H116+J116</f>
        <v>245</v>
      </c>
      <c r="M116" s="35"/>
      <c r="N116" s="35"/>
      <c r="O116" s="35"/>
      <c r="P116" s="35"/>
      <c r="Q116" s="35"/>
      <c r="R116" s="35"/>
      <c r="S116" s="35"/>
      <c r="T116" s="35"/>
      <c r="U116" s="35"/>
    </row>
    <row r="117" spans="1:21" s="10" customFormat="1" x14ac:dyDescent="0.25">
      <c r="A117" s="8" t="s">
        <v>104</v>
      </c>
      <c r="B117" s="19">
        <f>(D117/31)*6</f>
        <v>69.677419354838719</v>
      </c>
      <c r="C117" s="35">
        <v>45</v>
      </c>
      <c r="D117" s="19">
        <v>360</v>
      </c>
      <c r="E117" s="35">
        <v>411</v>
      </c>
      <c r="F117" s="42">
        <v>396</v>
      </c>
      <c r="G117" s="25">
        <f>ROUND(((K117/31)*25),0)</f>
        <v>290</v>
      </c>
      <c r="H117" s="36">
        <v>253</v>
      </c>
      <c r="I117" s="25">
        <f>ROUND(((K117/31)*6),0)</f>
        <v>70</v>
      </c>
      <c r="J117" s="36">
        <v>110</v>
      </c>
      <c r="K117" s="35">
        <f>D117</f>
        <v>360</v>
      </c>
      <c r="L117" s="9">
        <f>H117+J117</f>
        <v>363</v>
      </c>
      <c r="M117" s="35"/>
      <c r="N117" s="35"/>
      <c r="O117" s="35"/>
      <c r="P117" s="35"/>
      <c r="Q117" s="35"/>
      <c r="R117" s="35"/>
      <c r="S117" s="35"/>
      <c r="T117" s="35"/>
      <c r="U117" s="35"/>
    </row>
    <row r="118" spans="1:21" s="13" customFormat="1" x14ac:dyDescent="0.25">
      <c r="A118" s="11" t="s">
        <v>10</v>
      </c>
      <c r="B118" s="43">
        <f>SUM(B116:B117)</f>
        <v>116.12903225806453</v>
      </c>
      <c r="C118" s="43">
        <f>SUM(C116:C117)</f>
        <v>51</v>
      </c>
      <c r="D118" s="43">
        <f>SUM(D116:D117)</f>
        <v>600</v>
      </c>
      <c r="E118" s="43">
        <f t="shared" ref="E118:U118" si="32">SUM(E116:E117)</f>
        <v>664</v>
      </c>
      <c r="F118" s="43">
        <f t="shared" si="32"/>
        <v>653</v>
      </c>
      <c r="G118" s="43">
        <f t="shared" si="32"/>
        <v>484</v>
      </c>
      <c r="H118" s="43">
        <f t="shared" si="32"/>
        <v>494</v>
      </c>
      <c r="I118" s="43">
        <f t="shared" si="32"/>
        <v>116</v>
      </c>
      <c r="J118" s="43">
        <f t="shared" si="32"/>
        <v>114</v>
      </c>
      <c r="K118" s="43">
        <f t="shared" si="32"/>
        <v>600</v>
      </c>
      <c r="L118" s="43">
        <f t="shared" si="32"/>
        <v>608</v>
      </c>
      <c r="M118" s="43">
        <f t="shared" si="32"/>
        <v>0</v>
      </c>
      <c r="N118" s="43">
        <f t="shared" si="32"/>
        <v>0</v>
      </c>
      <c r="O118" s="43">
        <f t="shared" si="32"/>
        <v>0</v>
      </c>
      <c r="P118" s="43">
        <f t="shared" si="32"/>
        <v>0</v>
      </c>
      <c r="Q118" s="43">
        <f t="shared" si="32"/>
        <v>0</v>
      </c>
      <c r="R118" s="43">
        <f t="shared" si="32"/>
        <v>0</v>
      </c>
      <c r="S118" s="43">
        <f t="shared" si="32"/>
        <v>0</v>
      </c>
      <c r="T118" s="43">
        <f t="shared" si="32"/>
        <v>0</v>
      </c>
      <c r="U118" s="43">
        <f t="shared" si="32"/>
        <v>0</v>
      </c>
    </row>
    <row r="119" spans="1:21" ht="6.95" customHeight="1" x14ac:dyDescent="0.25">
      <c r="A119" s="3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</row>
    <row r="120" spans="1:21" s="7" customFormat="1" ht="25.5" x14ac:dyDescent="0.25">
      <c r="A120" s="4" t="s">
        <v>105</v>
      </c>
      <c r="B120" s="5" t="str">
        <f>B$4</f>
        <v>Meta Parcial</v>
      </c>
      <c r="C120" s="5" t="str">
        <f t="shared" ref="C120:U120" si="33">C$4</f>
        <v>26-31-jul-24</v>
      </c>
      <c r="D120" s="5" t="str">
        <f t="shared" si="33"/>
        <v>Meta Mensal</v>
      </c>
      <c r="E120" s="5">
        <f t="shared" si="33"/>
        <v>45505</v>
      </c>
      <c r="F120" s="5" t="e">
        <f t="shared" ca="1" si="33"/>
        <v>#NAME?</v>
      </c>
      <c r="G120" s="5" t="str">
        <f t="shared" si="33"/>
        <v>Meta Parcial</v>
      </c>
      <c r="H120" s="5" t="str">
        <f t="shared" si="33"/>
        <v>01-25-Out-24</v>
      </c>
      <c r="I120" s="5" t="str">
        <f t="shared" si="33"/>
        <v>Meta Parcial</v>
      </c>
      <c r="J120" s="5" t="str">
        <f t="shared" si="33"/>
        <v>26-31-Out-24</v>
      </c>
      <c r="K120" s="5" t="str">
        <f t="shared" si="33"/>
        <v>Meta Mensal</v>
      </c>
      <c r="L120" s="5">
        <f t="shared" si="33"/>
        <v>45566</v>
      </c>
      <c r="M120" s="5" t="e">
        <f t="shared" ca="1" si="33"/>
        <v>#NAME?</v>
      </c>
      <c r="N120" s="5" t="e">
        <f t="shared" ca="1" si="33"/>
        <v>#NAME?</v>
      </c>
      <c r="O120" s="5" t="e">
        <f t="shared" ca="1" si="33"/>
        <v>#NAME?</v>
      </c>
      <c r="P120" s="5" t="e">
        <f t="shared" ca="1" si="33"/>
        <v>#NAME?</v>
      </c>
      <c r="Q120" s="5" t="e">
        <f t="shared" ca="1" si="33"/>
        <v>#NAME?</v>
      </c>
      <c r="R120" s="5" t="e">
        <f t="shared" ca="1" si="33"/>
        <v>#NAME?</v>
      </c>
      <c r="S120" s="5" t="e">
        <f t="shared" ca="1" si="33"/>
        <v>#NAME?</v>
      </c>
      <c r="T120" s="5" t="e">
        <f t="shared" ca="1" si="33"/>
        <v>#NAME?</v>
      </c>
      <c r="U120" s="5" t="e">
        <f t="shared" ca="1" si="33"/>
        <v>#NAME?</v>
      </c>
    </row>
    <row r="121" spans="1:21" s="10" customFormat="1" x14ac:dyDescent="0.25">
      <c r="A121" s="8" t="s">
        <v>106</v>
      </c>
      <c r="B121" s="19">
        <f>(D121/31)*6</f>
        <v>21.29032258064516</v>
      </c>
      <c r="C121" s="25">
        <v>145</v>
      </c>
      <c r="D121" s="19">
        <v>110</v>
      </c>
      <c r="E121" s="25">
        <v>986</v>
      </c>
      <c r="F121" s="25">
        <v>788</v>
      </c>
      <c r="G121" s="25">
        <f>ROUND(((K121/31)*25),0)</f>
        <v>89</v>
      </c>
      <c r="H121" s="26">
        <v>547</v>
      </c>
      <c r="I121" s="25">
        <f>ROUND(((K121/31)*6),0)</f>
        <v>21</v>
      </c>
      <c r="J121" s="26">
        <v>158</v>
      </c>
      <c r="K121" s="35">
        <f>D121</f>
        <v>110</v>
      </c>
      <c r="L121" s="9">
        <f>H121+J121</f>
        <v>705</v>
      </c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1:21" s="10" customFormat="1" x14ac:dyDescent="0.25">
      <c r="A122" s="8" t="s">
        <v>107</v>
      </c>
      <c r="B122" s="19">
        <f>(D122/31)*6</f>
        <v>17.41935483870968</v>
      </c>
      <c r="C122" s="25">
        <v>0</v>
      </c>
      <c r="D122" s="19">
        <v>90</v>
      </c>
      <c r="E122" s="25">
        <v>330</v>
      </c>
      <c r="F122" s="25">
        <v>299</v>
      </c>
      <c r="G122" s="25">
        <f>ROUND(((K122/31)*25),0)</f>
        <v>73</v>
      </c>
      <c r="H122" s="26">
        <v>255</v>
      </c>
      <c r="I122" s="25">
        <f>ROUND(((K122/31)*6),0)</f>
        <v>17</v>
      </c>
      <c r="J122" s="26">
        <v>21</v>
      </c>
      <c r="K122" s="35">
        <f>D122</f>
        <v>90</v>
      </c>
      <c r="L122" s="9">
        <f>H122+J122</f>
        <v>276</v>
      </c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1:21" s="10" customFormat="1" x14ac:dyDescent="0.25">
      <c r="A123" s="8" t="s">
        <v>108</v>
      </c>
      <c r="B123" s="19">
        <f>(D123/31)*6</f>
        <v>11.612903225806452</v>
      </c>
      <c r="C123" s="25">
        <v>24</v>
      </c>
      <c r="D123" s="19">
        <v>60</v>
      </c>
      <c r="E123" s="25">
        <v>84</v>
      </c>
      <c r="F123" s="25">
        <v>98</v>
      </c>
      <c r="G123" s="25">
        <f>ROUND(((K123/31)*25),0)</f>
        <v>48</v>
      </c>
      <c r="H123" s="26">
        <v>88</v>
      </c>
      <c r="I123" s="25">
        <f>ROUND(((K123/31)*6),0)</f>
        <v>12</v>
      </c>
      <c r="J123" s="26">
        <v>4</v>
      </c>
      <c r="K123" s="35">
        <f>D123</f>
        <v>60</v>
      </c>
      <c r="L123" s="9">
        <f>H123+J123</f>
        <v>92</v>
      </c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1:21" s="10" customFormat="1" x14ac:dyDescent="0.25">
      <c r="A124" s="8" t="s">
        <v>109</v>
      </c>
      <c r="B124" s="19">
        <f>(D124/31)*6</f>
        <v>17.41935483870968</v>
      </c>
      <c r="C124" s="25">
        <v>7</v>
      </c>
      <c r="D124" s="19">
        <v>90</v>
      </c>
      <c r="E124" s="25">
        <v>146</v>
      </c>
      <c r="F124" s="25">
        <v>135</v>
      </c>
      <c r="G124" s="25">
        <f>ROUND(((K124/31)*25),0)</f>
        <v>73</v>
      </c>
      <c r="H124" s="26">
        <v>75</v>
      </c>
      <c r="I124" s="25">
        <f>ROUND(((K124/31)*6),0)</f>
        <v>17</v>
      </c>
      <c r="J124" s="26">
        <v>33</v>
      </c>
      <c r="K124" s="35">
        <f>D124</f>
        <v>90</v>
      </c>
      <c r="L124" s="9">
        <f>H124+J124</f>
        <v>108</v>
      </c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1:21" s="13" customFormat="1" x14ac:dyDescent="0.25">
      <c r="A125" s="11" t="s">
        <v>10</v>
      </c>
      <c r="B125" s="43">
        <f>SUM(B121:B124)</f>
        <v>67.741935483870975</v>
      </c>
      <c r="C125" s="43">
        <f>SUM(C121:C124)</f>
        <v>176</v>
      </c>
      <c r="D125" s="43">
        <f>SUM(D121:D124)</f>
        <v>350</v>
      </c>
      <c r="E125" s="43">
        <f t="shared" ref="E125:U125" si="34">SUM(E121:E124)</f>
        <v>1546</v>
      </c>
      <c r="F125" s="43">
        <f t="shared" si="34"/>
        <v>1320</v>
      </c>
      <c r="G125" s="43">
        <f t="shared" si="34"/>
        <v>283</v>
      </c>
      <c r="H125" s="43">
        <f t="shared" si="34"/>
        <v>965</v>
      </c>
      <c r="I125" s="43">
        <f t="shared" si="34"/>
        <v>67</v>
      </c>
      <c r="J125" s="43">
        <f t="shared" si="34"/>
        <v>216</v>
      </c>
      <c r="K125" s="43">
        <f t="shared" si="34"/>
        <v>350</v>
      </c>
      <c r="L125" s="43">
        <f t="shared" si="34"/>
        <v>1181</v>
      </c>
      <c r="M125" s="43">
        <f t="shared" si="34"/>
        <v>0</v>
      </c>
      <c r="N125" s="43">
        <f t="shared" si="34"/>
        <v>0</v>
      </c>
      <c r="O125" s="43">
        <f t="shared" si="34"/>
        <v>0</v>
      </c>
      <c r="P125" s="43">
        <f t="shared" si="34"/>
        <v>0</v>
      </c>
      <c r="Q125" s="43">
        <f t="shared" si="34"/>
        <v>0</v>
      </c>
      <c r="R125" s="43">
        <f t="shared" si="34"/>
        <v>0</v>
      </c>
      <c r="S125" s="43">
        <f t="shared" si="34"/>
        <v>0</v>
      </c>
      <c r="T125" s="43">
        <f t="shared" si="34"/>
        <v>0</v>
      </c>
      <c r="U125" s="43">
        <f t="shared" si="34"/>
        <v>0</v>
      </c>
    </row>
    <row r="126" spans="1:21" ht="6.95" customHeight="1" x14ac:dyDescent="0.25">
      <c r="A126" s="32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</row>
    <row r="127" spans="1:21" x14ac:dyDescent="0.25">
      <c r="A127" s="4" t="s">
        <v>110</v>
      </c>
      <c r="B127" s="5" t="str">
        <f>B$4</f>
        <v>Meta Parcial</v>
      </c>
      <c r="C127" s="5" t="str">
        <f t="shared" ref="C127:U127" si="35">C$4</f>
        <v>26-31-jul-24</v>
      </c>
      <c r="D127" s="5" t="str">
        <f t="shared" si="35"/>
        <v>Meta Mensal</v>
      </c>
      <c r="E127" s="5">
        <f t="shared" si="35"/>
        <v>45505</v>
      </c>
      <c r="F127" s="5" t="e">
        <f t="shared" ca="1" si="35"/>
        <v>#NAME?</v>
      </c>
      <c r="G127" s="5" t="str">
        <f t="shared" si="35"/>
        <v>Meta Parcial</v>
      </c>
      <c r="H127" s="5" t="str">
        <f t="shared" si="35"/>
        <v>01-25-Out-24</v>
      </c>
      <c r="I127" s="5" t="str">
        <f t="shared" si="35"/>
        <v>Meta Parcial</v>
      </c>
      <c r="J127" s="5" t="str">
        <f t="shared" si="35"/>
        <v>26-31-Out-24</v>
      </c>
      <c r="K127" s="5" t="str">
        <f t="shared" si="35"/>
        <v>Meta Mensal</v>
      </c>
      <c r="L127" s="5">
        <f t="shared" si="35"/>
        <v>45566</v>
      </c>
      <c r="M127" s="5" t="e">
        <f t="shared" ca="1" si="35"/>
        <v>#NAME?</v>
      </c>
      <c r="N127" s="5" t="e">
        <f t="shared" ca="1" si="35"/>
        <v>#NAME?</v>
      </c>
      <c r="O127" s="5" t="e">
        <f t="shared" ca="1" si="35"/>
        <v>#NAME?</v>
      </c>
      <c r="P127" s="5" t="e">
        <f t="shared" ca="1" si="35"/>
        <v>#NAME?</v>
      </c>
      <c r="Q127" s="5" t="e">
        <f t="shared" ca="1" si="35"/>
        <v>#NAME?</v>
      </c>
      <c r="R127" s="5" t="e">
        <f t="shared" ca="1" si="35"/>
        <v>#NAME?</v>
      </c>
      <c r="S127" s="5" t="e">
        <f t="shared" ca="1" si="35"/>
        <v>#NAME?</v>
      </c>
      <c r="T127" s="5" t="e">
        <f t="shared" ca="1" si="35"/>
        <v>#NAME?</v>
      </c>
      <c r="U127" s="5" t="e">
        <f t="shared" ca="1" si="35"/>
        <v>#NAME?</v>
      </c>
    </row>
    <row r="128" spans="1:21" x14ac:dyDescent="0.25">
      <c r="A128" s="8" t="s">
        <v>111</v>
      </c>
      <c r="B128" s="19">
        <f>(D128/31)*6</f>
        <v>181.16129032258067</v>
      </c>
      <c r="C128" s="25">
        <v>140</v>
      </c>
      <c r="D128" s="19">
        <v>936</v>
      </c>
      <c r="E128" s="25">
        <v>756</v>
      </c>
      <c r="F128" s="25">
        <v>697</v>
      </c>
      <c r="G128" s="25">
        <f>ROUND(((K128/31)*25),0)</f>
        <v>755</v>
      </c>
      <c r="H128" s="26">
        <v>598</v>
      </c>
      <c r="I128" s="25">
        <f>ROUND(((K128/31)*6),0)</f>
        <v>181</v>
      </c>
      <c r="J128" s="26">
        <v>134</v>
      </c>
      <c r="K128" s="35">
        <f>D128</f>
        <v>936</v>
      </c>
      <c r="L128" s="9">
        <f>H128+J128</f>
        <v>732</v>
      </c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1:21" x14ac:dyDescent="0.25">
      <c r="A129" s="8" t="s">
        <v>112</v>
      </c>
      <c r="B129" s="44">
        <f>(D129/31)*6</f>
        <v>6.9677419354838719</v>
      </c>
      <c r="C129" s="25">
        <v>0</v>
      </c>
      <c r="D129" s="44">
        <v>36</v>
      </c>
      <c r="E129" s="25">
        <v>0</v>
      </c>
      <c r="F129" s="25">
        <v>0</v>
      </c>
      <c r="G129" s="25">
        <f>ROUND(((K129/31)*25),0)</f>
        <v>29</v>
      </c>
      <c r="H129" s="26">
        <v>0</v>
      </c>
      <c r="I129" s="25">
        <f>ROUND(((K129/31)*6),0)</f>
        <v>7</v>
      </c>
      <c r="J129" s="26">
        <v>0</v>
      </c>
      <c r="K129" s="35">
        <f>D129</f>
        <v>36</v>
      </c>
      <c r="L129" s="9">
        <f>H129+J129</f>
        <v>0</v>
      </c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1:21" s="46" customFormat="1" x14ac:dyDescent="0.25">
      <c r="A130" s="11" t="s">
        <v>10</v>
      </c>
      <c r="B130" s="45">
        <f>SUM(B128:B129)</f>
        <v>188.12903225806454</v>
      </c>
      <c r="C130" s="45">
        <f t="shared" ref="C130:U130" si="36">SUM(C128:C129)</f>
        <v>140</v>
      </c>
      <c r="D130" s="45">
        <f t="shared" si="36"/>
        <v>972</v>
      </c>
      <c r="E130" s="45">
        <f t="shared" si="36"/>
        <v>756</v>
      </c>
      <c r="F130" s="45">
        <f t="shared" si="36"/>
        <v>697</v>
      </c>
      <c r="G130" s="45">
        <f t="shared" si="36"/>
        <v>784</v>
      </c>
      <c r="H130" s="45">
        <f t="shared" si="36"/>
        <v>598</v>
      </c>
      <c r="I130" s="45">
        <f t="shared" si="36"/>
        <v>188</v>
      </c>
      <c r="J130" s="45">
        <f t="shared" si="36"/>
        <v>134</v>
      </c>
      <c r="K130" s="45">
        <f t="shared" si="36"/>
        <v>972</v>
      </c>
      <c r="L130" s="45">
        <f t="shared" si="36"/>
        <v>732</v>
      </c>
      <c r="M130" s="45">
        <f t="shared" si="36"/>
        <v>0</v>
      </c>
      <c r="N130" s="45">
        <f t="shared" si="36"/>
        <v>0</v>
      </c>
      <c r="O130" s="45">
        <f t="shared" si="36"/>
        <v>0</v>
      </c>
      <c r="P130" s="45">
        <f t="shared" si="36"/>
        <v>0</v>
      </c>
      <c r="Q130" s="45">
        <f t="shared" si="36"/>
        <v>0</v>
      </c>
      <c r="R130" s="45">
        <f t="shared" si="36"/>
        <v>0</v>
      </c>
      <c r="S130" s="45">
        <f t="shared" si="36"/>
        <v>0</v>
      </c>
      <c r="T130" s="45">
        <f t="shared" si="36"/>
        <v>0</v>
      </c>
      <c r="U130" s="45">
        <f t="shared" si="36"/>
        <v>0</v>
      </c>
    </row>
    <row r="131" spans="1:21" ht="6.95" customHeight="1" x14ac:dyDescent="0.25">
      <c r="A131" s="32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</row>
    <row r="132" spans="1:21" x14ac:dyDescent="0.25">
      <c r="A132" s="4" t="s">
        <v>113</v>
      </c>
      <c r="B132" s="5" t="str">
        <f>B$4</f>
        <v>Meta Parcial</v>
      </c>
      <c r="C132" s="5" t="str">
        <f t="shared" ref="C132:U132" si="37">C$4</f>
        <v>26-31-jul-24</v>
      </c>
      <c r="D132" s="5" t="str">
        <f t="shared" si="37"/>
        <v>Meta Mensal</v>
      </c>
      <c r="E132" s="5">
        <f t="shared" si="37"/>
        <v>45505</v>
      </c>
      <c r="F132" s="5" t="e">
        <f t="shared" ca="1" si="37"/>
        <v>#NAME?</v>
      </c>
      <c r="G132" s="5" t="str">
        <f t="shared" si="37"/>
        <v>Meta Parcial</v>
      </c>
      <c r="H132" s="5" t="str">
        <f t="shared" si="37"/>
        <v>01-25-Out-24</v>
      </c>
      <c r="I132" s="5" t="str">
        <f t="shared" si="37"/>
        <v>Meta Parcial</v>
      </c>
      <c r="J132" s="5" t="str">
        <f t="shared" si="37"/>
        <v>26-31-Out-24</v>
      </c>
      <c r="K132" s="5" t="str">
        <f t="shared" si="37"/>
        <v>Meta Mensal</v>
      </c>
      <c r="L132" s="5">
        <f>L$4</f>
        <v>45566</v>
      </c>
      <c r="M132" s="5" t="e">
        <f t="shared" ca="1" si="37"/>
        <v>#NAME?</v>
      </c>
      <c r="N132" s="5" t="e">
        <f t="shared" ca="1" si="37"/>
        <v>#NAME?</v>
      </c>
      <c r="O132" s="5" t="e">
        <f t="shared" ca="1" si="37"/>
        <v>#NAME?</v>
      </c>
      <c r="P132" s="5" t="e">
        <f t="shared" ca="1" si="37"/>
        <v>#NAME?</v>
      </c>
      <c r="Q132" s="5" t="e">
        <f t="shared" ca="1" si="37"/>
        <v>#NAME?</v>
      </c>
      <c r="R132" s="5" t="e">
        <f t="shared" ca="1" si="37"/>
        <v>#NAME?</v>
      </c>
      <c r="S132" s="5" t="e">
        <f t="shared" ca="1" si="37"/>
        <v>#NAME?</v>
      </c>
      <c r="T132" s="5" t="e">
        <f t="shared" ca="1" si="37"/>
        <v>#NAME?</v>
      </c>
      <c r="U132" s="5" t="e">
        <f t="shared" ca="1" si="37"/>
        <v>#NAME?</v>
      </c>
    </row>
    <row r="133" spans="1:21" x14ac:dyDescent="0.25">
      <c r="A133" s="8" t="s">
        <v>114</v>
      </c>
      <c r="B133" s="19">
        <f>(D133/31)*6</f>
        <v>2322.5806451612907</v>
      </c>
      <c r="C133" s="25">
        <v>2842</v>
      </c>
      <c r="D133" s="19">
        <v>12000</v>
      </c>
      <c r="E133" s="25">
        <v>14061</v>
      </c>
      <c r="F133" s="25">
        <v>7935</v>
      </c>
      <c r="G133" s="25">
        <f>ROUND(((K133/31)*25),0)</f>
        <v>9677</v>
      </c>
      <c r="H133" s="26">
        <v>9290</v>
      </c>
      <c r="I133" s="25">
        <f>ROUND(((K133/31)*6),0)</f>
        <v>2323</v>
      </c>
      <c r="J133" s="26">
        <v>3141</v>
      </c>
      <c r="K133" s="35">
        <f>D133</f>
        <v>12000</v>
      </c>
      <c r="L133" s="9">
        <f>H133+J133</f>
        <v>12431</v>
      </c>
      <c r="M133" s="25"/>
      <c r="N133" s="25"/>
      <c r="O133" s="25"/>
      <c r="P133" s="25"/>
      <c r="Q133" s="25"/>
      <c r="R133" s="25"/>
      <c r="S133" s="25"/>
      <c r="T133" s="25"/>
      <c r="U133" s="25"/>
    </row>
    <row r="134" spans="1:21" x14ac:dyDescent="0.25">
      <c r="A134" s="8" t="s">
        <v>115</v>
      </c>
      <c r="B134" s="44">
        <f>(D134/31)*6</f>
        <v>2322.5806451612907</v>
      </c>
      <c r="C134" s="25">
        <v>1831</v>
      </c>
      <c r="D134" s="44">
        <v>12000</v>
      </c>
      <c r="E134" s="25">
        <v>9294</v>
      </c>
      <c r="F134" s="25">
        <v>13253</v>
      </c>
      <c r="G134" s="25">
        <f>ROUND(((K134/31)*25),0)</f>
        <v>9677</v>
      </c>
      <c r="H134" s="26">
        <v>9519</v>
      </c>
      <c r="I134" s="25">
        <f>ROUND(((K134/31)*6),0)</f>
        <v>2323</v>
      </c>
      <c r="J134" s="26">
        <v>1499</v>
      </c>
      <c r="K134" s="35">
        <f>D134</f>
        <v>12000</v>
      </c>
      <c r="L134" s="9">
        <f>H134+J134</f>
        <v>11018</v>
      </c>
      <c r="M134" s="25"/>
      <c r="N134" s="25"/>
      <c r="O134" s="25"/>
      <c r="P134" s="25"/>
      <c r="Q134" s="25"/>
      <c r="R134" s="25"/>
      <c r="S134" s="25"/>
      <c r="T134" s="25"/>
      <c r="U134" s="25"/>
    </row>
    <row r="135" spans="1:21" s="46" customFormat="1" x14ac:dyDescent="0.25">
      <c r="A135" s="11" t="s">
        <v>10</v>
      </c>
      <c r="B135" s="45">
        <f>SUM(B133:B134)</f>
        <v>4645.1612903225814</v>
      </c>
      <c r="C135" s="45">
        <f t="shared" ref="C135:U135" si="38">SUM(C133:C134)</f>
        <v>4673</v>
      </c>
      <c r="D135" s="45">
        <f t="shared" si="38"/>
        <v>24000</v>
      </c>
      <c r="E135" s="45">
        <f t="shared" si="38"/>
        <v>23355</v>
      </c>
      <c r="F135" s="45">
        <f t="shared" si="38"/>
        <v>21188</v>
      </c>
      <c r="G135" s="45">
        <f t="shared" si="38"/>
        <v>19354</v>
      </c>
      <c r="H135" s="45">
        <f t="shared" si="38"/>
        <v>18809</v>
      </c>
      <c r="I135" s="45">
        <f t="shared" si="38"/>
        <v>4646</v>
      </c>
      <c r="J135" s="45">
        <f t="shared" si="38"/>
        <v>4640</v>
      </c>
      <c r="K135" s="45">
        <f t="shared" si="38"/>
        <v>24000</v>
      </c>
      <c r="L135" s="45">
        <f t="shared" si="38"/>
        <v>23449</v>
      </c>
      <c r="M135" s="45">
        <f t="shared" si="38"/>
        <v>0</v>
      </c>
      <c r="N135" s="45">
        <f t="shared" si="38"/>
        <v>0</v>
      </c>
      <c r="O135" s="45">
        <f t="shared" si="38"/>
        <v>0</v>
      </c>
      <c r="P135" s="45">
        <f t="shared" si="38"/>
        <v>0</v>
      </c>
      <c r="Q135" s="45">
        <f t="shared" si="38"/>
        <v>0</v>
      </c>
      <c r="R135" s="45">
        <f t="shared" si="38"/>
        <v>0</v>
      </c>
      <c r="S135" s="45">
        <f t="shared" si="38"/>
        <v>0</v>
      </c>
      <c r="T135" s="45">
        <f t="shared" si="38"/>
        <v>0</v>
      </c>
      <c r="U135" s="45">
        <f t="shared" si="38"/>
        <v>0</v>
      </c>
    </row>
  </sheetData>
  <mergeCells count="12">
    <mergeCell ref="A2:U2"/>
    <mergeCell ref="A3:U3"/>
    <mergeCell ref="B10:B32"/>
    <mergeCell ref="D10:D32"/>
    <mergeCell ref="G10:G32"/>
    <mergeCell ref="I10:I32"/>
    <mergeCell ref="K10:K32"/>
    <mergeCell ref="B36:B41"/>
    <mergeCell ref="D36:D41"/>
    <mergeCell ref="G36:G41"/>
    <mergeCell ref="I36:I41"/>
    <mergeCell ref="K36:K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0" fitToHeight="3" orientation="portrait" horizontalDpi="300" verticalDpi="300" r:id="rId1"/>
  <headerFooter>
    <oddHeader>&amp;C&amp;A</oddHeader>
    <oddFooter>&amp;C
Diretoria Geral - Policlínica de Posse&amp;RPágina &amp;P de &amp;N</oddFooter>
  </headerFooter>
  <rowBreaks count="2" manualBreakCount="2">
    <brk id="47" max="20" man="1"/>
    <brk id="100" max="20" man="1"/>
  </rowBreaks>
  <colBreaks count="1" manualBreakCount="1">
    <brk id="12" max="1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6B4B-3E6A-489C-A2DC-F248BE286856}">
  <sheetPr>
    <tabColor theme="7" tint="-0.249977111117893"/>
  </sheetPr>
  <dimension ref="A1:L135"/>
  <sheetViews>
    <sheetView showGridLines="0" view="pageBreakPreview" zoomScaleNormal="100" zoomScaleSheetLayoutView="100" workbookViewId="0">
      <selection activeCell="A129" sqref="A129"/>
    </sheetView>
  </sheetViews>
  <sheetFormatPr defaultColWidth="8.7109375" defaultRowHeight="15" x14ac:dyDescent="0.25"/>
  <cols>
    <col min="1" max="1" width="65.7109375" style="47" customWidth="1"/>
    <col min="2" max="2" width="7.42578125" style="46" bestFit="1" customWidth="1"/>
    <col min="3" max="3" width="11" style="3" bestFit="1" customWidth="1"/>
    <col min="4" max="4" width="7.42578125" style="46" bestFit="1" customWidth="1"/>
    <col min="5" max="5" width="7" style="3" bestFit="1" customWidth="1"/>
    <col min="6" max="6" width="6.5703125" style="3" bestFit="1" customWidth="1"/>
    <col min="7" max="7" width="7.42578125" style="46" bestFit="1" customWidth="1"/>
    <col min="8" max="8" width="11.85546875" style="3" bestFit="1" customWidth="1"/>
    <col min="9" max="9" width="16.7109375" style="46" bestFit="1" customWidth="1"/>
    <col min="10" max="10" width="16.7109375" style="3" bestFit="1" customWidth="1"/>
    <col min="11" max="11" width="7.140625" style="3" bestFit="1" customWidth="1"/>
    <col min="12" max="12" width="11.140625" style="3" bestFit="1" customWidth="1"/>
    <col min="13" max="16384" width="8.7109375" style="3"/>
  </cols>
  <sheetData>
    <row r="1" spans="1:12" s="2" customFormat="1" ht="60" customHeight="1" x14ac:dyDescent="0.25">
      <c r="A1" s="1"/>
      <c r="B1" s="48"/>
      <c r="D1" s="48"/>
      <c r="G1" s="48"/>
      <c r="I1" s="48"/>
    </row>
    <row r="2" spans="1:12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x14ac:dyDescent="0.2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s="7" customFormat="1" ht="25.5" x14ac:dyDescent="0.25">
      <c r="A4" s="4" t="s">
        <v>2</v>
      </c>
      <c r="B4" s="5" t="str">
        <f t="shared" ref="B4:H7" ca="1" si="0">B4</f>
        <v>Meta Parcial</v>
      </c>
      <c r="C4" s="6" t="str">
        <f t="shared" ca="1" si="0"/>
        <v>26-31-jul-24</v>
      </c>
      <c r="D4" s="5" t="str">
        <f t="shared" ca="1" si="0"/>
        <v>Meta Mensal</v>
      </c>
      <c r="E4" s="6">
        <f t="shared" ca="1" si="0"/>
        <v>45505</v>
      </c>
      <c r="F4" s="6">
        <f t="shared" ca="1" si="0"/>
        <v>45536</v>
      </c>
      <c r="G4" s="6" t="str">
        <f t="shared" ca="1" si="0"/>
        <v>Meta Parcial</v>
      </c>
      <c r="H4" s="6" t="str">
        <f t="shared" ca="1" si="0"/>
        <v>01-25-Out-24</v>
      </c>
      <c r="I4" s="6" t="s">
        <v>116</v>
      </c>
      <c r="J4" s="6" t="s">
        <v>117</v>
      </c>
      <c r="K4" s="6" t="s">
        <v>118</v>
      </c>
      <c r="L4" s="6" t="s">
        <v>119</v>
      </c>
    </row>
    <row r="5" spans="1:12" s="10" customFormat="1" x14ac:dyDescent="0.25">
      <c r="A5" s="8" t="s">
        <v>8</v>
      </c>
      <c r="B5" s="12">
        <f t="shared" ca="1" si="0"/>
        <v>738.77419354838707</v>
      </c>
      <c r="C5" s="9">
        <f t="shared" ca="1" si="0"/>
        <v>416</v>
      </c>
      <c r="D5" s="12">
        <f t="shared" ca="1" si="0"/>
        <v>3817</v>
      </c>
      <c r="E5" s="9">
        <f t="shared" ca="1" si="0"/>
        <v>4149</v>
      </c>
      <c r="F5" s="9">
        <f t="shared" ca="1" si="0"/>
        <v>4332</v>
      </c>
      <c r="G5" s="12">
        <f t="shared" ca="1" si="0"/>
        <v>3078</v>
      </c>
      <c r="H5" s="9">
        <f t="shared" ca="1" si="0"/>
        <v>3869</v>
      </c>
      <c r="I5" s="12">
        <f ca="1">SUM(B5,(D5*2),G5)</f>
        <v>11450.774193548386</v>
      </c>
      <c r="J5" s="9">
        <f ca="1">SUM(C5,E5,F5,H5)</f>
        <v>12766</v>
      </c>
      <c r="K5" s="9">
        <f ca="1">J5-I5</f>
        <v>1315.2258064516136</v>
      </c>
      <c r="L5" s="49">
        <f ca="1">1-(I5-J5)/I5</f>
        <v>1.1148591164423312</v>
      </c>
    </row>
    <row r="6" spans="1:12" s="10" customFormat="1" x14ac:dyDescent="0.25">
      <c r="A6" s="8" t="s">
        <v>9</v>
      </c>
      <c r="B6" s="12">
        <f t="shared" ca="1" si="0"/>
        <v>708.77419354838707</v>
      </c>
      <c r="C6" s="9">
        <f t="shared" ca="1" si="0"/>
        <v>513</v>
      </c>
      <c r="D6" s="12">
        <f t="shared" ca="1" si="0"/>
        <v>3662</v>
      </c>
      <c r="E6" s="9">
        <f t="shared" ca="1" si="0"/>
        <v>4219</v>
      </c>
      <c r="F6" s="9">
        <f t="shared" ca="1" si="0"/>
        <v>4142</v>
      </c>
      <c r="G6" s="12">
        <f t="shared" ca="1" si="0"/>
        <v>2953</v>
      </c>
      <c r="H6" s="9">
        <f t="shared" ca="1" si="0"/>
        <v>3222</v>
      </c>
      <c r="I6" s="12">
        <f ca="1">SUM(B6,(D6*2),G6)</f>
        <v>10985.774193548386</v>
      </c>
      <c r="J6" s="9">
        <f ca="1">SUM(C6,E6,F6,H6)</f>
        <v>12096</v>
      </c>
      <c r="K6" s="9">
        <f ca="1">J6-I6</f>
        <v>1110.2258064516136</v>
      </c>
      <c r="L6" s="49">
        <f ca="1">1-(I6-J6)/I6</f>
        <v>1.1010603155400387</v>
      </c>
    </row>
    <row r="7" spans="1:12" s="13" customFormat="1" x14ac:dyDescent="0.25">
      <c r="A7" s="11" t="s">
        <v>10</v>
      </c>
      <c r="B7" s="12">
        <f t="shared" ca="1" si="0"/>
        <v>1447.5483870967741</v>
      </c>
      <c r="C7" s="12">
        <f t="shared" ca="1" si="0"/>
        <v>929</v>
      </c>
      <c r="D7" s="12">
        <f t="shared" ca="1" si="0"/>
        <v>7479</v>
      </c>
      <c r="E7" s="12">
        <f t="shared" ca="1" si="0"/>
        <v>8368</v>
      </c>
      <c r="F7" s="12">
        <f t="shared" ca="1" si="0"/>
        <v>8474</v>
      </c>
      <c r="G7" s="12">
        <f t="shared" ca="1" si="0"/>
        <v>6031</v>
      </c>
      <c r="H7" s="12">
        <f t="shared" ca="1" si="0"/>
        <v>7091</v>
      </c>
      <c r="I7" s="12">
        <f ca="1">SUM(I5:I6)</f>
        <v>22436.548387096773</v>
      </c>
      <c r="J7" s="12">
        <f ca="1">SUM(C7,E7,F7,H7)</f>
        <v>24862</v>
      </c>
      <c r="K7" s="12">
        <f ca="1">J7-I7</f>
        <v>2425.4516129032272</v>
      </c>
      <c r="L7" s="50">
        <f ca="1">1-(I7-J7)/I7</f>
        <v>1.1081027068449665</v>
      </c>
    </row>
    <row r="8" spans="1:12" ht="6.95" customHeight="1" x14ac:dyDescent="0.25">
      <c r="A8" s="14"/>
      <c r="B8" s="51"/>
      <c r="C8" s="15"/>
      <c r="D8" s="51"/>
      <c r="E8" s="16"/>
      <c r="F8" s="16"/>
      <c r="G8" s="52"/>
      <c r="H8" s="16"/>
      <c r="I8" s="52"/>
      <c r="J8" s="16"/>
      <c r="K8" s="16"/>
      <c r="L8" s="16"/>
    </row>
    <row r="9" spans="1:12" s="7" customFormat="1" ht="25.5" x14ac:dyDescent="0.25">
      <c r="A9" s="4" t="s">
        <v>11</v>
      </c>
      <c r="B9" s="5" t="str">
        <f t="shared" ref="B9:H18" ca="1" si="1">B9</f>
        <v>Meta Parcial</v>
      </c>
      <c r="C9" s="5" t="str">
        <f t="shared" ca="1" si="1"/>
        <v>26-31-jul-24</v>
      </c>
      <c r="D9" s="5" t="str">
        <f t="shared" ca="1" si="1"/>
        <v>Meta Mensal</v>
      </c>
      <c r="E9" s="5">
        <f t="shared" ca="1" si="1"/>
        <v>45505</v>
      </c>
      <c r="F9" s="5">
        <f t="shared" ca="1" si="1"/>
        <v>45536</v>
      </c>
      <c r="G9" s="5" t="str">
        <f t="shared" ca="1" si="1"/>
        <v>Meta Parcial</v>
      </c>
      <c r="H9" s="5" t="str">
        <f t="shared" ca="1" si="1"/>
        <v>01-25-Out-24</v>
      </c>
      <c r="I9" s="5" t="str">
        <f>I$4</f>
        <v>Meta Trimestral
[De 26/07 a 25/10]</v>
      </c>
      <c r="J9" s="5" t="str">
        <f>J$4</f>
        <v>Real Trimestral
[De 26/07 a 25/10]</v>
      </c>
      <c r="K9" s="5" t="str">
        <f>K$4</f>
        <v>Desvio</v>
      </c>
      <c r="L9" s="5" t="str">
        <f>L$4</f>
        <v>Efetividade</v>
      </c>
    </row>
    <row r="10" spans="1:12" s="10" customFormat="1" x14ac:dyDescent="0.25">
      <c r="A10" s="8" t="s">
        <v>12</v>
      </c>
      <c r="B10" s="137">
        <f t="shared" ca="1" si="1"/>
        <v>738.77419354838707</v>
      </c>
      <c r="C10" s="9">
        <f t="shared" ca="1" si="1"/>
        <v>0</v>
      </c>
      <c r="D10" s="137">
        <f t="shared" ca="1" si="1"/>
        <v>3817</v>
      </c>
      <c r="E10" s="9">
        <f t="shared" ca="1" si="1"/>
        <v>29</v>
      </c>
      <c r="F10" s="9">
        <f t="shared" ca="1" si="1"/>
        <v>31</v>
      </c>
      <c r="G10" s="137">
        <f t="shared" ca="1" si="1"/>
        <v>3078</v>
      </c>
      <c r="H10" s="9">
        <f t="shared" ca="1" si="1"/>
        <v>0</v>
      </c>
      <c r="I10" s="53"/>
      <c r="J10" s="54"/>
      <c r="K10" s="54"/>
      <c r="L10" s="55"/>
    </row>
    <row r="11" spans="1:12" s="10" customFormat="1" x14ac:dyDescent="0.25">
      <c r="A11" s="8" t="s">
        <v>13</v>
      </c>
      <c r="B11" s="137">
        <f t="shared" ca="1" si="1"/>
        <v>0</v>
      </c>
      <c r="C11" s="9">
        <f t="shared" ca="1" si="1"/>
        <v>0</v>
      </c>
      <c r="D11" s="137">
        <f t="shared" ca="1" si="1"/>
        <v>0</v>
      </c>
      <c r="E11" s="9">
        <f t="shared" ca="1" si="1"/>
        <v>59</v>
      </c>
      <c r="F11" s="9">
        <f t="shared" ca="1" si="1"/>
        <v>51</v>
      </c>
      <c r="G11" s="137">
        <f t="shared" ca="1" si="1"/>
        <v>0</v>
      </c>
      <c r="H11" s="9">
        <f t="shared" ca="1" si="1"/>
        <v>58</v>
      </c>
      <c r="I11" s="56"/>
      <c r="J11" s="57"/>
      <c r="K11" s="57"/>
      <c r="L11" s="58"/>
    </row>
    <row r="12" spans="1:12" s="10" customFormat="1" x14ac:dyDescent="0.25">
      <c r="A12" s="8" t="s">
        <v>14</v>
      </c>
      <c r="B12" s="137">
        <f t="shared" ca="1" si="1"/>
        <v>0</v>
      </c>
      <c r="C12" s="9">
        <f t="shared" ca="1" si="1"/>
        <v>0</v>
      </c>
      <c r="D12" s="137">
        <f t="shared" ca="1" si="1"/>
        <v>0</v>
      </c>
      <c r="E12" s="9">
        <f t="shared" ca="1" si="1"/>
        <v>377</v>
      </c>
      <c r="F12" s="9">
        <f t="shared" ca="1" si="1"/>
        <v>367</v>
      </c>
      <c r="G12" s="137">
        <f t="shared" ca="1" si="1"/>
        <v>0</v>
      </c>
      <c r="H12" s="9">
        <f t="shared" ca="1" si="1"/>
        <v>418</v>
      </c>
      <c r="I12" s="56"/>
      <c r="J12" s="57"/>
      <c r="K12" s="57"/>
      <c r="L12" s="58"/>
    </row>
    <row r="13" spans="1:12" s="10" customFormat="1" x14ac:dyDescent="0.25">
      <c r="A13" s="8" t="s">
        <v>15</v>
      </c>
      <c r="B13" s="137">
        <f t="shared" ca="1" si="1"/>
        <v>0</v>
      </c>
      <c r="C13" s="9">
        <f t="shared" ca="1" si="1"/>
        <v>8</v>
      </c>
      <c r="D13" s="137">
        <f t="shared" ca="1" si="1"/>
        <v>0</v>
      </c>
      <c r="E13" s="9">
        <f t="shared" ca="1" si="1"/>
        <v>691</v>
      </c>
      <c r="F13" s="9">
        <f t="shared" ca="1" si="1"/>
        <v>607</v>
      </c>
      <c r="G13" s="137">
        <f t="shared" ca="1" si="1"/>
        <v>0</v>
      </c>
      <c r="H13" s="9">
        <f t="shared" ca="1" si="1"/>
        <v>570</v>
      </c>
      <c r="I13" s="56"/>
      <c r="J13" s="57"/>
      <c r="K13" s="57"/>
      <c r="L13" s="58"/>
    </row>
    <row r="14" spans="1:12" s="10" customFormat="1" x14ac:dyDescent="0.25">
      <c r="A14" s="8" t="s">
        <v>16</v>
      </c>
      <c r="B14" s="137">
        <f t="shared" ca="1" si="1"/>
        <v>0</v>
      </c>
      <c r="C14" s="9">
        <f t="shared" ca="1" si="1"/>
        <v>51</v>
      </c>
      <c r="D14" s="137">
        <f t="shared" ca="1" si="1"/>
        <v>0</v>
      </c>
      <c r="E14" s="9">
        <f t="shared" ca="1" si="1"/>
        <v>239</v>
      </c>
      <c r="F14" s="9">
        <f t="shared" ca="1" si="1"/>
        <v>245</v>
      </c>
      <c r="G14" s="137">
        <f t="shared" ca="1" si="1"/>
        <v>0</v>
      </c>
      <c r="H14" s="9">
        <f t="shared" ca="1" si="1"/>
        <v>124</v>
      </c>
      <c r="I14" s="56"/>
      <c r="J14" s="57"/>
      <c r="K14" s="57"/>
      <c r="L14" s="57"/>
    </row>
    <row r="15" spans="1:12" s="10" customFormat="1" x14ac:dyDescent="0.25">
      <c r="A15" s="8" t="s">
        <v>17</v>
      </c>
      <c r="B15" s="137">
        <f t="shared" ca="1" si="1"/>
        <v>0</v>
      </c>
      <c r="C15" s="9">
        <f t="shared" ca="1" si="1"/>
        <v>0</v>
      </c>
      <c r="D15" s="137">
        <f t="shared" ca="1" si="1"/>
        <v>0</v>
      </c>
      <c r="E15" s="9">
        <f t="shared" ca="1" si="1"/>
        <v>244</v>
      </c>
      <c r="F15" s="9">
        <f t="shared" ca="1" si="1"/>
        <v>364</v>
      </c>
      <c r="G15" s="137">
        <f t="shared" ca="1" si="1"/>
        <v>0</v>
      </c>
      <c r="H15" s="9">
        <f t="shared" ca="1" si="1"/>
        <v>349</v>
      </c>
      <c r="I15" s="56"/>
      <c r="J15" s="57"/>
      <c r="K15" s="57"/>
      <c r="L15" s="57"/>
    </row>
    <row r="16" spans="1:12" s="10" customFormat="1" x14ac:dyDescent="0.25">
      <c r="A16" s="8" t="s">
        <v>18</v>
      </c>
      <c r="B16" s="137">
        <f t="shared" ca="1" si="1"/>
        <v>0</v>
      </c>
      <c r="C16" s="9">
        <f t="shared" ca="1" si="1"/>
        <v>0</v>
      </c>
      <c r="D16" s="137">
        <f t="shared" ca="1" si="1"/>
        <v>0</v>
      </c>
      <c r="E16" s="9">
        <f t="shared" ca="1" si="1"/>
        <v>0</v>
      </c>
      <c r="F16" s="9">
        <f t="shared" ca="1" si="1"/>
        <v>0</v>
      </c>
      <c r="G16" s="137">
        <f t="shared" ca="1" si="1"/>
        <v>0</v>
      </c>
      <c r="H16" s="9">
        <f t="shared" ca="1" si="1"/>
        <v>0</v>
      </c>
      <c r="I16" s="56"/>
      <c r="J16" s="57"/>
      <c r="K16" s="57"/>
      <c r="L16" s="57"/>
    </row>
    <row r="17" spans="1:12" s="10" customFormat="1" x14ac:dyDescent="0.25">
      <c r="A17" s="8" t="s">
        <v>19</v>
      </c>
      <c r="B17" s="137">
        <f t="shared" ca="1" si="1"/>
        <v>0</v>
      </c>
      <c r="C17" s="9">
        <f t="shared" ca="1" si="1"/>
        <v>28</v>
      </c>
      <c r="D17" s="137">
        <f t="shared" ca="1" si="1"/>
        <v>0</v>
      </c>
      <c r="E17" s="9">
        <f t="shared" ca="1" si="1"/>
        <v>203</v>
      </c>
      <c r="F17" s="9">
        <f t="shared" ca="1" si="1"/>
        <v>198</v>
      </c>
      <c r="G17" s="137">
        <f t="shared" ca="1" si="1"/>
        <v>0</v>
      </c>
      <c r="H17" s="9">
        <f t="shared" ca="1" si="1"/>
        <v>195</v>
      </c>
      <c r="I17" s="56"/>
      <c r="J17" s="57"/>
      <c r="K17" s="57"/>
      <c r="L17" s="57"/>
    </row>
    <row r="18" spans="1:12" s="10" customFormat="1" x14ac:dyDescent="0.25">
      <c r="A18" s="8" t="s">
        <v>20</v>
      </c>
      <c r="B18" s="137">
        <f t="shared" ca="1" si="1"/>
        <v>0</v>
      </c>
      <c r="C18" s="9">
        <f t="shared" ca="1" si="1"/>
        <v>0</v>
      </c>
      <c r="D18" s="137">
        <f t="shared" ca="1" si="1"/>
        <v>0</v>
      </c>
      <c r="E18" s="9">
        <f t="shared" ca="1" si="1"/>
        <v>0</v>
      </c>
      <c r="F18" s="9">
        <f t="shared" ca="1" si="1"/>
        <v>0</v>
      </c>
      <c r="G18" s="137">
        <f t="shared" ca="1" si="1"/>
        <v>0</v>
      </c>
      <c r="H18" s="9">
        <f t="shared" ca="1" si="1"/>
        <v>0</v>
      </c>
      <c r="I18" s="56"/>
      <c r="J18" s="57"/>
      <c r="K18" s="57"/>
      <c r="L18" s="57"/>
    </row>
    <row r="19" spans="1:12" s="10" customFormat="1" x14ac:dyDescent="0.25">
      <c r="A19" s="8" t="s">
        <v>21</v>
      </c>
      <c r="B19" s="137">
        <f t="shared" ref="B19:H33" ca="1" si="2">B19</f>
        <v>0</v>
      </c>
      <c r="C19" s="9">
        <f t="shared" ca="1" si="2"/>
        <v>0</v>
      </c>
      <c r="D19" s="137">
        <f t="shared" ca="1" si="2"/>
        <v>0</v>
      </c>
      <c r="E19" s="9">
        <f t="shared" ca="1" si="2"/>
        <v>0</v>
      </c>
      <c r="F19" s="9">
        <f t="shared" ca="1" si="2"/>
        <v>0</v>
      </c>
      <c r="G19" s="137">
        <f t="shared" ca="1" si="2"/>
        <v>0</v>
      </c>
      <c r="H19" s="9">
        <f t="shared" ca="1" si="2"/>
        <v>0</v>
      </c>
      <c r="I19" s="56"/>
      <c r="J19" s="57"/>
      <c r="K19" s="57"/>
      <c r="L19" s="57"/>
    </row>
    <row r="20" spans="1:12" s="10" customFormat="1" x14ac:dyDescent="0.25">
      <c r="A20" s="8" t="s">
        <v>22</v>
      </c>
      <c r="B20" s="137">
        <f t="shared" ca="1" si="2"/>
        <v>0</v>
      </c>
      <c r="C20" s="9">
        <f t="shared" ca="1" si="2"/>
        <v>0</v>
      </c>
      <c r="D20" s="137">
        <f t="shared" ca="1" si="2"/>
        <v>0</v>
      </c>
      <c r="E20" s="9">
        <f t="shared" ca="1" si="2"/>
        <v>33</v>
      </c>
      <c r="F20" s="9">
        <f t="shared" ca="1" si="2"/>
        <v>31</v>
      </c>
      <c r="G20" s="137">
        <f t="shared" ca="1" si="2"/>
        <v>0</v>
      </c>
      <c r="H20" s="9">
        <f t="shared" ca="1" si="2"/>
        <v>0</v>
      </c>
      <c r="I20" s="56"/>
      <c r="J20" s="57"/>
      <c r="K20" s="57"/>
      <c r="L20" s="57"/>
    </row>
    <row r="21" spans="1:12" s="10" customFormat="1" x14ac:dyDescent="0.25">
      <c r="A21" s="8" t="s">
        <v>23</v>
      </c>
      <c r="B21" s="137">
        <f t="shared" ca="1" si="2"/>
        <v>0</v>
      </c>
      <c r="C21" s="9">
        <f t="shared" ca="1" si="2"/>
        <v>35</v>
      </c>
      <c r="D21" s="137">
        <f t="shared" ca="1" si="2"/>
        <v>0</v>
      </c>
      <c r="E21" s="9">
        <f t="shared" ca="1" si="2"/>
        <v>107</v>
      </c>
      <c r="F21" s="9">
        <f t="shared" ca="1" si="2"/>
        <v>161</v>
      </c>
      <c r="G21" s="137">
        <f t="shared" ca="1" si="2"/>
        <v>0</v>
      </c>
      <c r="H21" s="9">
        <f t="shared" ca="1" si="2"/>
        <v>175</v>
      </c>
      <c r="I21" s="56"/>
      <c r="J21" s="57"/>
      <c r="K21" s="57"/>
      <c r="L21" s="57"/>
    </row>
    <row r="22" spans="1:12" s="10" customFormat="1" x14ac:dyDescent="0.25">
      <c r="A22" s="8" t="s">
        <v>24</v>
      </c>
      <c r="B22" s="137">
        <f t="shared" ca="1" si="2"/>
        <v>0</v>
      </c>
      <c r="C22" s="9">
        <f t="shared" ca="1" si="2"/>
        <v>140</v>
      </c>
      <c r="D22" s="137">
        <f t="shared" ca="1" si="2"/>
        <v>0</v>
      </c>
      <c r="E22" s="9">
        <f t="shared" ca="1" si="2"/>
        <v>756</v>
      </c>
      <c r="F22" s="9">
        <f t="shared" ca="1" si="2"/>
        <v>714</v>
      </c>
      <c r="G22" s="137">
        <f t="shared" ca="1" si="2"/>
        <v>0</v>
      </c>
      <c r="H22" s="9">
        <f t="shared" ca="1" si="2"/>
        <v>605</v>
      </c>
      <c r="I22" s="56"/>
      <c r="J22" s="57"/>
      <c r="K22" s="57"/>
      <c r="L22" s="57"/>
    </row>
    <row r="23" spans="1:12" s="10" customFormat="1" x14ac:dyDescent="0.25">
      <c r="A23" s="8" t="s">
        <v>25</v>
      </c>
      <c r="B23" s="137">
        <f t="shared" ca="1" si="2"/>
        <v>0</v>
      </c>
      <c r="C23" s="9">
        <f t="shared" ca="1" si="2"/>
        <v>0</v>
      </c>
      <c r="D23" s="137">
        <f t="shared" ca="1" si="2"/>
        <v>0</v>
      </c>
      <c r="E23" s="9">
        <f t="shared" ca="1" si="2"/>
        <v>139</v>
      </c>
      <c r="F23" s="9">
        <f t="shared" ca="1" si="2"/>
        <v>167</v>
      </c>
      <c r="G23" s="137">
        <f t="shared" ca="1" si="2"/>
        <v>0</v>
      </c>
      <c r="H23" s="9">
        <f t="shared" ca="1" si="2"/>
        <v>223</v>
      </c>
      <c r="I23" s="56"/>
      <c r="J23" s="57"/>
      <c r="K23" s="57"/>
      <c r="L23" s="57"/>
    </row>
    <row r="24" spans="1:12" s="10" customFormat="1" x14ac:dyDescent="0.25">
      <c r="A24" s="8" t="s">
        <v>26</v>
      </c>
      <c r="B24" s="137">
        <f t="shared" ca="1" si="2"/>
        <v>0</v>
      </c>
      <c r="C24" s="9">
        <f t="shared" ca="1" si="2"/>
        <v>0</v>
      </c>
      <c r="D24" s="137">
        <f t="shared" ca="1" si="2"/>
        <v>0</v>
      </c>
      <c r="E24" s="9">
        <f t="shared" ca="1" si="2"/>
        <v>124</v>
      </c>
      <c r="F24" s="9">
        <f t="shared" ca="1" si="2"/>
        <v>108</v>
      </c>
      <c r="G24" s="137">
        <f t="shared" ca="1" si="2"/>
        <v>0</v>
      </c>
      <c r="H24" s="9">
        <f t="shared" ca="1" si="2"/>
        <v>102</v>
      </c>
      <c r="I24" s="56"/>
      <c r="J24" s="57"/>
      <c r="K24" s="57"/>
      <c r="L24" s="57"/>
    </row>
    <row r="25" spans="1:12" s="10" customFormat="1" x14ac:dyDescent="0.25">
      <c r="A25" s="8" t="s">
        <v>27</v>
      </c>
      <c r="B25" s="137">
        <f t="shared" ca="1" si="2"/>
        <v>0</v>
      </c>
      <c r="C25" s="9">
        <f t="shared" ca="1" si="2"/>
        <v>0</v>
      </c>
      <c r="D25" s="137">
        <f t="shared" ca="1" si="2"/>
        <v>0</v>
      </c>
      <c r="E25" s="9">
        <f t="shared" ca="1" si="2"/>
        <v>318</v>
      </c>
      <c r="F25" s="9">
        <f t="shared" ca="1" si="2"/>
        <v>352</v>
      </c>
      <c r="G25" s="137">
        <f t="shared" ca="1" si="2"/>
        <v>0</v>
      </c>
      <c r="H25" s="9">
        <f t="shared" ca="1" si="2"/>
        <v>290</v>
      </c>
      <c r="I25" s="56"/>
      <c r="J25" s="57"/>
      <c r="K25" s="57"/>
      <c r="L25" s="57"/>
    </row>
    <row r="26" spans="1:12" s="10" customFormat="1" x14ac:dyDescent="0.25">
      <c r="A26" s="8" t="s">
        <v>28</v>
      </c>
      <c r="B26" s="137">
        <f t="shared" ca="1" si="2"/>
        <v>0</v>
      </c>
      <c r="C26" s="9">
        <f t="shared" ca="1" si="2"/>
        <v>46</v>
      </c>
      <c r="D26" s="137">
        <f t="shared" ca="1" si="2"/>
        <v>0</v>
      </c>
      <c r="E26" s="9">
        <f t="shared" ca="1" si="2"/>
        <v>664</v>
      </c>
      <c r="F26" s="9">
        <f t="shared" ca="1" si="2"/>
        <v>679</v>
      </c>
      <c r="G26" s="137">
        <f t="shared" ca="1" si="2"/>
        <v>0</v>
      </c>
      <c r="H26" s="9">
        <f t="shared" ca="1" si="2"/>
        <v>548</v>
      </c>
      <c r="I26" s="56"/>
      <c r="J26" s="57"/>
      <c r="K26" s="57"/>
      <c r="L26" s="57"/>
    </row>
    <row r="27" spans="1:12" s="10" customFormat="1" x14ac:dyDescent="0.25">
      <c r="A27" s="8" t="s">
        <v>29</v>
      </c>
      <c r="B27" s="137">
        <f t="shared" ca="1" si="2"/>
        <v>0</v>
      </c>
      <c r="C27" s="9">
        <f t="shared" ca="1" si="2"/>
        <v>101</v>
      </c>
      <c r="D27" s="137">
        <f t="shared" ca="1" si="2"/>
        <v>0</v>
      </c>
      <c r="E27" s="9">
        <f t="shared" ca="1" si="2"/>
        <v>80</v>
      </c>
      <c r="F27" s="9">
        <f t="shared" ca="1" si="2"/>
        <v>171</v>
      </c>
      <c r="G27" s="137">
        <f t="shared" ca="1" si="2"/>
        <v>0</v>
      </c>
      <c r="H27" s="9">
        <f t="shared" ca="1" si="2"/>
        <v>158</v>
      </c>
      <c r="I27" s="56"/>
      <c r="J27" s="57"/>
      <c r="K27" s="57"/>
      <c r="L27" s="57"/>
    </row>
    <row r="28" spans="1:12" s="10" customFormat="1" x14ac:dyDescent="0.25">
      <c r="A28" s="8" t="s">
        <v>30</v>
      </c>
      <c r="B28" s="137">
        <f t="shared" ca="1" si="2"/>
        <v>0</v>
      </c>
      <c r="C28" s="9">
        <f t="shared" ca="1" si="2"/>
        <v>7</v>
      </c>
      <c r="D28" s="137">
        <f t="shared" ca="1" si="2"/>
        <v>0</v>
      </c>
      <c r="E28" s="9">
        <f t="shared" ca="1" si="2"/>
        <v>29</v>
      </c>
      <c r="F28" s="9">
        <f t="shared" ca="1" si="2"/>
        <v>8</v>
      </c>
      <c r="G28" s="137">
        <f t="shared" ca="1" si="2"/>
        <v>0</v>
      </c>
      <c r="H28" s="9">
        <f t="shared" ca="1" si="2"/>
        <v>0</v>
      </c>
      <c r="I28" s="56"/>
      <c r="J28" s="57"/>
      <c r="K28" s="57"/>
      <c r="L28" s="57"/>
    </row>
    <row r="29" spans="1:12" s="10" customFormat="1" x14ac:dyDescent="0.25">
      <c r="A29" s="8" t="s">
        <v>31</v>
      </c>
      <c r="B29" s="137">
        <f t="shared" ca="1" si="2"/>
        <v>0</v>
      </c>
      <c r="C29" s="9">
        <f t="shared" ca="1" si="2"/>
        <v>0</v>
      </c>
      <c r="D29" s="137">
        <f t="shared" ca="1" si="2"/>
        <v>0</v>
      </c>
      <c r="E29" s="9">
        <f t="shared" ca="1" si="2"/>
        <v>0</v>
      </c>
      <c r="F29" s="9">
        <f t="shared" ca="1" si="2"/>
        <v>0</v>
      </c>
      <c r="G29" s="137">
        <f t="shared" ca="1" si="2"/>
        <v>0</v>
      </c>
      <c r="H29" s="9">
        <f t="shared" ca="1" si="2"/>
        <v>0</v>
      </c>
      <c r="I29" s="56"/>
      <c r="J29" s="57"/>
      <c r="K29" s="57"/>
      <c r="L29" s="57"/>
    </row>
    <row r="30" spans="1:12" s="10" customFormat="1" x14ac:dyDescent="0.25">
      <c r="A30" s="8" t="s">
        <v>32</v>
      </c>
      <c r="B30" s="137">
        <f t="shared" ca="1" si="2"/>
        <v>0</v>
      </c>
      <c r="C30" s="9">
        <f t="shared" ca="1" si="2"/>
        <v>0</v>
      </c>
      <c r="D30" s="137">
        <f t="shared" ca="1" si="2"/>
        <v>0</v>
      </c>
      <c r="E30" s="9">
        <f t="shared" ca="1" si="2"/>
        <v>0</v>
      </c>
      <c r="F30" s="9">
        <f t="shared" ca="1" si="2"/>
        <v>0</v>
      </c>
      <c r="G30" s="137">
        <f t="shared" ca="1" si="2"/>
        <v>0</v>
      </c>
      <c r="H30" s="9">
        <f t="shared" ca="1" si="2"/>
        <v>0</v>
      </c>
      <c r="I30" s="56"/>
      <c r="J30" s="57"/>
      <c r="K30" s="57"/>
      <c r="L30" s="57"/>
    </row>
    <row r="31" spans="1:12" s="10" customFormat="1" x14ac:dyDescent="0.25">
      <c r="A31" s="8" t="s">
        <v>33</v>
      </c>
      <c r="B31" s="137">
        <f t="shared" ca="1" si="2"/>
        <v>0</v>
      </c>
      <c r="C31" s="9">
        <f t="shared" ca="1" si="2"/>
        <v>0</v>
      </c>
      <c r="D31" s="137">
        <f t="shared" ca="1" si="2"/>
        <v>0</v>
      </c>
      <c r="E31" s="9">
        <f t="shared" ca="1" si="2"/>
        <v>0</v>
      </c>
      <c r="F31" s="9">
        <f t="shared" ca="1" si="2"/>
        <v>0</v>
      </c>
      <c r="G31" s="137">
        <f t="shared" ca="1" si="2"/>
        <v>0</v>
      </c>
      <c r="H31" s="9">
        <f t="shared" ca="1" si="2"/>
        <v>0</v>
      </c>
      <c r="I31" s="56"/>
      <c r="J31" s="57"/>
      <c r="K31" s="57"/>
      <c r="L31" s="57"/>
    </row>
    <row r="32" spans="1:12" s="10" customFormat="1" x14ac:dyDescent="0.25">
      <c r="A32" s="8" t="s">
        <v>34</v>
      </c>
      <c r="B32" s="137">
        <f t="shared" ca="1" si="2"/>
        <v>0</v>
      </c>
      <c r="C32" s="9">
        <f t="shared" ca="1" si="2"/>
        <v>0</v>
      </c>
      <c r="D32" s="137">
        <f t="shared" ca="1" si="2"/>
        <v>0</v>
      </c>
      <c r="E32" s="9">
        <f t="shared" ca="1" si="2"/>
        <v>57</v>
      </c>
      <c r="F32" s="9">
        <f t="shared" ca="1" si="2"/>
        <v>78</v>
      </c>
      <c r="G32" s="137">
        <f t="shared" ca="1" si="2"/>
        <v>0</v>
      </c>
      <c r="H32" s="9">
        <f t="shared" ca="1" si="2"/>
        <v>54</v>
      </c>
      <c r="I32" s="59"/>
      <c r="J32" s="60"/>
      <c r="K32" s="60"/>
      <c r="L32" s="60"/>
    </row>
    <row r="33" spans="1:12" s="13" customFormat="1" x14ac:dyDescent="0.25">
      <c r="A33" s="11" t="s">
        <v>10</v>
      </c>
      <c r="B33" s="12">
        <f t="shared" ca="1" si="2"/>
        <v>738.77419354838707</v>
      </c>
      <c r="C33" s="12">
        <f t="shared" ca="1" si="2"/>
        <v>416</v>
      </c>
      <c r="D33" s="12">
        <f t="shared" ca="1" si="2"/>
        <v>3817</v>
      </c>
      <c r="E33" s="12">
        <f t="shared" ca="1" si="2"/>
        <v>4149</v>
      </c>
      <c r="F33" s="12">
        <f t="shared" ca="1" si="2"/>
        <v>4332</v>
      </c>
      <c r="G33" s="12">
        <f t="shared" ca="1" si="2"/>
        <v>3078</v>
      </c>
      <c r="H33" s="12">
        <f t="shared" ca="1" si="2"/>
        <v>3869</v>
      </c>
      <c r="I33" s="12">
        <f ca="1">SUM(B33,(D33*2),G33)</f>
        <v>11450.774193548386</v>
      </c>
      <c r="J33" s="12">
        <f ca="1">SUM(C33,E33,F33,H33)</f>
        <v>12766</v>
      </c>
      <c r="K33" s="12">
        <f ca="1">J33-I33</f>
        <v>1315.2258064516136</v>
      </c>
      <c r="L33" s="50">
        <f ca="1">1-(I33-J33)/I33</f>
        <v>1.1148591164423312</v>
      </c>
    </row>
    <row r="34" spans="1:12" ht="6.95" customHeight="1" x14ac:dyDescent="0.25">
      <c r="A34" s="14"/>
      <c r="B34" s="51"/>
      <c r="C34" s="15"/>
      <c r="D34" s="51"/>
      <c r="E34" s="16"/>
      <c r="F34" s="16"/>
      <c r="G34" s="52"/>
      <c r="H34" s="16"/>
      <c r="I34" s="52"/>
      <c r="J34" s="16"/>
      <c r="K34" s="16"/>
      <c r="L34" s="16"/>
    </row>
    <row r="35" spans="1:12" s="7" customFormat="1" ht="25.5" x14ac:dyDescent="0.25">
      <c r="A35" s="4" t="s">
        <v>35</v>
      </c>
      <c r="B35" s="5" t="str">
        <f t="shared" ref="B35:H42" ca="1" si="3">B35</f>
        <v>Meta Parcial</v>
      </c>
      <c r="C35" s="5" t="str">
        <f t="shared" ca="1" si="3"/>
        <v>26-31-jul-24</v>
      </c>
      <c r="D35" s="5" t="str">
        <f t="shared" ca="1" si="3"/>
        <v>Meta Mensal</v>
      </c>
      <c r="E35" s="5">
        <f t="shared" ca="1" si="3"/>
        <v>45505</v>
      </c>
      <c r="F35" s="5">
        <f t="shared" ca="1" si="3"/>
        <v>45536</v>
      </c>
      <c r="G35" s="5" t="str">
        <f t="shared" ca="1" si="3"/>
        <v>Meta Parcial</v>
      </c>
      <c r="H35" s="5" t="str">
        <f t="shared" ca="1" si="3"/>
        <v>01-25-Out-24</v>
      </c>
      <c r="I35" s="5" t="str">
        <f>I$4</f>
        <v>Meta Trimestral
[De 26/07 a 25/10]</v>
      </c>
      <c r="J35" s="5" t="str">
        <f>J$4</f>
        <v>Real Trimestral
[De 26/07 a 25/10]</v>
      </c>
      <c r="K35" s="5" t="str">
        <f>K$4</f>
        <v>Desvio</v>
      </c>
      <c r="L35" s="5" t="str">
        <f>L$4</f>
        <v>Efetividade</v>
      </c>
    </row>
    <row r="36" spans="1:12" s="10" customFormat="1" x14ac:dyDescent="0.25">
      <c r="A36" s="8" t="s">
        <v>36</v>
      </c>
      <c r="B36" s="137">
        <f t="shared" ca="1" si="3"/>
        <v>708.77419354838707</v>
      </c>
      <c r="C36" s="9">
        <f t="shared" ca="1" si="3"/>
        <v>190</v>
      </c>
      <c r="D36" s="137">
        <f t="shared" ca="1" si="3"/>
        <v>3662</v>
      </c>
      <c r="E36" s="9">
        <f t="shared" ca="1" si="3"/>
        <v>1815</v>
      </c>
      <c r="F36" s="9">
        <f t="shared" ca="1" si="3"/>
        <v>1963</v>
      </c>
      <c r="G36" s="137">
        <f t="shared" ca="1" si="3"/>
        <v>2953</v>
      </c>
      <c r="H36" s="9">
        <f t="shared" ca="1" si="3"/>
        <v>1405</v>
      </c>
      <c r="I36" s="53"/>
      <c r="J36" s="54"/>
      <c r="K36" s="54"/>
      <c r="L36" s="54"/>
    </row>
    <row r="37" spans="1:12" s="10" customFormat="1" x14ac:dyDescent="0.25">
      <c r="A37" s="8" t="s">
        <v>37</v>
      </c>
      <c r="B37" s="137">
        <f t="shared" ca="1" si="3"/>
        <v>0</v>
      </c>
      <c r="C37" s="9">
        <f t="shared" ca="1" si="3"/>
        <v>0</v>
      </c>
      <c r="D37" s="137">
        <f t="shared" ca="1" si="3"/>
        <v>0</v>
      </c>
      <c r="E37" s="9">
        <f t="shared" ca="1" si="3"/>
        <v>50</v>
      </c>
      <c r="F37" s="9">
        <f t="shared" ca="1" si="3"/>
        <v>43</v>
      </c>
      <c r="G37" s="137">
        <f t="shared" ca="1" si="3"/>
        <v>0</v>
      </c>
      <c r="H37" s="9">
        <f t="shared" ca="1" si="3"/>
        <v>47</v>
      </c>
      <c r="I37" s="56"/>
      <c r="J37" s="57"/>
      <c r="K37" s="57"/>
      <c r="L37" s="57"/>
    </row>
    <row r="38" spans="1:12" s="10" customFormat="1" x14ac:dyDescent="0.25">
      <c r="A38" s="8" t="s">
        <v>38</v>
      </c>
      <c r="B38" s="137">
        <f t="shared" ca="1" si="3"/>
        <v>0</v>
      </c>
      <c r="C38" s="9">
        <f t="shared" ca="1" si="3"/>
        <v>188</v>
      </c>
      <c r="D38" s="137">
        <f t="shared" ca="1" si="3"/>
        <v>0</v>
      </c>
      <c r="E38" s="9">
        <f t="shared" ca="1" si="3"/>
        <v>1634</v>
      </c>
      <c r="F38" s="9">
        <f t="shared" ca="1" si="3"/>
        <v>1438</v>
      </c>
      <c r="G38" s="137">
        <f t="shared" ca="1" si="3"/>
        <v>0</v>
      </c>
      <c r="H38" s="9">
        <f t="shared" ca="1" si="3"/>
        <v>1251</v>
      </c>
      <c r="I38" s="56"/>
      <c r="J38" s="57"/>
      <c r="K38" s="57"/>
      <c r="L38" s="57"/>
    </row>
    <row r="39" spans="1:12" s="10" customFormat="1" x14ac:dyDescent="0.25">
      <c r="A39" s="8" t="s">
        <v>39</v>
      </c>
      <c r="B39" s="137">
        <f t="shared" ca="1" si="3"/>
        <v>0</v>
      </c>
      <c r="C39" s="9">
        <f t="shared" ca="1" si="3"/>
        <v>0</v>
      </c>
      <c r="D39" s="137">
        <f t="shared" ca="1" si="3"/>
        <v>0</v>
      </c>
      <c r="E39" s="9">
        <f t="shared" ca="1" si="3"/>
        <v>0</v>
      </c>
      <c r="F39" s="9">
        <f t="shared" ca="1" si="3"/>
        <v>0</v>
      </c>
      <c r="G39" s="137">
        <f t="shared" ca="1" si="3"/>
        <v>0</v>
      </c>
      <c r="H39" s="9">
        <f t="shared" ca="1" si="3"/>
        <v>0</v>
      </c>
      <c r="I39" s="56"/>
      <c r="J39" s="57"/>
      <c r="K39" s="57"/>
      <c r="L39" s="57"/>
    </row>
    <row r="40" spans="1:12" s="10" customFormat="1" x14ac:dyDescent="0.25">
      <c r="A40" s="8" t="s">
        <v>40</v>
      </c>
      <c r="B40" s="137">
        <f t="shared" ca="1" si="3"/>
        <v>0</v>
      </c>
      <c r="C40" s="9">
        <f t="shared" ca="1" si="3"/>
        <v>45</v>
      </c>
      <c r="D40" s="137">
        <f t="shared" ca="1" si="3"/>
        <v>0</v>
      </c>
      <c r="E40" s="9">
        <f t="shared" ca="1" si="3"/>
        <v>528</v>
      </c>
      <c r="F40" s="9">
        <f t="shared" ca="1" si="3"/>
        <v>489</v>
      </c>
      <c r="G40" s="137">
        <f t="shared" ca="1" si="3"/>
        <v>0</v>
      </c>
      <c r="H40" s="9">
        <f t="shared" ca="1" si="3"/>
        <v>364</v>
      </c>
      <c r="I40" s="56"/>
      <c r="J40" s="57"/>
      <c r="K40" s="57"/>
      <c r="L40" s="57"/>
    </row>
    <row r="41" spans="1:12" s="10" customFormat="1" x14ac:dyDescent="0.25">
      <c r="A41" s="8" t="s">
        <v>41</v>
      </c>
      <c r="B41" s="137">
        <f t="shared" ca="1" si="3"/>
        <v>0</v>
      </c>
      <c r="C41" s="9">
        <f t="shared" ca="1" si="3"/>
        <v>22</v>
      </c>
      <c r="D41" s="137">
        <f t="shared" ca="1" si="3"/>
        <v>0</v>
      </c>
      <c r="E41" s="9">
        <f t="shared" ca="1" si="3"/>
        <v>192</v>
      </c>
      <c r="F41" s="9">
        <f t="shared" ca="1" si="3"/>
        <v>209</v>
      </c>
      <c r="G41" s="137">
        <f t="shared" ca="1" si="3"/>
        <v>0</v>
      </c>
      <c r="H41" s="9">
        <f t="shared" ca="1" si="3"/>
        <v>155</v>
      </c>
      <c r="I41" s="59"/>
      <c r="J41" s="60"/>
      <c r="K41" s="60"/>
      <c r="L41" s="60"/>
    </row>
    <row r="42" spans="1:12" s="13" customFormat="1" x14ac:dyDescent="0.25">
      <c r="A42" s="11" t="s">
        <v>10</v>
      </c>
      <c r="B42" s="12">
        <f t="shared" ca="1" si="3"/>
        <v>708.77419354838707</v>
      </c>
      <c r="C42" s="12">
        <f t="shared" ca="1" si="3"/>
        <v>445</v>
      </c>
      <c r="D42" s="12">
        <f t="shared" ca="1" si="3"/>
        <v>3662</v>
      </c>
      <c r="E42" s="12">
        <f t="shared" ca="1" si="3"/>
        <v>4219</v>
      </c>
      <c r="F42" s="12">
        <f t="shared" ca="1" si="3"/>
        <v>4142</v>
      </c>
      <c r="G42" s="12">
        <f t="shared" ca="1" si="3"/>
        <v>2953</v>
      </c>
      <c r="H42" s="12">
        <f t="shared" ca="1" si="3"/>
        <v>3222</v>
      </c>
      <c r="I42" s="12">
        <f ca="1">SUM(B42,(D42*2),G42)</f>
        <v>10985.774193548386</v>
      </c>
      <c r="J42" s="12">
        <f ca="1">SUM(C42,E42,F42,H42)</f>
        <v>12028</v>
      </c>
      <c r="K42" s="12">
        <f ca="1">J42-I42</f>
        <v>1042.2258064516136</v>
      </c>
      <c r="L42" s="50">
        <f ca="1">1-(I42-J42)/I42</f>
        <v>1.094870492337598</v>
      </c>
    </row>
    <row r="43" spans="1:12" ht="6.95" customHeight="1" x14ac:dyDescent="0.25">
      <c r="A43" s="14"/>
      <c r="B43" s="51"/>
      <c r="C43" s="15"/>
      <c r="D43" s="51"/>
      <c r="E43" s="16"/>
      <c r="F43" s="16"/>
      <c r="G43" s="51"/>
      <c r="H43" s="16"/>
      <c r="I43" s="51"/>
      <c r="J43" s="15"/>
      <c r="K43" s="15"/>
      <c r="L43" s="15"/>
    </row>
    <row r="44" spans="1:12" s="7" customFormat="1" ht="25.5" x14ac:dyDescent="0.25">
      <c r="A44" s="4" t="s">
        <v>42</v>
      </c>
      <c r="B44" s="5"/>
      <c r="C44" s="5" t="str">
        <f ca="1">C44</f>
        <v>26-31-jul-24</v>
      </c>
      <c r="D44" s="5"/>
      <c r="E44" s="5">
        <f t="shared" ref="E44:F47" ca="1" si="4">E44</f>
        <v>45505</v>
      </c>
      <c r="F44" s="5">
        <f t="shared" ca="1" si="4"/>
        <v>45536</v>
      </c>
      <c r="G44" s="5"/>
      <c r="H44" s="5" t="str">
        <f ca="1">H44</f>
        <v>01-25-Out-24</v>
      </c>
      <c r="I44" s="5"/>
      <c r="J44" s="5"/>
      <c r="K44" s="5"/>
      <c r="L44" s="5"/>
    </row>
    <row r="45" spans="1:12" s="10" customFormat="1" x14ac:dyDescent="0.25">
      <c r="A45" s="8" t="s">
        <v>43</v>
      </c>
      <c r="B45" s="61"/>
      <c r="C45" s="9">
        <f ca="1">C45</f>
        <v>433</v>
      </c>
      <c r="D45" s="61"/>
      <c r="E45" s="9">
        <f t="shared" ca="1" si="4"/>
        <v>3764</v>
      </c>
      <c r="F45" s="9">
        <f t="shared" ca="1" si="4"/>
        <v>3997</v>
      </c>
      <c r="G45" s="61"/>
      <c r="H45" s="9">
        <f ca="1">H45</f>
        <v>3339</v>
      </c>
      <c r="I45" s="61"/>
      <c r="J45" s="18"/>
      <c r="K45" s="18"/>
      <c r="L45" s="18"/>
    </row>
    <row r="46" spans="1:12" s="10" customFormat="1" x14ac:dyDescent="0.25">
      <c r="A46" s="8" t="s">
        <v>44</v>
      </c>
      <c r="B46" s="61"/>
      <c r="C46" s="9">
        <f ca="1">C46</f>
        <v>68</v>
      </c>
      <c r="D46" s="61"/>
      <c r="E46" s="9">
        <f t="shared" ca="1" si="4"/>
        <v>657</v>
      </c>
      <c r="F46" s="9">
        <f t="shared" ca="1" si="4"/>
        <v>610</v>
      </c>
      <c r="G46" s="61"/>
      <c r="H46" s="9">
        <f ca="1">H46</f>
        <v>546</v>
      </c>
      <c r="I46" s="61"/>
      <c r="J46" s="18"/>
      <c r="K46" s="18"/>
      <c r="L46" s="18"/>
    </row>
    <row r="47" spans="1:12" s="13" customFormat="1" x14ac:dyDescent="0.25">
      <c r="A47" s="11" t="s">
        <v>10</v>
      </c>
      <c r="B47" s="12"/>
      <c r="C47" s="12">
        <f ca="1">C47</f>
        <v>501</v>
      </c>
      <c r="D47" s="12"/>
      <c r="E47" s="12">
        <f t="shared" ca="1" si="4"/>
        <v>4421</v>
      </c>
      <c r="F47" s="12">
        <f t="shared" ca="1" si="4"/>
        <v>4607</v>
      </c>
      <c r="G47" s="12"/>
      <c r="H47" s="12">
        <f ca="1">H47</f>
        <v>3885</v>
      </c>
      <c r="I47" s="12"/>
      <c r="J47" s="12"/>
      <c r="K47" s="12"/>
      <c r="L47" s="12"/>
    </row>
    <row r="48" spans="1:12" ht="6.95" customHeight="1" x14ac:dyDescent="0.25">
      <c r="A48" s="14"/>
      <c r="B48" s="51"/>
      <c r="C48" s="15"/>
      <c r="D48" s="51"/>
      <c r="E48" s="16"/>
      <c r="F48" s="16"/>
      <c r="G48" s="51"/>
      <c r="H48" s="16"/>
      <c r="I48" s="51"/>
      <c r="J48" s="15"/>
      <c r="K48" s="15"/>
      <c r="L48" s="15"/>
    </row>
    <row r="49" spans="1:12" s="7" customFormat="1" x14ac:dyDescent="0.25">
      <c r="A49" s="4" t="s">
        <v>45</v>
      </c>
      <c r="B49" s="5"/>
      <c r="C49" s="5" t="str">
        <f t="shared" ref="C49:C57" ca="1" si="5">C49</f>
        <v>26-31-jul-24</v>
      </c>
      <c r="D49" s="5"/>
      <c r="E49" s="5">
        <f t="shared" ref="E49:F57" ca="1" si="6">E49</f>
        <v>45505</v>
      </c>
      <c r="F49" s="5">
        <f t="shared" ca="1" si="6"/>
        <v>45536</v>
      </c>
      <c r="G49" s="5"/>
      <c r="H49" s="5" t="str">
        <f t="shared" ref="H49:H57" ca="1" si="7">H49</f>
        <v>01-25-Out-24</v>
      </c>
      <c r="I49" s="5"/>
      <c r="J49" s="5"/>
      <c r="K49" s="5"/>
      <c r="L49" s="5"/>
    </row>
    <row r="50" spans="1:12" s="10" customFormat="1" x14ac:dyDescent="0.25">
      <c r="A50" s="8" t="s">
        <v>46</v>
      </c>
      <c r="B50" s="61"/>
      <c r="C50" s="9">
        <f t="shared" ca="1" si="5"/>
        <v>0</v>
      </c>
      <c r="D50" s="61"/>
      <c r="E50" s="9">
        <f t="shared" ca="1" si="6"/>
        <v>0</v>
      </c>
      <c r="F50" s="9">
        <f t="shared" ca="1" si="6"/>
        <v>0</v>
      </c>
      <c r="G50" s="61"/>
      <c r="H50" s="9">
        <f t="shared" ca="1" si="7"/>
        <v>15</v>
      </c>
      <c r="I50" s="61"/>
      <c r="J50" s="18"/>
      <c r="K50" s="18"/>
      <c r="L50" s="18"/>
    </row>
    <row r="51" spans="1:12" s="10" customFormat="1" x14ac:dyDescent="0.25">
      <c r="A51" s="8" t="s">
        <v>47</v>
      </c>
      <c r="B51" s="61"/>
      <c r="C51" s="9">
        <f t="shared" ca="1" si="5"/>
        <v>121</v>
      </c>
      <c r="D51" s="61"/>
      <c r="E51" s="9">
        <f t="shared" ca="1" si="6"/>
        <v>894</v>
      </c>
      <c r="F51" s="9">
        <f t="shared" ca="1" si="6"/>
        <v>400</v>
      </c>
      <c r="G51" s="61"/>
      <c r="H51" s="9">
        <f t="shared" ca="1" si="7"/>
        <v>457</v>
      </c>
      <c r="I51" s="61"/>
      <c r="J51" s="18"/>
      <c r="K51" s="18"/>
      <c r="L51" s="18"/>
    </row>
    <row r="52" spans="1:12" s="10" customFormat="1" x14ac:dyDescent="0.25">
      <c r="A52" s="8" t="s">
        <v>48</v>
      </c>
      <c r="B52" s="12"/>
      <c r="C52" s="9">
        <f t="shared" ca="1" si="5"/>
        <v>0</v>
      </c>
      <c r="D52" s="12"/>
      <c r="E52" s="9">
        <f t="shared" ca="1" si="6"/>
        <v>0</v>
      </c>
      <c r="F52" s="9">
        <f t="shared" ca="1" si="6"/>
        <v>0</v>
      </c>
      <c r="G52" s="12"/>
      <c r="H52" s="9">
        <f t="shared" ca="1" si="7"/>
        <v>0</v>
      </c>
      <c r="I52" s="12"/>
      <c r="J52" s="12"/>
      <c r="K52" s="12"/>
      <c r="L52" s="12"/>
    </row>
    <row r="53" spans="1:12" s="10" customFormat="1" x14ac:dyDescent="0.25">
      <c r="A53" s="8" t="s">
        <v>49</v>
      </c>
      <c r="B53" s="61"/>
      <c r="C53" s="9">
        <f t="shared" ca="1" si="5"/>
        <v>0</v>
      </c>
      <c r="D53" s="61"/>
      <c r="E53" s="9">
        <f t="shared" ca="1" si="6"/>
        <v>86</v>
      </c>
      <c r="F53" s="9">
        <f t="shared" ca="1" si="6"/>
        <v>80</v>
      </c>
      <c r="G53" s="61"/>
      <c r="H53" s="9">
        <f t="shared" ca="1" si="7"/>
        <v>39</v>
      </c>
      <c r="I53" s="61"/>
      <c r="J53" s="18"/>
      <c r="K53" s="18"/>
      <c r="L53" s="18"/>
    </row>
    <row r="54" spans="1:12" s="10" customFormat="1" x14ac:dyDescent="0.25">
      <c r="A54" s="8" t="s">
        <v>50</v>
      </c>
      <c r="B54" s="61"/>
      <c r="C54" s="9">
        <f t="shared" ca="1" si="5"/>
        <v>0</v>
      </c>
      <c r="D54" s="61"/>
      <c r="E54" s="9">
        <f t="shared" ca="1" si="6"/>
        <v>0</v>
      </c>
      <c r="F54" s="9">
        <f t="shared" ca="1" si="6"/>
        <v>0</v>
      </c>
      <c r="G54" s="61"/>
      <c r="H54" s="9">
        <f t="shared" ca="1" si="7"/>
        <v>0</v>
      </c>
      <c r="I54" s="61"/>
      <c r="J54" s="18"/>
      <c r="K54" s="18"/>
      <c r="L54" s="18"/>
    </row>
    <row r="55" spans="1:12" s="10" customFormat="1" x14ac:dyDescent="0.25">
      <c r="A55" s="8" t="s">
        <v>51</v>
      </c>
      <c r="B55" s="61"/>
      <c r="C55" s="9">
        <f t="shared" ca="1" si="5"/>
        <v>8</v>
      </c>
      <c r="D55" s="61"/>
      <c r="E55" s="9">
        <f t="shared" ca="1" si="6"/>
        <v>114</v>
      </c>
      <c r="F55" s="9">
        <f t="shared" ca="1" si="6"/>
        <v>73</v>
      </c>
      <c r="G55" s="61"/>
      <c r="H55" s="9">
        <f t="shared" ca="1" si="7"/>
        <v>0</v>
      </c>
      <c r="I55" s="61"/>
      <c r="J55" s="18"/>
      <c r="K55" s="18"/>
      <c r="L55" s="18"/>
    </row>
    <row r="56" spans="1:12" s="10" customFormat="1" x14ac:dyDescent="0.25">
      <c r="A56" s="8" t="s">
        <v>52</v>
      </c>
      <c r="B56" s="61"/>
      <c r="C56" s="9">
        <f t="shared" ca="1" si="5"/>
        <v>0</v>
      </c>
      <c r="D56" s="61"/>
      <c r="E56" s="9">
        <f t="shared" ca="1" si="6"/>
        <v>31</v>
      </c>
      <c r="F56" s="9">
        <f t="shared" ca="1" si="6"/>
        <v>23</v>
      </c>
      <c r="G56" s="61"/>
      <c r="H56" s="9">
        <f t="shared" ca="1" si="7"/>
        <v>13</v>
      </c>
      <c r="I56" s="61"/>
      <c r="J56" s="18"/>
      <c r="K56" s="18"/>
      <c r="L56" s="18"/>
    </row>
    <row r="57" spans="1:12" s="13" customFormat="1" x14ac:dyDescent="0.25">
      <c r="A57" s="11" t="s">
        <v>10</v>
      </c>
      <c r="B57" s="12"/>
      <c r="C57" s="12">
        <f t="shared" ca="1" si="5"/>
        <v>129</v>
      </c>
      <c r="D57" s="12"/>
      <c r="E57" s="12">
        <f t="shared" ca="1" si="6"/>
        <v>1125</v>
      </c>
      <c r="F57" s="12">
        <f t="shared" ca="1" si="6"/>
        <v>576</v>
      </c>
      <c r="G57" s="12"/>
      <c r="H57" s="12">
        <f t="shared" ca="1" si="7"/>
        <v>524</v>
      </c>
      <c r="I57" s="12"/>
      <c r="J57" s="12"/>
      <c r="K57" s="12"/>
      <c r="L57" s="12"/>
    </row>
    <row r="58" spans="1:12" ht="6.95" customHeight="1" x14ac:dyDescent="0.25">
      <c r="A58" s="14"/>
      <c r="B58" s="51"/>
      <c r="C58" s="15"/>
      <c r="D58" s="51"/>
      <c r="E58" s="16"/>
      <c r="F58" s="16"/>
      <c r="G58" s="51"/>
      <c r="H58" s="16"/>
      <c r="I58" s="51"/>
      <c r="J58" s="15"/>
      <c r="K58" s="15"/>
      <c r="L58" s="15"/>
    </row>
    <row r="59" spans="1:12" s="7" customFormat="1" ht="25.5" x14ac:dyDescent="0.25">
      <c r="A59" s="4" t="s">
        <v>53</v>
      </c>
      <c r="B59" s="5" t="str">
        <f t="shared" ref="B59:H62" ca="1" si="8">B59</f>
        <v>Meta Parcial</v>
      </c>
      <c r="C59" s="5" t="str">
        <f t="shared" ca="1" si="8"/>
        <v>26-31-jul-24</v>
      </c>
      <c r="D59" s="5" t="str">
        <f t="shared" ca="1" si="8"/>
        <v>Meta Mensal</v>
      </c>
      <c r="E59" s="5">
        <f t="shared" ca="1" si="8"/>
        <v>45505</v>
      </c>
      <c r="F59" s="5">
        <f t="shared" ca="1" si="8"/>
        <v>45536</v>
      </c>
      <c r="G59" s="5" t="str">
        <f t="shared" ca="1" si="8"/>
        <v>Meta Parcial</v>
      </c>
      <c r="H59" s="5" t="str">
        <f t="shared" ca="1" si="8"/>
        <v>01-25-Out-24</v>
      </c>
      <c r="I59" s="5" t="str">
        <f>I$4</f>
        <v>Meta Trimestral
[De 26/07 a 25/10]</v>
      </c>
      <c r="J59" s="5" t="str">
        <f>J$4</f>
        <v>Real Trimestral
[De 26/07 a 25/10]</v>
      </c>
      <c r="K59" s="5" t="str">
        <f>K$4</f>
        <v>Desvio</v>
      </c>
      <c r="L59" s="5" t="str">
        <f>L$4</f>
        <v>Efetividade</v>
      </c>
    </row>
    <row r="60" spans="1:12" s="10" customFormat="1" x14ac:dyDescent="0.25">
      <c r="A60" s="8" t="s">
        <v>54</v>
      </c>
      <c r="B60" s="43" t="str">
        <f t="shared" ca="1" si="8"/>
        <v>≥ 5%</v>
      </c>
      <c r="C60" s="20">
        <f t="shared" ca="1" si="8"/>
        <v>0</v>
      </c>
      <c r="D60" s="43" t="str">
        <f t="shared" ca="1" si="8"/>
        <v>≥ 5%</v>
      </c>
      <c r="E60" s="21">
        <f t="shared" ca="1" si="8"/>
        <v>0.10144927536231885</v>
      </c>
      <c r="F60" s="21">
        <f t="shared" ca="1" si="8"/>
        <v>0.12103174603174603</v>
      </c>
      <c r="G60" s="43" t="str">
        <f t="shared" ca="1" si="8"/>
        <v>≥ 5%</v>
      </c>
      <c r="H60" s="21">
        <f t="shared" ca="1" si="8"/>
        <v>7.7087794432548179E-2</v>
      </c>
      <c r="I60" s="62">
        <v>0.05</v>
      </c>
      <c r="J60" s="21">
        <f ca="1">IFERROR((J61/J62),"-")</f>
        <v>9.5581014729950897E-2</v>
      </c>
      <c r="K60" s="63">
        <f ca="1">J60-I60</f>
        <v>4.5581014729950894E-2</v>
      </c>
      <c r="L60" s="63">
        <f ca="1">1-(I60-J60)/I60</f>
        <v>1.9116202945990177</v>
      </c>
    </row>
    <row r="61" spans="1:12" s="10" customFormat="1" x14ac:dyDescent="0.25">
      <c r="A61" s="22" t="s">
        <v>56</v>
      </c>
      <c r="B61" s="64">
        <f t="shared" ca="1" si="8"/>
        <v>0</v>
      </c>
      <c r="C61" s="24">
        <f t="shared" ca="1" si="8"/>
        <v>0</v>
      </c>
      <c r="D61" s="64">
        <f t="shared" ca="1" si="8"/>
        <v>0</v>
      </c>
      <c r="E61" s="25">
        <f t="shared" ca="1" si="8"/>
        <v>98</v>
      </c>
      <c r="F61" s="25">
        <f t="shared" ca="1" si="8"/>
        <v>122</v>
      </c>
      <c r="G61" s="64">
        <f t="shared" ca="1" si="8"/>
        <v>0</v>
      </c>
      <c r="H61" s="25">
        <f t="shared" ca="1" si="8"/>
        <v>72</v>
      </c>
      <c r="I61" s="12"/>
      <c r="J61" s="25">
        <f ca="1">SUM(C61,E61,F61,H61)</f>
        <v>292</v>
      </c>
      <c r="K61" s="25"/>
      <c r="L61" s="25"/>
    </row>
    <row r="62" spans="1:12" s="10" customFormat="1" x14ac:dyDescent="0.25">
      <c r="A62" s="22" t="s">
        <v>57</v>
      </c>
      <c r="B62" s="65">
        <f t="shared" ca="1" si="8"/>
        <v>0</v>
      </c>
      <c r="C62" s="24">
        <f t="shared" ca="1" si="8"/>
        <v>147</v>
      </c>
      <c r="D62" s="65">
        <f t="shared" ca="1" si="8"/>
        <v>0</v>
      </c>
      <c r="E62" s="25">
        <f t="shared" ca="1" si="8"/>
        <v>966</v>
      </c>
      <c r="F62" s="25">
        <f t="shared" ca="1" si="8"/>
        <v>1008</v>
      </c>
      <c r="G62" s="65">
        <f t="shared" ca="1" si="8"/>
        <v>0</v>
      </c>
      <c r="H62" s="25">
        <f t="shared" ca="1" si="8"/>
        <v>934</v>
      </c>
      <c r="I62" s="12"/>
      <c r="J62" s="25">
        <f ca="1">SUM(C62,E62,F62,H62)</f>
        <v>3055</v>
      </c>
      <c r="K62" s="25"/>
      <c r="L62" s="25"/>
    </row>
    <row r="63" spans="1:12" ht="6.95" customHeight="1" x14ac:dyDescent="0.25">
      <c r="A63" s="28"/>
      <c r="B63" s="66"/>
      <c r="C63" s="29"/>
      <c r="D63" s="66"/>
      <c r="E63" s="30"/>
      <c r="F63" s="30"/>
      <c r="G63" s="67"/>
      <c r="H63" s="30"/>
      <c r="I63" s="67"/>
      <c r="J63" s="30"/>
      <c r="K63" s="30"/>
      <c r="L63" s="30"/>
    </row>
    <row r="64" spans="1:12" s="7" customFormat="1" ht="25.5" x14ac:dyDescent="0.25">
      <c r="A64" s="4" t="s">
        <v>58</v>
      </c>
      <c r="B64" s="5" t="str">
        <f t="shared" ref="B64:H67" ca="1" si="9">B64</f>
        <v>Meta Parcial</v>
      </c>
      <c r="C64" s="5" t="str">
        <f t="shared" ca="1" si="9"/>
        <v>26-31-jul-24</v>
      </c>
      <c r="D64" s="5" t="str">
        <f t="shared" ca="1" si="9"/>
        <v>Meta Mensal</v>
      </c>
      <c r="E64" s="5">
        <f t="shared" ca="1" si="9"/>
        <v>45505</v>
      </c>
      <c r="F64" s="5">
        <f t="shared" ca="1" si="9"/>
        <v>45536</v>
      </c>
      <c r="G64" s="5" t="str">
        <f t="shared" ca="1" si="9"/>
        <v>Meta Parcial</v>
      </c>
      <c r="H64" s="5" t="str">
        <f t="shared" ca="1" si="9"/>
        <v>01-25-Out-24</v>
      </c>
      <c r="I64" s="5" t="str">
        <f>I$4</f>
        <v>Meta Trimestral
[De 26/07 a 25/10]</v>
      </c>
      <c r="J64" s="5" t="str">
        <f>J$4</f>
        <v>Real Trimestral
[De 26/07 a 25/10]</v>
      </c>
      <c r="K64" s="5" t="str">
        <f>K$4</f>
        <v>Desvio</v>
      </c>
      <c r="L64" s="5" t="str">
        <f>L$4</f>
        <v>Efetividade</v>
      </c>
    </row>
    <row r="65" spans="1:12" s="10" customFormat="1" x14ac:dyDescent="0.25">
      <c r="A65" s="8" t="s">
        <v>59</v>
      </c>
      <c r="B65" s="43" t="str">
        <f t="shared" ca="1" si="9"/>
        <v>≥ 50%</v>
      </c>
      <c r="C65" s="20">
        <f t="shared" ca="1" si="9"/>
        <v>0.13881019830028329</v>
      </c>
      <c r="D65" s="43" t="str">
        <f t="shared" ca="1" si="9"/>
        <v>≥ 50%</v>
      </c>
      <c r="E65" s="21">
        <f t="shared" ca="1" si="9"/>
        <v>0.88623853211009174</v>
      </c>
      <c r="F65" s="21">
        <f t="shared" ca="1" si="9"/>
        <v>0.89919714540588758</v>
      </c>
      <c r="G65" s="43" t="str">
        <f t="shared" ca="1" si="9"/>
        <v>≥ 50%</v>
      </c>
      <c r="H65" s="21">
        <f t="shared" ca="1" si="9"/>
        <v>0.8157205240174672</v>
      </c>
      <c r="I65" s="62">
        <v>0.5</v>
      </c>
      <c r="J65" s="21">
        <f ca="1">IFERROR((J66/J67),"-")</f>
        <v>0.69195922989807479</v>
      </c>
      <c r="K65" s="63">
        <f ca="1">J65-I65</f>
        <v>0.19195922989807479</v>
      </c>
      <c r="L65" s="63">
        <f ca="1">1-(I65-J65)/I65</f>
        <v>1.3839184597961496</v>
      </c>
    </row>
    <row r="66" spans="1:12" s="10" customFormat="1" x14ac:dyDescent="0.25">
      <c r="A66" s="22" t="s">
        <v>61</v>
      </c>
      <c r="B66" s="43" t="str">
        <f t="shared" ca="1" si="9"/>
        <v>-</v>
      </c>
      <c r="C66" s="24">
        <f t="shared" ca="1" si="9"/>
        <v>147</v>
      </c>
      <c r="D66" s="64">
        <f t="shared" ca="1" si="9"/>
        <v>0</v>
      </c>
      <c r="E66" s="25">
        <f t="shared" ca="1" si="9"/>
        <v>966</v>
      </c>
      <c r="F66" s="25">
        <f t="shared" ca="1" si="9"/>
        <v>1008</v>
      </c>
      <c r="G66" s="64">
        <f t="shared" ca="1" si="9"/>
        <v>0</v>
      </c>
      <c r="H66" s="25">
        <f t="shared" ca="1" si="9"/>
        <v>934</v>
      </c>
      <c r="I66" s="12"/>
      <c r="J66" s="25">
        <f ca="1">SUM(C66,E66,F66,H66)</f>
        <v>3055</v>
      </c>
      <c r="K66" s="25"/>
      <c r="L66" s="25"/>
    </row>
    <row r="67" spans="1:12" s="10" customFormat="1" x14ac:dyDescent="0.25">
      <c r="A67" s="22" t="s">
        <v>63</v>
      </c>
      <c r="B67" s="43" t="str">
        <f t="shared" ca="1" si="9"/>
        <v>-</v>
      </c>
      <c r="C67" s="24">
        <f t="shared" ca="1" si="9"/>
        <v>1059</v>
      </c>
      <c r="D67" s="65">
        <f t="shared" ca="1" si="9"/>
        <v>0</v>
      </c>
      <c r="E67" s="25">
        <f t="shared" ca="1" si="9"/>
        <v>1090</v>
      </c>
      <c r="F67" s="25">
        <f t="shared" ca="1" si="9"/>
        <v>1121</v>
      </c>
      <c r="G67" s="65">
        <f t="shared" ca="1" si="9"/>
        <v>0</v>
      </c>
      <c r="H67" s="25">
        <f t="shared" ca="1" si="9"/>
        <v>1145</v>
      </c>
      <c r="I67" s="12"/>
      <c r="J67" s="25">
        <f ca="1">SUM(C67,E67,F67,H67)</f>
        <v>4415</v>
      </c>
      <c r="K67" s="25"/>
      <c r="L67" s="25"/>
    </row>
    <row r="68" spans="1:12" ht="6.95" customHeight="1" x14ac:dyDescent="0.25">
      <c r="A68" s="28"/>
      <c r="B68" s="66"/>
      <c r="C68" s="29"/>
      <c r="D68" s="66"/>
      <c r="E68" s="30"/>
      <c r="F68" s="30"/>
      <c r="G68" s="67"/>
      <c r="H68" s="30"/>
      <c r="I68" s="67"/>
      <c r="J68" s="30"/>
      <c r="K68" s="30"/>
      <c r="L68" s="30"/>
    </row>
    <row r="69" spans="1:12" s="7" customFormat="1" ht="25.5" x14ac:dyDescent="0.25">
      <c r="A69" s="4" t="s">
        <v>64</v>
      </c>
      <c r="B69" s="5" t="str">
        <f t="shared" ref="B69:H70" ca="1" si="10">B69</f>
        <v>Meta Parcial</v>
      </c>
      <c r="C69" s="5" t="str">
        <f t="shared" ca="1" si="10"/>
        <v>26-31-jul-24</v>
      </c>
      <c r="D69" s="5" t="str">
        <f t="shared" ca="1" si="10"/>
        <v>Meta Mensal</v>
      </c>
      <c r="E69" s="5">
        <f t="shared" ca="1" si="10"/>
        <v>45505</v>
      </c>
      <c r="F69" s="5">
        <f t="shared" ca="1" si="10"/>
        <v>45536</v>
      </c>
      <c r="G69" s="5" t="str">
        <f t="shared" ca="1" si="10"/>
        <v>Meta Parcial</v>
      </c>
      <c r="H69" s="5" t="str">
        <f t="shared" ca="1" si="10"/>
        <v>01-25-Out-24</v>
      </c>
      <c r="I69" s="5" t="str">
        <f>I$4</f>
        <v>Meta Trimestral
[De 26/07 a 25/10]</v>
      </c>
      <c r="J69" s="5" t="str">
        <f>J$4</f>
        <v>Real Trimestral
[De 26/07 a 25/10]</v>
      </c>
      <c r="K69" s="5" t="str">
        <f>K$4</f>
        <v>Desvio</v>
      </c>
      <c r="L69" s="5" t="str">
        <f>L$4</f>
        <v>Efetividade</v>
      </c>
    </row>
    <row r="70" spans="1:12" s="10" customFormat="1" x14ac:dyDescent="0.25">
      <c r="A70" s="31" t="s">
        <v>65</v>
      </c>
      <c r="B70" s="43">
        <f t="shared" ca="1" si="10"/>
        <v>13.935483870967744</v>
      </c>
      <c r="C70" s="25">
        <f t="shared" ca="1" si="10"/>
        <v>3</v>
      </c>
      <c r="D70" s="43">
        <f t="shared" ca="1" si="10"/>
        <v>72</v>
      </c>
      <c r="E70" s="25">
        <f t="shared" ca="1" si="10"/>
        <v>78</v>
      </c>
      <c r="F70" s="25">
        <f t="shared" ca="1" si="10"/>
        <v>102</v>
      </c>
      <c r="G70" s="68">
        <f t="shared" ca="1" si="10"/>
        <v>58</v>
      </c>
      <c r="H70" s="25">
        <f t="shared" ca="1" si="10"/>
        <v>56</v>
      </c>
      <c r="I70" s="12">
        <f ca="1">SUM(B70,(D70*2),G70)</f>
        <v>215.93548387096774</v>
      </c>
      <c r="J70" s="25">
        <f ca="1">SUM(C70,E70,F70,H70)</f>
        <v>239</v>
      </c>
      <c r="K70" s="25">
        <f ca="1">J70-I70</f>
        <v>23.064516129032256</v>
      </c>
      <c r="L70" s="63">
        <f ca="1">1-(I70-J70)/I70</f>
        <v>1.1068120705109052</v>
      </c>
    </row>
    <row r="71" spans="1:12" ht="6.95" customHeight="1" x14ac:dyDescent="0.25">
      <c r="A71" s="32"/>
      <c r="B71" s="69"/>
      <c r="C71" s="33"/>
      <c r="D71" s="69"/>
      <c r="E71" s="33"/>
      <c r="F71" s="33"/>
      <c r="G71" s="69"/>
      <c r="H71" s="33"/>
      <c r="I71" s="69"/>
      <c r="J71" s="33"/>
      <c r="K71" s="33"/>
      <c r="L71" s="33"/>
    </row>
    <row r="72" spans="1:12" s="34" customFormat="1" ht="25.5" x14ac:dyDescent="0.25">
      <c r="A72" s="4" t="s">
        <v>66</v>
      </c>
      <c r="B72" s="5" t="str">
        <f t="shared" ref="B72:H81" ca="1" si="11">B72</f>
        <v>Meta Parcial</v>
      </c>
      <c r="C72" s="5" t="str">
        <f t="shared" ca="1" si="11"/>
        <v>26-31-jul-24</v>
      </c>
      <c r="D72" s="5" t="str">
        <f t="shared" ca="1" si="11"/>
        <v>Meta Mensal</v>
      </c>
      <c r="E72" s="5">
        <f t="shared" ca="1" si="11"/>
        <v>45505</v>
      </c>
      <c r="F72" s="5">
        <f t="shared" ca="1" si="11"/>
        <v>45536</v>
      </c>
      <c r="G72" s="5" t="str">
        <f t="shared" ca="1" si="11"/>
        <v>Meta Parcial</v>
      </c>
      <c r="H72" s="5" t="str">
        <f t="shared" ca="1" si="11"/>
        <v>01-25-Out-24</v>
      </c>
      <c r="I72" s="5" t="str">
        <f>I$4</f>
        <v>Meta Trimestral
[De 26/07 a 25/10]</v>
      </c>
      <c r="J72" s="5" t="str">
        <f>J$4</f>
        <v>Real Trimestral
[De 26/07 a 25/10]</v>
      </c>
      <c r="K72" s="5" t="str">
        <f>K$4</f>
        <v>Desvio</v>
      </c>
      <c r="L72" s="5" t="str">
        <f>L$4</f>
        <v>Efetividade</v>
      </c>
    </row>
    <row r="73" spans="1:12" s="10" customFormat="1" x14ac:dyDescent="0.25">
      <c r="A73" s="31" t="s">
        <v>67</v>
      </c>
      <c r="B73" s="38">
        <f t="shared" ca="1" si="11"/>
        <v>1.935483870967742</v>
      </c>
      <c r="C73" s="35">
        <f t="shared" ca="1" si="11"/>
        <v>0</v>
      </c>
      <c r="D73" s="38">
        <f t="shared" ca="1" si="11"/>
        <v>10</v>
      </c>
      <c r="E73" s="35">
        <f t="shared" ca="1" si="11"/>
        <v>0</v>
      </c>
      <c r="F73" s="35">
        <f t="shared" ca="1" si="11"/>
        <v>0</v>
      </c>
      <c r="G73" s="68">
        <f t="shared" ca="1" si="11"/>
        <v>8</v>
      </c>
      <c r="H73" s="35">
        <f t="shared" ca="1" si="11"/>
        <v>0</v>
      </c>
      <c r="I73" s="12">
        <f ca="1">SUM(B73,(D73*2),G73)</f>
        <v>29.935483870967744</v>
      </c>
      <c r="J73" s="25">
        <f ca="1">SUM(C73,E73,F73,H73)</f>
        <v>0</v>
      </c>
      <c r="K73" s="25">
        <f ca="1">J73-I73</f>
        <v>-29.935483870967744</v>
      </c>
      <c r="L73" s="63">
        <f ca="1">1-(I73-J73)/I73</f>
        <v>0</v>
      </c>
    </row>
    <row r="74" spans="1:12" s="10" customFormat="1" x14ac:dyDescent="0.25">
      <c r="A74" s="31" t="s">
        <v>68</v>
      </c>
      <c r="B74" s="38">
        <f t="shared" ca="1" si="11"/>
        <v>1.935483870967742</v>
      </c>
      <c r="C74" s="35">
        <f t="shared" ca="1" si="11"/>
        <v>0</v>
      </c>
      <c r="D74" s="38">
        <f t="shared" ca="1" si="11"/>
        <v>10</v>
      </c>
      <c r="E74" s="35">
        <f t="shared" ca="1" si="11"/>
        <v>0</v>
      </c>
      <c r="F74" s="35">
        <f t="shared" ca="1" si="11"/>
        <v>0</v>
      </c>
      <c r="G74" s="68">
        <f t="shared" ca="1" si="11"/>
        <v>8</v>
      </c>
      <c r="H74" s="35">
        <f t="shared" ca="1" si="11"/>
        <v>0</v>
      </c>
      <c r="I74" s="12">
        <f t="shared" ref="I74:I99" ca="1" si="12">SUM(B74,(D74*2),G74)</f>
        <v>29.935483870967744</v>
      </c>
      <c r="J74" s="25">
        <f t="shared" ref="J74:J99" ca="1" si="13">SUM(C74,E74,F74,H74)</f>
        <v>0</v>
      </c>
      <c r="K74" s="25">
        <f t="shared" ref="K74:K99" ca="1" si="14">J74-I74</f>
        <v>-29.935483870967744</v>
      </c>
      <c r="L74" s="63">
        <f t="shared" ref="L74:L99" ca="1" si="15">1-(I74-J74)/I74</f>
        <v>0</v>
      </c>
    </row>
    <row r="75" spans="1:12" s="10" customFormat="1" x14ac:dyDescent="0.25">
      <c r="A75" s="31" t="s">
        <v>69</v>
      </c>
      <c r="B75" s="38">
        <f t="shared" ca="1" si="11"/>
        <v>9.6774193548387082</v>
      </c>
      <c r="C75" s="35">
        <f t="shared" ca="1" si="11"/>
        <v>0</v>
      </c>
      <c r="D75" s="38">
        <f t="shared" ca="1" si="11"/>
        <v>50</v>
      </c>
      <c r="E75" s="35">
        <f t="shared" ca="1" si="11"/>
        <v>29</v>
      </c>
      <c r="F75" s="35">
        <f t="shared" ca="1" si="11"/>
        <v>26</v>
      </c>
      <c r="G75" s="68">
        <f t="shared" ca="1" si="11"/>
        <v>40</v>
      </c>
      <c r="H75" s="35">
        <f t="shared" ca="1" si="11"/>
        <v>0</v>
      </c>
      <c r="I75" s="12">
        <f t="shared" ca="1" si="12"/>
        <v>149.67741935483872</v>
      </c>
      <c r="J75" s="25">
        <f t="shared" ca="1" si="13"/>
        <v>55</v>
      </c>
      <c r="K75" s="25">
        <f t="shared" ca="1" si="14"/>
        <v>-94.677419354838719</v>
      </c>
      <c r="L75" s="63">
        <f t="shared" ca="1" si="15"/>
        <v>0.36745689655172409</v>
      </c>
    </row>
    <row r="76" spans="1:12" s="10" customFormat="1" x14ac:dyDescent="0.25">
      <c r="A76" s="31" t="s">
        <v>70</v>
      </c>
      <c r="B76" s="38">
        <f t="shared" ca="1" si="11"/>
        <v>7.741935483870968</v>
      </c>
      <c r="C76" s="35">
        <f t="shared" ca="1" si="11"/>
        <v>0</v>
      </c>
      <c r="D76" s="38">
        <f t="shared" ca="1" si="11"/>
        <v>40</v>
      </c>
      <c r="E76" s="35">
        <f t="shared" ca="1" si="11"/>
        <v>0</v>
      </c>
      <c r="F76" s="35">
        <f t="shared" ca="1" si="11"/>
        <v>0</v>
      </c>
      <c r="G76" s="68">
        <f t="shared" ca="1" si="11"/>
        <v>32</v>
      </c>
      <c r="H76" s="35">
        <f t="shared" ca="1" si="11"/>
        <v>0</v>
      </c>
      <c r="I76" s="12">
        <f t="shared" ca="1" si="12"/>
        <v>119.74193548387098</v>
      </c>
      <c r="J76" s="25">
        <f t="shared" ca="1" si="13"/>
        <v>0</v>
      </c>
      <c r="K76" s="25">
        <f t="shared" ca="1" si="14"/>
        <v>-119.74193548387098</v>
      </c>
      <c r="L76" s="63">
        <f t="shared" ca="1" si="15"/>
        <v>0</v>
      </c>
    </row>
    <row r="77" spans="1:12" s="10" customFormat="1" x14ac:dyDescent="0.25">
      <c r="A77" s="31" t="s">
        <v>71</v>
      </c>
      <c r="B77" s="38">
        <f t="shared" ca="1" si="11"/>
        <v>6.5806451612903221</v>
      </c>
      <c r="C77" s="35">
        <f t="shared" ca="1" si="11"/>
        <v>2</v>
      </c>
      <c r="D77" s="38">
        <f t="shared" ca="1" si="11"/>
        <v>34</v>
      </c>
      <c r="E77" s="35">
        <f t="shared" ca="1" si="11"/>
        <v>89</v>
      </c>
      <c r="F77" s="35">
        <f t="shared" ca="1" si="11"/>
        <v>53</v>
      </c>
      <c r="G77" s="68">
        <f t="shared" ca="1" si="11"/>
        <v>27</v>
      </c>
      <c r="H77" s="35">
        <f t="shared" ca="1" si="11"/>
        <v>48</v>
      </c>
      <c r="I77" s="12">
        <f t="shared" ca="1" si="12"/>
        <v>101.58064516129032</v>
      </c>
      <c r="J77" s="25">
        <f t="shared" ca="1" si="13"/>
        <v>192</v>
      </c>
      <c r="K77" s="25">
        <f t="shared" ca="1" si="14"/>
        <v>90.41935483870968</v>
      </c>
      <c r="L77" s="63">
        <f t="shared" ca="1" si="15"/>
        <v>1.890123848840902</v>
      </c>
    </row>
    <row r="78" spans="1:12" s="10" customFormat="1" x14ac:dyDescent="0.25">
      <c r="A78" s="31" t="s">
        <v>72</v>
      </c>
      <c r="B78" s="38">
        <f t="shared" ca="1" si="11"/>
        <v>33.870967741935488</v>
      </c>
      <c r="C78" s="35">
        <f t="shared" ca="1" si="11"/>
        <v>0</v>
      </c>
      <c r="D78" s="38">
        <f t="shared" ca="1" si="11"/>
        <v>175</v>
      </c>
      <c r="E78" s="35">
        <f t="shared" ca="1" si="11"/>
        <v>148</v>
      </c>
      <c r="F78" s="35">
        <f t="shared" ca="1" si="11"/>
        <v>163</v>
      </c>
      <c r="G78" s="68">
        <f t="shared" ca="1" si="11"/>
        <v>141</v>
      </c>
      <c r="H78" s="35">
        <f t="shared" ca="1" si="11"/>
        <v>169</v>
      </c>
      <c r="I78" s="12">
        <f t="shared" ca="1" si="12"/>
        <v>524.87096774193549</v>
      </c>
      <c r="J78" s="25">
        <f t="shared" ca="1" si="13"/>
        <v>480</v>
      </c>
      <c r="K78" s="25">
        <f t="shared" ca="1" si="14"/>
        <v>-44.870967741935488</v>
      </c>
      <c r="L78" s="63">
        <f t="shared" ca="1" si="15"/>
        <v>0.91451047876590252</v>
      </c>
    </row>
    <row r="79" spans="1:12" s="10" customFormat="1" x14ac:dyDescent="0.25">
      <c r="A79" s="31" t="s">
        <v>73</v>
      </c>
      <c r="B79" s="38">
        <f t="shared" ca="1" si="11"/>
        <v>16.645161290322584</v>
      </c>
      <c r="C79" s="35">
        <f t="shared" ca="1" si="11"/>
        <v>0</v>
      </c>
      <c r="D79" s="38">
        <f t="shared" ca="1" si="11"/>
        <v>86</v>
      </c>
      <c r="E79" s="35">
        <f t="shared" ca="1" si="11"/>
        <v>70</v>
      </c>
      <c r="F79" s="35">
        <f t="shared" ca="1" si="11"/>
        <v>83</v>
      </c>
      <c r="G79" s="68">
        <f t="shared" ca="1" si="11"/>
        <v>69</v>
      </c>
      <c r="H79" s="35">
        <f t="shared" ca="1" si="11"/>
        <v>83</v>
      </c>
      <c r="I79" s="12">
        <f t="shared" ca="1" si="12"/>
        <v>257.64516129032256</v>
      </c>
      <c r="J79" s="25">
        <f t="shared" ca="1" si="13"/>
        <v>236</v>
      </c>
      <c r="K79" s="25">
        <f t="shared" ca="1" si="14"/>
        <v>-21.645161290322562</v>
      </c>
      <c r="L79" s="63">
        <f t="shared" ca="1" si="15"/>
        <v>0.91598848128208343</v>
      </c>
    </row>
    <row r="80" spans="1:12" s="10" customFormat="1" x14ac:dyDescent="0.25">
      <c r="A80" s="31" t="s">
        <v>74</v>
      </c>
      <c r="B80" s="38">
        <f t="shared" ca="1" si="11"/>
        <v>15.483870967741936</v>
      </c>
      <c r="C80" s="35">
        <f t="shared" ca="1" si="11"/>
        <v>10</v>
      </c>
      <c r="D80" s="38">
        <f t="shared" ca="1" si="11"/>
        <v>80</v>
      </c>
      <c r="E80" s="35">
        <f t="shared" ca="1" si="11"/>
        <v>189</v>
      </c>
      <c r="F80" s="35">
        <f t="shared" ca="1" si="11"/>
        <v>322</v>
      </c>
      <c r="G80" s="68">
        <f t="shared" ca="1" si="11"/>
        <v>65</v>
      </c>
      <c r="H80" s="35">
        <f t="shared" ca="1" si="11"/>
        <v>194</v>
      </c>
      <c r="I80" s="12">
        <f t="shared" ca="1" si="12"/>
        <v>240.48387096774195</v>
      </c>
      <c r="J80" s="25">
        <f t="shared" ca="1" si="13"/>
        <v>715</v>
      </c>
      <c r="K80" s="25">
        <f t="shared" ca="1" si="14"/>
        <v>474.51612903225805</v>
      </c>
      <c r="L80" s="63">
        <f t="shared" ca="1" si="15"/>
        <v>2.9731723675385648</v>
      </c>
    </row>
    <row r="81" spans="1:12" s="10" customFormat="1" x14ac:dyDescent="0.25">
      <c r="A81" s="31" t="s">
        <v>75</v>
      </c>
      <c r="B81" s="38">
        <f t="shared" ca="1" si="11"/>
        <v>1.935483870967742</v>
      </c>
      <c r="C81" s="35">
        <f t="shared" ca="1" si="11"/>
        <v>0</v>
      </c>
      <c r="D81" s="38">
        <f t="shared" ca="1" si="11"/>
        <v>10</v>
      </c>
      <c r="E81" s="35">
        <f t="shared" ca="1" si="11"/>
        <v>4</v>
      </c>
      <c r="F81" s="35">
        <f t="shared" ca="1" si="11"/>
        <v>9</v>
      </c>
      <c r="G81" s="68">
        <f t="shared" ca="1" si="11"/>
        <v>8</v>
      </c>
      <c r="H81" s="35">
        <f t="shared" ca="1" si="11"/>
        <v>10</v>
      </c>
      <c r="I81" s="12">
        <f t="shared" ca="1" si="12"/>
        <v>29.935483870967744</v>
      </c>
      <c r="J81" s="25">
        <f t="shared" ca="1" si="13"/>
        <v>23</v>
      </c>
      <c r="K81" s="25">
        <f t="shared" ca="1" si="14"/>
        <v>-6.9354838709677438</v>
      </c>
      <c r="L81" s="63">
        <f t="shared" ca="1" si="15"/>
        <v>0.76831896551724133</v>
      </c>
    </row>
    <row r="82" spans="1:12" s="10" customFormat="1" x14ac:dyDescent="0.25">
      <c r="A82" s="31" t="s">
        <v>76</v>
      </c>
      <c r="B82" s="38">
        <f t="shared" ref="B82:H91" ca="1" si="16">B82</f>
        <v>4.8387096774193541</v>
      </c>
      <c r="C82" s="35">
        <f t="shared" ca="1" si="16"/>
        <v>0</v>
      </c>
      <c r="D82" s="38">
        <f t="shared" ca="1" si="16"/>
        <v>25</v>
      </c>
      <c r="E82" s="35">
        <f t="shared" ca="1" si="16"/>
        <v>0</v>
      </c>
      <c r="F82" s="35">
        <f t="shared" ca="1" si="16"/>
        <v>0</v>
      </c>
      <c r="G82" s="68">
        <f t="shared" ca="1" si="16"/>
        <v>20</v>
      </c>
      <c r="H82" s="35">
        <f t="shared" ca="1" si="16"/>
        <v>0</v>
      </c>
      <c r="I82" s="12">
        <f t="shared" ca="1" si="12"/>
        <v>74.838709677419359</v>
      </c>
      <c r="J82" s="25">
        <f t="shared" ca="1" si="13"/>
        <v>0</v>
      </c>
      <c r="K82" s="25">
        <f t="shared" ca="1" si="14"/>
        <v>-74.838709677419359</v>
      </c>
      <c r="L82" s="63">
        <f t="shared" ca="1" si="15"/>
        <v>0</v>
      </c>
    </row>
    <row r="83" spans="1:12" s="10" customFormat="1" x14ac:dyDescent="0.25">
      <c r="A83" s="31" t="s">
        <v>77</v>
      </c>
      <c r="B83" s="38">
        <f t="shared" ca="1" si="16"/>
        <v>1.935483870967742</v>
      </c>
      <c r="C83" s="35">
        <f t="shared" ca="1" si="16"/>
        <v>0</v>
      </c>
      <c r="D83" s="38">
        <f t="shared" ca="1" si="16"/>
        <v>10</v>
      </c>
      <c r="E83" s="35">
        <f t="shared" ca="1" si="16"/>
        <v>0</v>
      </c>
      <c r="F83" s="35">
        <f t="shared" ca="1" si="16"/>
        <v>0</v>
      </c>
      <c r="G83" s="68">
        <f t="shared" ca="1" si="16"/>
        <v>8</v>
      </c>
      <c r="H83" s="35">
        <f t="shared" ca="1" si="16"/>
        <v>0</v>
      </c>
      <c r="I83" s="12">
        <f t="shared" ca="1" si="12"/>
        <v>29.935483870967744</v>
      </c>
      <c r="J83" s="25">
        <f t="shared" ca="1" si="13"/>
        <v>0</v>
      </c>
      <c r="K83" s="25">
        <f t="shared" ca="1" si="14"/>
        <v>-29.935483870967744</v>
      </c>
      <c r="L83" s="63">
        <f t="shared" ca="1" si="15"/>
        <v>0</v>
      </c>
    </row>
    <row r="84" spans="1:12" s="10" customFormat="1" x14ac:dyDescent="0.25">
      <c r="A84" s="31" t="s">
        <v>78</v>
      </c>
      <c r="B84" s="38">
        <f t="shared" ca="1" si="16"/>
        <v>14.516129032258064</v>
      </c>
      <c r="C84" s="35">
        <f t="shared" ca="1" si="16"/>
        <v>0</v>
      </c>
      <c r="D84" s="38">
        <f t="shared" ca="1" si="16"/>
        <v>75</v>
      </c>
      <c r="E84" s="35">
        <f t="shared" ca="1" si="16"/>
        <v>0</v>
      </c>
      <c r="F84" s="35">
        <f t="shared" ca="1" si="16"/>
        <v>0</v>
      </c>
      <c r="G84" s="68">
        <f t="shared" ca="1" si="16"/>
        <v>60</v>
      </c>
      <c r="H84" s="35">
        <f t="shared" ca="1" si="16"/>
        <v>0</v>
      </c>
      <c r="I84" s="12">
        <f t="shared" ca="1" si="12"/>
        <v>224.51612903225805</v>
      </c>
      <c r="J84" s="25">
        <f t="shared" ca="1" si="13"/>
        <v>0</v>
      </c>
      <c r="K84" s="25">
        <f t="shared" ca="1" si="14"/>
        <v>-224.51612903225805</v>
      </c>
      <c r="L84" s="63">
        <f t="shared" ca="1" si="15"/>
        <v>0</v>
      </c>
    </row>
    <row r="85" spans="1:12" s="10" customFormat="1" x14ac:dyDescent="0.25">
      <c r="A85" s="31" t="s">
        <v>79</v>
      </c>
      <c r="B85" s="38">
        <f t="shared" ca="1" si="16"/>
        <v>1.935483870967742</v>
      </c>
      <c r="C85" s="35">
        <f t="shared" ca="1" si="16"/>
        <v>0</v>
      </c>
      <c r="D85" s="38">
        <f t="shared" ca="1" si="16"/>
        <v>10</v>
      </c>
      <c r="E85" s="35">
        <f t="shared" ca="1" si="16"/>
        <v>0</v>
      </c>
      <c r="F85" s="35">
        <f t="shared" ca="1" si="16"/>
        <v>0</v>
      </c>
      <c r="G85" s="68">
        <f t="shared" ca="1" si="16"/>
        <v>8</v>
      </c>
      <c r="H85" s="35">
        <f t="shared" ca="1" si="16"/>
        <v>0</v>
      </c>
      <c r="I85" s="12">
        <f t="shared" ca="1" si="12"/>
        <v>29.935483870967744</v>
      </c>
      <c r="J85" s="25">
        <f t="shared" ca="1" si="13"/>
        <v>0</v>
      </c>
      <c r="K85" s="25">
        <f t="shared" ca="1" si="14"/>
        <v>-29.935483870967744</v>
      </c>
      <c r="L85" s="63">
        <f t="shared" ca="1" si="15"/>
        <v>0</v>
      </c>
    </row>
    <row r="86" spans="1:12" s="10" customFormat="1" x14ac:dyDescent="0.25">
      <c r="A86" s="31" t="s">
        <v>80</v>
      </c>
      <c r="B86" s="38">
        <f t="shared" ca="1" si="16"/>
        <v>18.774193548387096</v>
      </c>
      <c r="C86" s="35">
        <f t="shared" ca="1" si="16"/>
        <v>14</v>
      </c>
      <c r="D86" s="38">
        <f t="shared" ca="1" si="16"/>
        <v>97</v>
      </c>
      <c r="E86" s="35">
        <f t="shared" ca="1" si="16"/>
        <v>78</v>
      </c>
      <c r="F86" s="35">
        <f t="shared" ca="1" si="16"/>
        <v>95</v>
      </c>
      <c r="G86" s="68">
        <f t="shared" ca="1" si="16"/>
        <v>78</v>
      </c>
      <c r="H86" s="35">
        <f t="shared" ca="1" si="16"/>
        <v>69</v>
      </c>
      <c r="I86" s="12">
        <f t="shared" ca="1" si="12"/>
        <v>290.77419354838707</v>
      </c>
      <c r="J86" s="25">
        <f t="shared" ca="1" si="13"/>
        <v>256</v>
      </c>
      <c r="K86" s="25">
        <f t="shared" ca="1" si="14"/>
        <v>-34.774193548387075</v>
      </c>
      <c r="L86" s="63">
        <f t="shared" ca="1" si="15"/>
        <v>0.88040825382737964</v>
      </c>
    </row>
    <row r="87" spans="1:12" s="10" customFormat="1" x14ac:dyDescent="0.25">
      <c r="A87" s="31" t="s">
        <v>81</v>
      </c>
      <c r="B87" s="38">
        <f t="shared" ca="1" si="16"/>
        <v>16.258064516129032</v>
      </c>
      <c r="C87" s="35">
        <f t="shared" ca="1" si="16"/>
        <v>5</v>
      </c>
      <c r="D87" s="38">
        <f t="shared" ca="1" si="16"/>
        <v>84</v>
      </c>
      <c r="E87" s="35">
        <f t="shared" ca="1" si="16"/>
        <v>98</v>
      </c>
      <c r="F87" s="35">
        <f t="shared" ca="1" si="16"/>
        <v>100</v>
      </c>
      <c r="G87" s="68">
        <f t="shared" ca="1" si="16"/>
        <v>68</v>
      </c>
      <c r="H87" s="35">
        <f t="shared" ca="1" si="16"/>
        <v>174</v>
      </c>
      <c r="I87" s="12">
        <f t="shared" ca="1" si="12"/>
        <v>252.25806451612902</v>
      </c>
      <c r="J87" s="25">
        <f t="shared" ca="1" si="13"/>
        <v>377</v>
      </c>
      <c r="K87" s="25">
        <f t="shared" ca="1" si="14"/>
        <v>124.74193548387098</v>
      </c>
      <c r="L87" s="63">
        <f t="shared" ca="1" si="15"/>
        <v>1.4945012787723786</v>
      </c>
    </row>
    <row r="88" spans="1:12" s="10" customFormat="1" x14ac:dyDescent="0.25">
      <c r="A88" s="31" t="s">
        <v>82</v>
      </c>
      <c r="B88" s="38">
        <f t="shared" ca="1" si="16"/>
        <v>17.032258064516128</v>
      </c>
      <c r="C88" s="35">
        <f t="shared" ca="1" si="16"/>
        <v>9</v>
      </c>
      <c r="D88" s="38">
        <f t="shared" ca="1" si="16"/>
        <v>88</v>
      </c>
      <c r="E88" s="35">
        <f t="shared" ca="1" si="16"/>
        <v>67</v>
      </c>
      <c r="F88" s="35">
        <f t="shared" ca="1" si="16"/>
        <v>83</v>
      </c>
      <c r="G88" s="68">
        <f t="shared" ca="1" si="16"/>
        <v>71</v>
      </c>
      <c r="H88" s="35">
        <f t="shared" ca="1" si="16"/>
        <v>76</v>
      </c>
      <c r="I88" s="12">
        <f t="shared" ca="1" si="12"/>
        <v>264.0322580645161</v>
      </c>
      <c r="J88" s="25">
        <f t="shared" ca="1" si="13"/>
        <v>235</v>
      </c>
      <c r="K88" s="25">
        <f t="shared" ca="1" si="14"/>
        <v>-29.0322580645161</v>
      </c>
      <c r="L88" s="63">
        <f t="shared" ca="1" si="15"/>
        <v>0.89004276114844239</v>
      </c>
    </row>
    <row r="89" spans="1:12" s="10" customFormat="1" x14ac:dyDescent="0.25">
      <c r="A89" s="31" t="s">
        <v>83</v>
      </c>
      <c r="B89" s="38">
        <f t="shared" ca="1" si="16"/>
        <v>1.935483870967742</v>
      </c>
      <c r="C89" s="35">
        <f t="shared" ca="1" si="16"/>
        <v>0</v>
      </c>
      <c r="D89" s="38">
        <f t="shared" ca="1" si="16"/>
        <v>10</v>
      </c>
      <c r="E89" s="35">
        <f t="shared" ca="1" si="16"/>
        <v>0</v>
      </c>
      <c r="F89" s="35">
        <f t="shared" ca="1" si="16"/>
        <v>0</v>
      </c>
      <c r="G89" s="68">
        <f t="shared" ca="1" si="16"/>
        <v>8</v>
      </c>
      <c r="H89" s="35">
        <f t="shared" ca="1" si="16"/>
        <v>0</v>
      </c>
      <c r="I89" s="12">
        <f t="shared" ca="1" si="12"/>
        <v>29.935483870967744</v>
      </c>
      <c r="J89" s="25">
        <f t="shared" ca="1" si="13"/>
        <v>0</v>
      </c>
      <c r="K89" s="25">
        <f t="shared" ca="1" si="14"/>
        <v>-29.935483870967744</v>
      </c>
      <c r="L89" s="63">
        <f t="shared" ca="1" si="15"/>
        <v>0</v>
      </c>
    </row>
    <row r="90" spans="1:12" s="10" customFormat="1" x14ac:dyDescent="0.25">
      <c r="A90" s="31" t="s">
        <v>84</v>
      </c>
      <c r="B90" s="38">
        <f t="shared" ca="1" si="16"/>
        <v>1.935483870967742</v>
      </c>
      <c r="C90" s="35">
        <f t="shared" ca="1" si="16"/>
        <v>0</v>
      </c>
      <c r="D90" s="38">
        <f t="shared" ca="1" si="16"/>
        <v>10</v>
      </c>
      <c r="E90" s="35">
        <f t="shared" ca="1" si="16"/>
        <v>0</v>
      </c>
      <c r="F90" s="35">
        <f t="shared" ca="1" si="16"/>
        <v>9</v>
      </c>
      <c r="G90" s="68">
        <f t="shared" ca="1" si="16"/>
        <v>8</v>
      </c>
      <c r="H90" s="35">
        <f t="shared" ca="1" si="16"/>
        <v>7</v>
      </c>
      <c r="I90" s="12">
        <f t="shared" ca="1" si="12"/>
        <v>29.935483870967744</v>
      </c>
      <c r="J90" s="25">
        <f t="shared" ca="1" si="13"/>
        <v>16</v>
      </c>
      <c r="K90" s="25">
        <f t="shared" ca="1" si="14"/>
        <v>-13.935483870967744</v>
      </c>
      <c r="L90" s="63">
        <f t="shared" ca="1" si="15"/>
        <v>0.53448275862068961</v>
      </c>
    </row>
    <row r="91" spans="1:12" s="10" customFormat="1" x14ac:dyDescent="0.25">
      <c r="A91" s="31" t="s">
        <v>85</v>
      </c>
      <c r="B91" s="38">
        <f t="shared" ca="1" si="16"/>
        <v>1.935483870967742</v>
      </c>
      <c r="C91" s="35">
        <f t="shared" ca="1" si="16"/>
        <v>0</v>
      </c>
      <c r="D91" s="38">
        <f t="shared" ca="1" si="16"/>
        <v>10</v>
      </c>
      <c r="E91" s="35">
        <f t="shared" ca="1" si="16"/>
        <v>0</v>
      </c>
      <c r="F91" s="35">
        <f t="shared" ca="1" si="16"/>
        <v>8</v>
      </c>
      <c r="G91" s="68">
        <f t="shared" ca="1" si="16"/>
        <v>8</v>
      </c>
      <c r="H91" s="35">
        <f t="shared" ca="1" si="16"/>
        <v>9</v>
      </c>
      <c r="I91" s="12">
        <f t="shared" ca="1" si="12"/>
        <v>29.935483870967744</v>
      </c>
      <c r="J91" s="25">
        <f t="shared" ca="1" si="13"/>
        <v>17</v>
      </c>
      <c r="K91" s="25">
        <f t="shared" ca="1" si="14"/>
        <v>-12.935483870967744</v>
      </c>
      <c r="L91" s="63">
        <f t="shared" ca="1" si="15"/>
        <v>0.56788793103448265</v>
      </c>
    </row>
    <row r="92" spans="1:12" s="10" customFormat="1" x14ac:dyDescent="0.25">
      <c r="A92" s="31" t="s">
        <v>86</v>
      </c>
      <c r="B92" s="38">
        <f t="shared" ref="B92:H99" ca="1" si="17">B92</f>
        <v>98.903225806451616</v>
      </c>
      <c r="C92" s="35">
        <f t="shared" ca="1" si="17"/>
        <v>39</v>
      </c>
      <c r="D92" s="38">
        <f t="shared" ca="1" si="17"/>
        <v>511</v>
      </c>
      <c r="E92" s="35">
        <f t="shared" ca="1" si="17"/>
        <v>658</v>
      </c>
      <c r="F92" s="35">
        <f t="shared" ca="1" si="17"/>
        <v>748</v>
      </c>
      <c r="G92" s="68">
        <f t="shared" ca="1" si="17"/>
        <v>412</v>
      </c>
      <c r="H92" s="35">
        <f t="shared" ca="1" si="17"/>
        <v>583</v>
      </c>
      <c r="I92" s="12">
        <f t="shared" ca="1" si="12"/>
        <v>1532.9032258064517</v>
      </c>
      <c r="J92" s="25">
        <f t="shared" ca="1" si="13"/>
        <v>2028</v>
      </c>
      <c r="K92" s="25">
        <f t="shared" ca="1" si="14"/>
        <v>495.0967741935483</v>
      </c>
      <c r="L92" s="63">
        <f t="shared" ca="1" si="15"/>
        <v>1.3229797979797979</v>
      </c>
    </row>
    <row r="93" spans="1:12" s="10" customFormat="1" x14ac:dyDescent="0.25">
      <c r="A93" s="31" t="s">
        <v>87</v>
      </c>
      <c r="B93" s="38">
        <f t="shared" ca="1" si="17"/>
        <v>47.806451612903224</v>
      </c>
      <c r="C93" s="35">
        <f t="shared" ca="1" si="17"/>
        <v>15</v>
      </c>
      <c r="D93" s="38">
        <f t="shared" ca="1" si="17"/>
        <v>247</v>
      </c>
      <c r="E93" s="35">
        <f t="shared" ca="1" si="17"/>
        <v>267</v>
      </c>
      <c r="F93" s="35">
        <f t="shared" ca="1" si="17"/>
        <v>327</v>
      </c>
      <c r="G93" s="68">
        <f t="shared" ca="1" si="17"/>
        <v>199</v>
      </c>
      <c r="H93" s="35">
        <f t="shared" ca="1" si="17"/>
        <v>247</v>
      </c>
      <c r="I93" s="12">
        <f t="shared" ca="1" si="12"/>
        <v>740.80645161290317</v>
      </c>
      <c r="J93" s="25">
        <f t="shared" ca="1" si="13"/>
        <v>856</v>
      </c>
      <c r="K93" s="25">
        <f t="shared" ca="1" si="14"/>
        <v>115.19354838709683</v>
      </c>
      <c r="L93" s="63">
        <f t="shared" ca="1" si="15"/>
        <v>1.1554974961898541</v>
      </c>
    </row>
    <row r="94" spans="1:12" s="10" customFormat="1" x14ac:dyDescent="0.25">
      <c r="A94" s="31" t="s">
        <v>88</v>
      </c>
      <c r="B94" s="38">
        <f t="shared" ca="1" si="17"/>
        <v>12</v>
      </c>
      <c r="C94" s="35">
        <f t="shared" ca="1" si="17"/>
        <v>0</v>
      </c>
      <c r="D94" s="38">
        <f t="shared" ca="1" si="17"/>
        <v>62</v>
      </c>
      <c r="E94" s="35">
        <f t="shared" ca="1" si="17"/>
        <v>50</v>
      </c>
      <c r="F94" s="35">
        <f t="shared" ca="1" si="17"/>
        <v>54</v>
      </c>
      <c r="G94" s="68">
        <f t="shared" ca="1" si="17"/>
        <v>50</v>
      </c>
      <c r="H94" s="35">
        <f t="shared" ca="1" si="17"/>
        <v>43</v>
      </c>
      <c r="I94" s="12">
        <f t="shared" ca="1" si="12"/>
        <v>186</v>
      </c>
      <c r="J94" s="25">
        <f t="shared" ca="1" si="13"/>
        <v>147</v>
      </c>
      <c r="K94" s="25">
        <f t="shared" ca="1" si="14"/>
        <v>-39</v>
      </c>
      <c r="L94" s="63">
        <f t="shared" ca="1" si="15"/>
        <v>0.79032258064516125</v>
      </c>
    </row>
    <row r="95" spans="1:12" s="10" customFormat="1" x14ac:dyDescent="0.25">
      <c r="A95" s="31" t="s">
        <v>89</v>
      </c>
      <c r="B95" s="38">
        <f t="shared" ca="1" si="17"/>
        <v>54</v>
      </c>
      <c r="C95" s="35">
        <f t="shared" ca="1" si="17"/>
        <v>33</v>
      </c>
      <c r="D95" s="38">
        <f t="shared" ca="1" si="17"/>
        <v>279</v>
      </c>
      <c r="E95" s="35">
        <f t="shared" ca="1" si="17"/>
        <v>324</v>
      </c>
      <c r="F95" s="35">
        <f t="shared" ca="1" si="17"/>
        <v>393</v>
      </c>
      <c r="G95" s="68">
        <f t="shared" ca="1" si="17"/>
        <v>225</v>
      </c>
      <c r="H95" s="35">
        <f t="shared" ca="1" si="17"/>
        <v>284</v>
      </c>
      <c r="I95" s="12">
        <f t="shared" ca="1" si="12"/>
        <v>837</v>
      </c>
      <c r="J95" s="25">
        <f t="shared" ca="1" si="13"/>
        <v>1034</v>
      </c>
      <c r="K95" s="25">
        <f t="shared" ca="1" si="14"/>
        <v>197</v>
      </c>
      <c r="L95" s="63">
        <f t="shared" ca="1" si="15"/>
        <v>1.2353643966547192</v>
      </c>
    </row>
    <row r="96" spans="1:12" s="10" customFormat="1" x14ac:dyDescent="0.25">
      <c r="A96" s="31" t="s">
        <v>90</v>
      </c>
      <c r="B96" s="38">
        <f t="shared" ca="1" si="17"/>
        <v>71.032258064516128</v>
      </c>
      <c r="C96" s="35">
        <f t="shared" ca="1" si="17"/>
        <v>28</v>
      </c>
      <c r="D96" s="38">
        <f t="shared" ca="1" si="17"/>
        <v>367</v>
      </c>
      <c r="E96" s="35">
        <f t="shared" ca="1" si="17"/>
        <v>386</v>
      </c>
      <c r="F96" s="35">
        <f t="shared" ca="1" si="17"/>
        <v>356</v>
      </c>
      <c r="G96" s="68">
        <f t="shared" ca="1" si="17"/>
        <v>296</v>
      </c>
      <c r="H96" s="35">
        <f t="shared" ca="1" si="17"/>
        <v>366</v>
      </c>
      <c r="I96" s="12">
        <f t="shared" ca="1" si="12"/>
        <v>1101.0322580645161</v>
      </c>
      <c r="J96" s="25">
        <f t="shared" ca="1" si="13"/>
        <v>1136</v>
      </c>
      <c r="K96" s="25">
        <f t="shared" ca="1" si="14"/>
        <v>34.9677419354839</v>
      </c>
      <c r="L96" s="63">
        <f t="shared" ca="1" si="15"/>
        <v>1.0317590530880112</v>
      </c>
    </row>
    <row r="97" spans="1:12" s="10" customFormat="1" x14ac:dyDescent="0.25">
      <c r="A97" s="31" t="s">
        <v>91</v>
      </c>
      <c r="B97" s="38">
        <f t="shared" ca="1" si="17"/>
        <v>1.935483870967742</v>
      </c>
      <c r="C97" s="35">
        <f t="shared" ca="1" si="17"/>
        <v>0</v>
      </c>
      <c r="D97" s="38">
        <f t="shared" ca="1" si="17"/>
        <v>10</v>
      </c>
      <c r="E97" s="35">
        <f t="shared" ca="1" si="17"/>
        <v>1</v>
      </c>
      <c r="F97" s="35">
        <f t="shared" ca="1" si="17"/>
        <v>1</v>
      </c>
      <c r="G97" s="68">
        <f t="shared" ca="1" si="17"/>
        <v>8</v>
      </c>
      <c r="H97" s="35">
        <f t="shared" ca="1" si="17"/>
        <v>4</v>
      </c>
      <c r="I97" s="12">
        <f t="shared" ca="1" si="12"/>
        <v>29.935483870967744</v>
      </c>
      <c r="J97" s="25">
        <f t="shared" ca="1" si="13"/>
        <v>6</v>
      </c>
      <c r="K97" s="25">
        <f t="shared" ca="1" si="14"/>
        <v>-23.935483870967744</v>
      </c>
      <c r="L97" s="63">
        <f t="shared" ca="1" si="15"/>
        <v>0.20043103448275856</v>
      </c>
    </row>
    <row r="98" spans="1:12" s="10" customFormat="1" x14ac:dyDescent="0.25">
      <c r="A98" s="31" t="s">
        <v>92</v>
      </c>
      <c r="B98" s="38">
        <f t="shared" ca="1" si="17"/>
        <v>1.935483870967742</v>
      </c>
      <c r="C98" s="35">
        <f t="shared" ca="1" si="17"/>
        <v>0</v>
      </c>
      <c r="D98" s="38">
        <f t="shared" ca="1" si="17"/>
        <v>10</v>
      </c>
      <c r="E98" s="35">
        <f t="shared" ca="1" si="17"/>
        <v>0</v>
      </c>
      <c r="F98" s="35">
        <f t="shared" ca="1" si="17"/>
        <v>0</v>
      </c>
      <c r="G98" s="68">
        <f t="shared" ca="1" si="17"/>
        <v>8</v>
      </c>
      <c r="H98" s="35">
        <f t="shared" ca="1" si="17"/>
        <v>0</v>
      </c>
      <c r="I98" s="12">
        <f t="shared" ca="1" si="12"/>
        <v>29.935483870967744</v>
      </c>
      <c r="J98" s="25">
        <f t="shared" ca="1" si="13"/>
        <v>0</v>
      </c>
      <c r="K98" s="25">
        <f t="shared" ca="1" si="14"/>
        <v>-29.935483870967744</v>
      </c>
      <c r="L98" s="63">
        <f t="shared" ca="1" si="15"/>
        <v>0</v>
      </c>
    </row>
    <row r="99" spans="1:12" s="13" customFormat="1" x14ac:dyDescent="0.25">
      <c r="A99" s="37" t="s">
        <v>10</v>
      </c>
      <c r="B99" s="38">
        <f t="shared" ca="1" si="17"/>
        <v>464.51612903225805</v>
      </c>
      <c r="C99" s="38">
        <f t="shared" ca="1" si="17"/>
        <v>155</v>
      </c>
      <c r="D99" s="38">
        <f t="shared" ca="1" si="17"/>
        <v>2400</v>
      </c>
      <c r="E99" s="38">
        <f t="shared" ca="1" si="17"/>
        <v>2458</v>
      </c>
      <c r="F99" s="38">
        <f t="shared" ca="1" si="17"/>
        <v>2830</v>
      </c>
      <c r="G99" s="38">
        <f t="shared" ca="1" si="17"/>
        <v>1933</v>
      </c>
      <c r="H99" s="38">
        <f t="shared" ca="1" si="17"/>
        <v>2366</v>
      </c>
      <c r="I99" s="12">
        <f t="shared" ca="1" si="12"/>
        <v>7197.5161290322576</v>
      </c>
      <c r="J99" s="68">
        <f t="shared" ca="1" si="13"/>
        <v>7809</v>
      </c>
      <c r="K99" s="68">
        <f t="shared" ca="1" si="14"/>
        <v>611.4838709677424</v>
      </c>
      <c r="L99" s="70">
        <f t="shared" ca="1" si="15"/>
        <v>1.0849576242700216</v>
      </c>
    </row>
    <row r="100" spans="1:12" s="13" customFormat="1" hidden="1" x14ac:dyDescent="0.25">
      <c r="A100" s="39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</row>
    <row r="101" spans="1:12" ht="6.95" customHeight="1" x14ac:dyDescent="0.25">
      <c r="A101" s="32"/>
      <c r="B101" s="69"/>
      <c r="C101" s="33"/>
      <c r="D101" s="69"/>
      <c r="E101" s="33"/>
      <c r="F101" s="33"/>
      <c r="G101" s="69"/>
      <c r="H101" s="33"/>
      <c r="I101" s="69"/>
      <c r="J101" s="33"/>
      <c r="K101" s="33"/>
      <c r="L101" s="33"/>
    </row>
    <row r="102" spans="1:12" s="34" customFormat="1" x14ac:dyDescent="0.25">
      <c r="A102" s="4" t="s">
        <v>93</v>
      </c>
      <c r="B102" s="41"/>
      <c r="C102" s="5" t="str">
        <f ca="1">C102</f>
        <v>26-31-jul-24</v>
      </c>
      <c r="D102" s="41"/>
      <c r="E102" s="5">
        <f t="shared" ref="E102:F105" ca="1" si="18">E102</f>
        <v>45505</v>
      </c>
      <c r="F102" s="5">
        <f t="shared" ca="1" si="18"/>
        <v>45536</v>
      </c>
      <c r="G102" s="41"/>
      <c r="H102" s="5" t="str">
        <f ca="1">H102</f>
        <v>01-25-Out-24</v>
      </c>
      <c r="I102" s="41"/>
      <c r="J102" s="41"/>
      <c r="K102" s="41"/>
      <c r="L102" s="41"/>
    </row>
    <row r="103" spans="1:12" s="10" customFormat="1" x14ac:dyDescent="0.25">
      <c r="A103" s="31" t="s">
        <v>94</v>
      </c>
      <c r="B103" s="38"/>
      <c r="C103" s="35">
        <f ca="1">C103</f>
        <v>108</v>
      </c>
      <c r="D103" s="38"/>
      <c r="E103" s="35">
        <f t="shared" ca="1" si="18"/>
        <v>3539</v>
      </c>
      <c r="F103" s="35">
        <f t="shared" ca="1" si="18"/>
        <v>6491</v>
      </c>
      <c r="G103" s="38"/>
      <c r="H103" s="35">
        <f ca="1">H103</f>
        <v>6511</v>
      </c>
      <c r="I103" s="38"/>
      <c r="J103" s="35"/>
      <c r="K103" s="35"/>
      <c r="L103" s="35"/>
    </row>
    <row r="104" spans="1:12" s="10" customFormat="1" x14ac:dyDescent="0.25">
      <c r="A104" s="31" t="s">
        <v>95</v>
      </c>
      <c r="B104" s="38"/>
      <c r="C104" s="35">
        <f ca="1">C104</f>
        <v>0</v>
      </c>
      <c r="D104" s="38"/>
      <c r="E104" s="35">
        <f t="shared" ca="1" si="18"/>
        <v>26</v>
      </c>
      <c r="F104" s="35">
        <f t="shared" ca="1" si="18"/>
        <v>30</v>
      </c>
      <c r="G104" s="38"/>
      <c r="H104" s="35">
        <f ca="1">H104</f>
        <v>0</v>
      </c>
      <c r="I104" s="38"/>
      <c r="J104" s="35"/>
      <c r="K104" s="35"/>
      <c r="L104" s="35"/>
    </row>
    <row r="105" spans="1:12" s="13" customFormat="1" x14ac:dyDescent="0.25">
      <c r="A105" s="37" t="s">
        <v>10</v>
      </c>
      <c r="B105" s="38"/>
      <c r="C105" s="38">
        <f ca="1">C105</f>
        <v>108</v>
      </c>
      <c r="D105" s="38"/>
      <c r="E105" s="38">
        <f t="shared" ca="1" si="18"/>
        <v>3565</v>
      </c>
      <c r="F105" s="38">
        <f t="shared" ca="1" si="18"/>
        <v>6521</v>
      </c>
      <c r="G105" s="38"/>
      <c r="H105" s="38">
        <f ca="1">H105</f>
        <v>6511</v>
      </c>
      <c r="I105" s="38"/>
      <c r="J105" s="38"/>
      <c r="K105" s="38"/>
      <c r="L105" s="38"/>
    </row>
    <row r="106" spans="1:12" ht="6.95" customHeight="1" x14ac:dyDescent="0.25">
      <c r="A106" s="32"/>
      <c r="B106" s="69"/>
      <c r="C106" s="33"/>
      <c r="D106" s="69"/>
      <c r="E106" s="33"/>
      <c r="F106" s="33"/>
      <c r="G106" s="69"/>
      <c r="H106" s="33"/>
      <c r="I106" s="69"/>
      <c r="J106" s="33"/>
      <c r="K106" s="33"/>
      <c r="L106" s="33"/>
    </row>
    <row r="107" spans="1:12" s="34" customFormat="1" x14ac:dyDescent="0.25">
      <c r="A107" s="4" t="s">
        <v>96</v>
      </c>
      <c r="B107" s="41"/>
      <c r="C107" s="5" t="str">
        <f t="shared" ref="C107:C113" ca="1" si="19">C107</f>
        <v>26-31-jul-24</v>
      </c>
      <c r="D107" s="41"/>
      <c r="E107" s="5">
        <f t="shared" ref="E107:F113" ca="1" si="20">E107</f>
        <v>45505</v>
      </c>
      <c r="F107" s="5">
        <f t="shared" ca="1" si="20"/>
        <v>45536</v>
      </c>
      <c r="G107" s="41"/>
      <c r="H107" s="5" t="str">
        <f t="shared" ref="H107:H113" ca="1" si="21">H107</f>
        <v>01-25-Out-24</v>
      </c>
      <c r="I107" s="41"/>
      <c r="J107" s="41"/>
      <c r="K107" s="41"/>
      <c r="L107" s="41"/>
    </row>
    <row r="108" spans="1:12" s="10" customFormat="1" x14ac:dyDescent="0.25">
      <c r="A108" s="31" t="s">
        <v>97</v>
      </c>
      <c r="B108" s="38"/>
      <c r="C108" s="35">
        <f t="shared" ca="1" si="19"/>
        <v>0</v>
      </c>
      <c r="D108" s="38"/>
      <c r="E108" s="35">
        <f t="shared" ca="1" si="20"/>
        <v>532</v>
      </c>
      <c r="F108" s="35">
        <f t="shared" ca="1" si="20"/>
        <v>427</v>
      </c>
      <c r="G108" s="38"/>
      <c r="H108" s="35">
        <f t="shared" ca="1" si="21"/>
        <v>534</v>
      </c>
      <c r="I108" s="38"/>
      <c r="J108" s="35"/>
      <c r="K108" s="35"/>
      <c r="L108" s="35"/>
    </row>
    <row r="109" spans="1:12" s="10" customFormat="1" x14ac:dyDescent="0.25">
      <c r="A109" s="31" t="s">
        <v>98</v>
      </c>
      <c r="B109" s="38"/>
      <c r="C109" s="35">
        <f t="shared" ca="1" si="19"/>
        <v>0</v>
      </c>
      <c r="D109" s="38"/>
      <c r="E109" s="35">
        <f t="shared" ca="1" si="20"/>
        <v>0</v>
      </c>
      <c r="F109" s="35">
        <f t="shared" ca="1" si="20"/>
        <v>0</v>
      </c>
      <c r="G109" s="38"/>
      <c r="H109" s="35">
        <f t="shared" ca="1" si="21"/>
        <v>0</v>
      </c>
      <c r="I109" s="38"/>
      <c r="J109" s="35"/>
      <c r="K109" s="35"/>
      <c r="L109" s="35"/>
    </row>
    <row r="110" spans="1:12" s="10" customFormat="1" x14ac:dyDescent="0.25">
      <c r="A110" s="31" t="s">
        <v>99</v>
      </c>
      <c r="B110" s="38"/>
      <c r="C110" s="35">
        <f t="shared" ca="1" si="19"/>
        <v>0</v>
      </c>
      <c r="D110" s="38"/>
      <c r="E110" s="35">
        <f t="shared" ca="1" si="20"/>
        <v>532</v>
      </c>
      <c r="F110" s="35">
        <f t="shared" ca="1" si="20"/>
        <v>447</v>
      </c>
      <c r="G110" s="38"/>
      <c r="H110" s="35">
        <f t="shared" ca="1" si="21"/>
        <v>534</v>
      </c>
      <c r="I110" s="38"/>
      <c r="J110" s="35"/>
      <c r="K110" s="35"/>
      <c r="L110" s="35"/>
    </row>
    <row r="111" spans="1:12" s="10" customFormat="1" x14ac:dyDescent="0.25">
      <c r="A111" s="31" t="s">
        <v>100</v>
      </c>
      <c r="B111" s="38"/>
      <c r="C111" s="35">
        <f t="shared" ca="1" si="19"/>
        <v>0</v>
      </c>
      <c r="D111" s="38"/>
      <c r="E111" s="35">
        <f t="shared" ca="1" si="20"/>
        <v>127</v>
      </c>
      <c r="F111" s="35">
        <f t="shared" ca="1" si="20"/>
        <v>92</v>
      </c>
      <c r="G111" s="38"/>
      <c r="H111" s="35">
        <f t="shared" ca="1" si="21"/>
        <v>1</v>
      </c>
      <c r="I111" s="38"/>
      <c r="J111" s="35"/>
      <c r="K111" s="35"/>
      <c r="L111" s="35"/>
    </row>
    <row r="112" spans="1:12" s="10" customFormat="1" x14ac:dyDescent="0.25">
      <c r="A112" s="31" t="s">
        <v>101</v>
      </c>
      <c r="B112" s="38"/>
      <c r="C112" s="35">
        <f t="shared" ca="1" si="19"/>
        <v>0</v>
      </c>
      <c r="D112" s="38"/>
      <c r="E112" s="35">
        <f t="shared" ca="1" si="20"/>
        <v>0</v>
      </c>
      <c r="F112" s="35">
        <f t="shared" ca="1" si="20"/>
        <v>0</v>
      </c>
      <c r="G112" s="38"/>
      <c r="H112" s="35">
        <f t="shared" ca="1" si="21"/>
        <v>0</v>
      </c>
      <c r="I112" s="38"/>
      <c r="J112" s="35"/>
      <c r="K112" s="35"/>
      <c r="L112" s="35"/>
    </row>
    <row r="113" spans="1:12" s="13" customFormat="1" x14ac:dyDescent="0.25">
      <c r="A113" s="37" t="s">
        <v>10</v>
      </c>
      <c r="B113" s="38"/>
      <c r="C113" s="38">
        <f t="shared" ca="1" si="19"/>
        <v>0</v>
      </c>
      <c r="D113" s="38"/>
      <c r="E113" s="38">
        <f t="shared" ca="1" si="20"/>
        <v>1191</v>
      </c>
      <c r="F113" s="38">
        <f t="shared" ca="1" si="20"/>
        <v>966</v>
      </c>
      <c r="G113" s="38"/>
      <c r="H113" s="38">
        <f t="shared" ca="1" si="21"/>
        <v>1069</v>
      </c>
      <c r="I113" s="38"/>
      <c r="J113" s="38"/>
      <c r="K113" s="38"/>
      <c r="L113" s="38"/>
    </row>
    <row r="114" spans="1:12" ht="6.95" customHeight="1" x14ac:dyDescent="0.25">
      <c r="A114" s="32"/>
      <c r="B114" s="69"/>
      <c r="C114" s="33"/>
      <c r="D114" s="69"/>
      <c r="E114" s="33"/>
      <c r="F114" s="33"/>
      <c r="G114" s="69"/>
      <c r="H114" s="33"/>
      <c r="I114" s="69"/>
      <c r="J114" s="33"/>
      <c r="K114" s="33"/>
      <c r="L114" s="33"/>
    </row>
    <row r="115" spans="1:12" s="7" customFormat="1" ht="25.5" x14ac:dyDescent="0.25">
      <c r="A115" s="4" t="s">
        <v>102</v>
      </c>
      <c r="B115" s="5" t="str">
        <f t="shared" ref="B115:H118" ca="1" si="22">B115</f>
        <v>Meta Parcial</v>
      </c>
      <c r="C115" s="5" t="str">
        <f t="shared" ca="1" si="22"/>
        <v>26-31-jul-24</v>
      </c>
      <c r="D115" s="5" t="str">
        <f t="shared" ca="1" si="22"/>
        <v>Meta Mensal</v>
      </c>
      <c r="E115" s="5">
        <f t="shared" ca="1" si="22"/>
        <v>45505</v>
      </c>
      <c r="F115" s="5">
        <f t="shared" ca="1" si="22"/>
        <v>45536</v>
      </c>
      <c r="G115" s="5" t="str">
        <f t="shared" ca="1" si="22"/>
        <v>Meta Parcial</v>
      </c>
      <c r="H115" s="5" t="str">
        <f t="shared" ca="1" si="22"/>
        <v>01-25-Out-24</v>
      </c>
      <c r="I115" s="5" t="str">
        <f>I$4</f>
        <v>Meta Trimestral
[De 26/07 a 25/10]</v>
      </c>
      <c r="J115" s="5" t="str">
        <f>J$4</f>
        <v>Real Trimestral
[De 26/07 a 25/10]</v>
      </c>
      <c r="K115" s="5" t="str">
        <f>K$4</f>
        <v>Desvio</v>
      </c>
      <c r="L115" s="5" t="str">
        <f>L$4</f>
        <v>Efetividade</v>
      </c>
    </row>
    <row r="116" spans="1:12" s="10" customFormat="1" x14ac:dyDescent="0.25">
      <c r="A116" s="8" t="s">
        <v>103</v>
      </c>
      <c r="B116" s="43">
        <f t="shared" ca="1" si="22"/>
        <v>46.451612903225808</v>
      </c>
      <c r="C116" s="35">
        <f t="shared" ca="1" si="22"/>
        <v>6</v>
      </c>
      <c r="D116" s="43">
        <f t="shared" ca="1" si="22"/>
        <v>240</v>
      </c>
      <c r="E116" s="35">
        <f t="shared" ca="1" si="22"/>
        <v>253</v>
      </c>
      <c r="F116" s="42">
        <f t="shared" ca="1" si="22"/>
        <v>257</v>
      </c>
      <c r="G116" s="68">
        <f t="shared" ca="1" si="22"/>
        <v>194</v>
      </c>
      <c r="H116" s="35">
        <f t="shared" ca="1" si="22"/>
        <v>241</v>
      </c>
      <c r="I116" s="12">
        <f ca="1">SUM(B116,(D116*2),G116)</f>
        <v>720.45161290322585</v>
      </c>
      <c r="J116" s="25">
        <f ca="1">SUM(C116,E116,F116,H116)</f>
        <v>757</v>
      </c>
      <c r="K116" s="25">
        <f ca="1">J116-I116</f>
        <v>36.54838709677415</v>
      </c>
      <c r="L116" s="63">
        <f ca="1">1-(I116-J116)/I116</f>
        <v>1.0507298289603295</v>
      </c>
    </row>
    <row r="117" spans="1:12" s="10" customFormat="1" x14ac:dyDescent="0.25">
      <c r="A117" s="8" t="s">
        <v>104</v>
      </c>
      <c r="B117" s="43">
        <f t="shared" ca="1" si="22"/>
        <v>69.677419354838719</v>
      </c>
      <c r="C117" s="35">
        <f t="shared" ca="1" si="22"/>
        <v>45</v>
      </c>
      <c r="D117" s="43">
        <f t="shared" ca="1" si="22"/>
        <v>360</v>
      </c>
      <c r="E117" s="35">
        <f t="shared" ca="1" si="22"/>
        <v>411</v>
      </c>
      <c r="F117" s="42">
        <f t="shared" ca="1" si="22"/>
        <v>396</v>
      </c>
      <c r="G117" s="68">
        <f t="shared" ca="1" si="22"/>
        <v>290</v>
      </c>
      <c r="H117" s="35">
        <f t="shared" ca="1" si="22"/>
        <v>253</v>
      </c>
      <c r="I117" s="12">
        <f ca="1">SUM(B117,(D117*2),G117)</f>
        <v>1079.6774193548388</v>
      </c>
      <c r="J117" s="25">
        <f ca="1">SUM(C117,E117,F117,H117)</f>
        <v>1105</v>
      </c>
      <c r="K117" s="25">
        <f ca="1">J117-I117</f>
        <v>25.322580645161224</v>
      </c>
      <c r="L117" s="63">
        <f ca="1">1-(I117-J117)/I117</f>
        <v>1.023453839259038</v>
      </c>
    </row>
    <row r="118" spans="1:12" s="13" customFormat="1" x14ac:dyDescent="0.25">
      <c r="A118" s="11" t="s">
        <v>10</v>
      </c>
      <c r="B118" s="43">
        <f t="shared" ca="1" si="22"/>
        <v>116.12903225806453</v>
      </c>
      <c r="C118" s="43">
        <f t="shared" ca="1" si="22"/>
        <v>51</v>
      </c>
      <c r="D118" s="43">
        <f t="shared" ca="1" si="22"/>
        <v>600</v>
      </c>
      <c r="E118" s="43">
        <f t="shared" ca="1" si="22"/>
        <v>664</v>
      </c>
      <c r="F118" s="43">
        <f t="shared" ca="1" si="22"/>
        <v>653</v>
      </c>
      <c r="G118" s="43">
        <f t="shared" ca="1" si="22"/>
        <v>484</v>
      </c>
      <c r="H118" s="43">
        <f t="shared" ca="1" si="22"/>
        <v>494</v>
      </c>
      <c r="I118" s="12">
        <f ca="1">SUM(B118,(D118*2),G118)</f>
        <v>1800.1290322580646</v>
      </c>
      <c r="J118" s="68">
        <f ca="1">SUM(C118,E118,F118,H118)</f>
        <v>1862</v>
      </c>
      <c r="K118" s="68">
        <f ca="1">J118-I118</f>
        <v>61.870967741935374</v>
      </c>
      <c r="L118" s="70">
        <f ca="1">1-(I118-J118)/I118</f>
        <v>1.0343702960361263</v>
      </c>
    </row>
    <row r="119" spans="1:12" ht="6.95" customHeight="1" x14ac:dyDescent="0.25">
      <c r="A119" s="32"/>
      <c r="B119" s="69"/>
      <c r="C119" s="33"/>
      <c r="D119" s="69"/>
      <c r="E119" s="33"/>
      <c r="F119" s="33"/>
      <c r="G119" s="69"/>
      <c r="H119" s="33"/>
      <c r="I119" s="69"/>
      <c r="J119" s="33"/>
      <c r="K119" s="33"/>
      <c r="L119" s="33"/>
    </row>
    <row r="120" spans="1:12" s="7" customFormat="1" ht="25.5" x14ac:dyDescent="0.25">
      <c r="A120" s="4" t="s">
        <v>105</v>
      </c>
      <c r="B120" s="5" t="str">
        <f t="shared" ref="B120:H125" ca="1" si="23">B120</f>
        <v>Meta Parcial</v>
      </c>
      <c r="C120" s="5" t="str">
        <f t="shared" ca="1" si="23"/>
        <v>26-31-jul-24</v>
      </c>
      <c r="D120" s="5" t="str">
        <f t="shared" ca="1" si="23"/>
        <v>Meta Mensal</v>
      </c>
      <c r="E120" s="5">
        <f t="shared" ca="1" si="23"/>
        <v>45505</v>
      </c>
      <c r="F120" s="5">
        <f t="shared" ca="1" si="23"/>
        <v>45536</v>
      </c>
      <c r="G120" s="5" t="str">
        <f t="shared" ca="1" si="23"/>
        <v>Meta Parcial</v>
      </c>
      <c r="H120" s="5" t="str">
        <f t="shared" ca="1" si="23"/>
        <v>01-25-Out-24</v>
      </c>
      <c r="I120" s="5" t="str">
        <f>I$4</f>
        <v>Meta Trimestral
[De 26/07 a 25/10]</v>
      </c>
      <c r="J120" s="5" t="str">
        <f>J$4</f>
        <v>Real Trimestral
[De 26/07 a 25/10]</v>
      </c>
      <c r="K120" s="5" t="str">
        <f>K$4</f>
        <v>Desvio</v>
      </c>
      <c r="L120" s="5" t="str">
        <f>L$4</f>
        <v>Efetividade</v>
      </c>
    </row>
    <row r="121" spans="1:12" s="10" customFormat="1" x14ac:dyDescent="0.25">
      <c r="A121" s="8" t="s">
        <v>106</v>
      </c>
      <c r="B121" s="43">
        <f t="shared" ca="1" si="23"/>
        <v>21.29032258064516</v>
      </c>
      <c r="C121" s="25">
        <f t="shared" ca="1" si="23"/>
        <v>145</v>
      </c>
      <c r="D121" s="43">
        <f t="shared" ca="1" si="23"/>
        <v>110</v>
      </c>
      <c r="E121" s="25">
        <f t="shared" ca="1" si="23"/>
        <v>986</v>
      </c>
      <c r="F121" s="25">
        <f t="shared" ca="1" si="23"/>
        <v>788</v>
      </c>
      <c r="G121" s="68">
        <f t="shared" ca="1" si="23"/>
        <v>89</v>
      </c>
      <c r="H121" s="25">
        <f t="shared" ca="1" si="23"/>
        <v>547</v>
      </c>
      <c r="I121" s="12">
        <f ca="1">SUM(B121,(D121*2),G121)</f>
        <v>330.29032258064512</v>
      </c>
      <c r="J121" s="25">
        <f ca="1">SUM(C121,E121,F121,H121)</f>
        <v>2466</v>
      </c>
      <c r="K121" s="25">
        <f ca="1">J121-I121</f>
        <v>2135.7096774193551</v>
      </c>
      <c r="L121" s="63">
        <f ca="1">1-(I121-J121)/I121</f>
        <v>7.4661588045707603</v>
      </c>
    </row>
    <row r="122" spans="1:12" s="10" customFormat="1" x14ac:dyDescent="0.25">
      <c r="A122" s="8" t="s">
        <v>107</v>
      </c>
      <c r="B122" s="43">
        <f t="shared" ca="1" si="23"/>
        <v>17.41935483870968</v>
      </c>
      <c r="C122" s="25">
        <f t="shared" ca="1" si="23"/>
        <v>0</v>
      </c>
      <c r="D122" s="43">
        <f t="shared" ca="1" si="23"/>
        <v>90</v>
      </c>
      <c r="E122" s="25">
        <f t="shared" ca="1" si="23"/>
        <v>330</v>
      </c>
      <c r="F122" s="25">
        <f t="shared" ca="1" si="23"/>
        <v>299</v>
      </c>
      <c r="G122" s="68">
        <f t="shared" ca="1" si="23"/>
        <v>73</v>
      </c>
      <c r="H122" s="25">
        <f t="shared" ca="1" si="23"/>
        <v>255</v>
      </c>
      <c r="I122" s="12">
        <f ca="1">SUM(B122,(D122*2),G122)</f>
        <v>270.41935483870969</v>
      </c>
      <c r="J122" s="25">
        <f ca="1">SUM(C122,E122,F122,H122)</f>
        <v>884</v>
      </c>
      <c r="K122" s="25">
        <f ca="1">J122-I122</f>
        <v>613.58064516129025</v>
      </c>
      <c r="L122" s="63">
        <f ca="1">1-(I122-J122)/I122</f>
        <v>3.2689967791959913</v>
      </c>
    </row>
    <row r="123" spans="1:12" s="10" customFormat="1" x14ac:dyDescent="0.25">
      <c r="A123" s="8" t="s">
        <v>108</v>
      </c>
      <c r="B123" s="43">
        <f t="shared" ca="1" si="23"/>
        <v>11.612903225806452</v>
      </c>
      <c r="C123" s="25">
        <f t="shared" ca="1" si="23"/>
        <v>24</v>
      </c>
      <c r="D123" s="43">
        <f t="shared" ca="1" si="23"/>
        <v>60</v>
      </c>
      <c r="E123" s="25">
        <f t="shared" ca="1" si="23"/>
        <v>84</v>
      </c>
      <c r="F123" s="25">
        <f t="shared" ca="1" si="23"/>
        <v>98</v>
      </c>
      <c r="G123" s="68">
        <f t="shared" ca="1" si="23"/>
        <v>48</v>
      </c>
      <c r="H123" s="25">
        <f t="shared" ca="1" si="23"/>
        <v>88</v>
      </c>
      <c r="I123" s="12">
        <f ca="1">SUM(B123,(D123*2),G123)</f>
        <v>179.61290322580646</v>
      </c>
      <c r="J123" s="25">
        <f ca="1">SUM(C123,E123,F123,H123)</f>
        <v>294</v>
      </c>
      <c r="K123" s="25">
        <f ca="1">J123-I123</f>
        <v>114.38709677419354</v>
      </c>
      <c r="L123" s="63">
        <f ca="1">1-(I123-J123)/I123</f>
        <v>1.6368534482758621</v>
      </c>
    </row>
    <row r="124" spans="1:12" s="10" customFormat="1" x14ac:dyDescent="0.25">
      <c r="A124" s="8" t="s">
        <v>109</v>
      </c>
      <c r="B124" s="43">
        <f t="shared" ca="1" si="23"/>
        <v>17.41935483870968</v>
      </c>
      <c r="C124" s="25">
        <f t="shared" ca="1" si="23"/>
        <v>7</v>
      </c>
      <c r="D124" s="43">
        <f t="shared" ca="1" si="23"/>
        <v>90</v>
      </c>
      <c r="E124" s="25">
        <f t="shared" ca="1" si="23"/>
        <v>146</v>
      </c>
      <c r="F124" s="25">
        <f t="shared" ca="1" si="23"/>
        <v>135</v>
      </c>
      <c r="G124" s="68">
        <f t="shared" ca="1" si="23"/>
        <v>73</v>
      </c>
      <c r="H124" s="25">
        <f t="shared" ca="1" si="23"/>
        <v>75</v>
      </c>
      <c r="I124" s="12">
        <f ca="1">SUM(B124,(D124*2),G124)</f>
        <v>270.41935483870969</v>
      </c>
      <c r="J124" s="25">
        <f ca="1">SUM(C124,E124,F124,H124)</f>
        <v>363</v>
      </c>
      <c r="K124" s="25">
        <f ca="1">J124-I124</f>
        <v>92.580645161290306</v>
      </c>
      <c r="L124" s="63">
        <f ca="1">1-(I124-J124)/I124</f>
        <v>1.3423595371585351</v>
      </c>
    </row>
    <row r="125" spans="1:12" s="13" customFormat="1" x14ac:dyDescent="0.25">
      <c r="A125" s="11" t="s">
        <v>10</v>
      </c>
      <c r="B125" s="43">
        <f t="shared" ca="1" si="23"/>
        <v>67.741935483870975</v>
      </c>
      <c r="C125" s="43">
        <f t="shared" ca="1" si="23"/>
        <v>176</v>
      </c>
      <c r="D125" s="43">
        <f t="shared" ca="1" si="23"/>
        <v>350</v>
      </c>
      <c r="E125" s="43">
        <f t="shared" ca="1" si="23"/>
        <v>1546</v>
      </c>
      <c r="F125" s="43">
        <f t="shared" ca="1" si="23"/>
        <v>1320</v>
      </c>
      <c r="G125" s="43">
        <f t="shared" ca="1" si="23"/>
        <v>283</v>
      </c>
      <c r="H125" s="43">
        <f t="shared" ca="1" si="23"/>
        <v>965</v>
      </c>
      <c r="I125" s="12">
        <f ca="1">SUM(B125,(D125*2),G125)</f>
        <v>1050.741935483871</v>
      </c>
      <c r="J125" s="68">
        <f ca="1">SUM(C125,E125,F125,H125)</f>
        <v>4007</v>
      </c>
      <c r="K125" s="68">
        <f ca="1">J125-I125</f>
        <v>2956.2580645161288</v>
      </c>
      <c r="L125" s="70">
        <f ca="1">1-(I125-J125)/I125</f>
        <v>3.8134958401129766</v>
      </c>
    </row>
    <row r="126" spans="1:12" ht="6.95" customHeight="1" x14ac:dyDescent="0.25">
      <c r="A126" s="32"/>
      <c r="B126" s="69"/>
      <c r="C126" s="33"/>
      <c r="D126" s="69"/>
      <c r="E126" s="33"/>
      <c r="F126" s="33"/>
      <c r="G126" s="69"/>
      <c r="H126" s="33"/>
      <c r="I126" s="69"/>
      <c r="J126" s="33"/>
      <c r="K126" s="33"/>
      <c r="L126" s="33"/>
    </row>
    <row r="127" spans="1:12" ht="25.5" x14ac:dyDescent="0.25">
      <c r="A127" s="4" t="s">
        <v>110</v>
      </c>
      <c r="B127" s="5" t="str">
        <f t="shared" ref="B127:H130" ca="1" si="24">B127</f>
        <v>Meta Parcial</v>
      </c>
      <c r="C127" s="5" t="str">
        <f t="shared" ca="1" si="24"/>
        <v>26-31-jul-24</v>
      </c>
      <c r="D127" s="5" t="str">
        <f t="shared" ca="1" si="24"/>
        <v>Meta Mensal</v>
      </c>
      <c r="E127" s="5">
        <f t="shared" ca="1" si="24"/>
        <v>45505</v>
      </c>
      <c r="F127" s="5">
        <f t="shared" ca="1" si="24"/>
        <v>45536</v>
      </c>
      <c r="G127" s="5" t="str">
        <f t="shared" ca="1" si="24"/>
        <v>Meta Parcial</v>
      </c>
      <c r="H127" s="5" t="str">
        <f t="shared" ca="1" si="24"/>
        <v>01-25-Out-24</v>
      </c>
      <c r="I127" s="5" t="str">
        <f>I$4</f>
        <v>Meta Trimestral
[De 26/07 a 25/10]</v>
      </c>
      <c r="J127" s="5" t="str">
        <f>J$4</f>
        <v>Real Trimestral
[De 26/07 a 25/10]</v>
      </c>
      <c r="K127" s="5" t="str">
        <f>K$4</f>
        <v>Desvio</v>
      </c>
      <c r="L127" s="5" t="str">
        <f>L$4</f>
        <v>Efetividade</v>
      </c>
    </row>
    <row r="128" spans="1:12" x14ac:dyDescent="0.25">
      <c r="A128" s="8" t="s">
        <v>111</v>
      </c>
      <c r="B128" s="43">
        <f t="shared" ca="1" si="24"/>
        <v>181.16129032258067</v>
      </c>
      <c r="C128" s="25">
        <f t="shared" ca="1" si="24"/>
        <v>140</v>
      </c>
      <c r="D128" s="43">
        <f t="shared" ca="1" si="24"/>
        <v>936</v>
      </c>
      <c r="E128" s="25">
        <f t="shared" ca="1" si="24"/>
        <v>756</v>
      </c>
      <c r="F128" s="25">
        <f t="shared" ca="1" si="24"/>
        <v>697</v>
      </c>
      <c r="G128" s="68">
        <f t="shared" ca="1" si="24"/>
        <v>755</v>
      </c>
      <c r="H128" s="25">
        <f t="shared" ca="1" si="24"/>
        <v>598</v>
      </c>
      <c r="I128" s="12">
        <f ca="1">SUM(B128,(D128*2),G128)</f>
        <v>2808.1612903225805</v>
      </c>
      <c r="J128" s="25">
        <f ca="1">SUM(C128,E128,F128,H128)</f>
        <v>2191</v>
      </c>
      <c r="K128" s="25">
        <f ca="1">J128-I128</f>
        <v>-617.1612903225805</v>
      </c>
      <c r="L128" s="63">
        <f ca="1">1-(I128-J128)/I128</f>
        <v>0.7802258394311512</v>
      </c>
    </row>
    <row r="129" spans="1:12" x14ac:dyDescent="0.25">
      <c r="A129" s="8" t="s">
        <v>112</v>
      </c>
      <c r="B129" s="45">
        <f t="shared" ca="1" si="24"/>
        <v>6.9677419354838719</v>
      </c>
      <c r="C129" s="25">
        <f t="shared" ca="1" si="24"/>
        <v>0</v>
      </c>
      <c r="D129" s="45">
        <f t="shared" ca="1" si="24"/>
        <v>36</v>
      </c>
      <c r="E129" s="25">
        <f t="shared" ca="1" si="24"/>
        <v>0</v>
      </c>
      <c r="F129" s="25">
        <f t="shared" ca="1" si="24"/>
        <v>0</v>
      </c>
      <c r="G129" s="68">
        <f t="shared" ca="1" si="24"/>
        <v>29</v>
      </c>
      <c r="H129" s="25">
        <f t="shared" ca="1" si="24"/>
        <v>0</v>
      </c>
      <c r="I129" s="12">
        <f ca="1">SUM(B129,(D129*2),G129)</f>
        <v>107.96774193548387</v>
      </c>
      <c r="J129" s="25">
        <f ca="1">SUM(C129,E129,F129,H129)</f>
        <v>0</v>
      </c>
      <c r="K129" s="25">
        <f ca="1">J129-I129</f>
        <v>-107.96774193548387</v>
      </c>
      <c r="L129" s="63">
        <f ca="1">1-(I129-J129)/I129</f>
        <v>0</v>
      </c>
    </row>
    <row r="130" spans="1:12" s="46" customFormat="1" x14ac:dyDescent="0.25">
      <c r="A130" s="11" t="s">
        <v>10</v>
      </c>
      <c r="B130" s="45">
        <f t="shared" ca="1" si="24"/>
        <v>188.12903225806454</v>
      </c>
      <c r="C130" s="45">
        <f t="shared" ca="1" si="24"/>
        <v>140</v>
      </c>
      <c r="D130" s="45">
        <f t="shared" ca="1" si="24"/>
        <v>972</v>
      </c>
      <c r="E130" s="45">
        <f t="shared" ca="1" si="24"/>
        <v>756</v>
      </c>
      <c r="F130" s="45">
        <f t="shared" ca="1" si="24"/>
        <v>697</v>
      </c>
      <c r="G130" s="45">
        <f t="shared" ca="1" si="24"/>
        <v>784</v>
      </c>
      <c r="H130" s="45">
        <f t="shared" ca="1" si="24"/>
        <v>598</v>
      </c>
      <c r="I130" s="12">
        <f ca="1">SUM(B130,(D130*2),G130)</f>
        <v>2916.1290322580644</v>
      </c>
      <c r="J130" s="68">
        <f ca="1">SUM(C130,E130,F130,H130)</f>
        <v>2191</v>
      </c>
      <c r="K130" s="68">
        <f ca="1">J130-I130</f>
        <v>-725.1290322580644</v>
      </c>
      <c r="L130" s="70">
        <f ca="1">1-(I130-J130)/I130</f>
        <v>0.75133849557522125</v>
      </c>
    </row>
    <row r="131" spans="1:12" ht="6.95" customHeight="1" x14ac:dyDescent="0.25">
      <c r="A131" s="32"/>
      <c r="B131" s="69"/>
      <c r="C131" s="33"/>
      <c r="D131" s="69"/>
      <c r="E131" s="33"/>
      <c r="F131" s="33"/>
      <c r="G131" s="69"/>
      <c r="H131" s="33"/>
      <c r="I131" s="69"/>
      <c r="J131" s="33"/>
      <c r="K131" s="33"/>
      <c r="L131" s="33"/>
    </row>
    <row r="132" spans="1:12" ht="25.5" x14ac:dyDescent="0.25">
      <c r="A132" s="4" t="s">
        <v>113</v>
      </c>
      <c r="B132" s="5" t="str">
        <f t="shared" ref="B132:H135" ca="1" si="25">B132</f>
        <v>Meta Parcial</v>
      </c>
      <c r="C132" s="5" t="str">
        <f t="shared" ca="1" si="25"/>
        <v>26-31-jul-24</v>
      </c>
      <c r="D132" s="5" t="str">
        <f t="shared" ca="1" si="25"/>
        <v>Meta Mensal</v>
      </c>
      <c r="E132" s="5">
        <f t="shared" ca="1" si="25"/>
        <v>45505</v>
      </c>
      <c r="F132" s="5">
        <f t="shared" ca="1" si="25"/>
        <v>45536</v>
      </c>
      <c r="G132" s="5" t="str">
        <f t="shared" ca="1" si="25"/>
        <v>Meta Parcial</v>
      </c>
      <c r="H132" s="5" t="str">
        <f t="shared" ca="1" si="25"/>
        <v>01-25-Out-24</v>
      </c>
      <c r="I132" s="5" t="str">
        <f>I$4</f>
        <v>Meta Trimestral
[De 26/07 a 25/10]</v>
      </c>
      <c r="J132" s="5" t="str">
        <f>J$4</f>
        <v>Real Trimestral
[De 26/07 a 25/10]</v>
      </c>
      <c r="K132" s="5" t="str">
        <f>K$4</f>
        <v>Desvio</v>
      </c>
      <c r="L132" s="5" t="str">
        <f>L$4</f>
        <v>Efetividade</v>
      </c>
    </row>
    <row r="133" spans="1:12" x14ac:dyDescent="0.25">
      <c r="A133" s="8" t="s">
        <v>114</v>
      </c>
      <c r="B133" s="43">
        <f t="shared" ca="1" si="25"/>
        <v>2322.5806451612907</v>
      </c>
      <c r="C133" s="25">
        <f t="shared" ca="1" si="25"/>
        <v>2842</v>
      </c>
      <c r="D133" s="43">
        <f t="shared" ca="1" si="25"/>
        <v>12000</v>
      </c>
      <c r="E133" s="25">
        <f t="shared" ca="1" si="25"/>
        <v>14061</v>
      </c>
      <c r="F133" s="25">
        <f t="shared" ca="1" si="25"/>
        <v>7935</v>
      </c>
      <c r="G133" s="68">
        <f t="shared" ca="1" si="25"/>
        <v>9677</v>
      </c>
      <c r="H133" s="25">
        <f t="shared" ca="1" si="25"/>
        <v>9290</v>
      </c>
      <c r="I133" s="12">
        <f ca="1">SUM(B133,(D133*2),G133)</f>
        <v>35999.580645161288</v>
      </c>
      <c r="J133" s="25">
        <f ca="1">SUM(C133,E133,F133,H133)</f>
        <v>34128</v>
      </c>
      <c r="K133" s="25">
        <f ca="1">J133-I133</f>
        <v>-1871.580645161288</v>
      </c>
      <c r="L133" s="63">
        <f ca="1">1-(I133-J133)/I133</f>
        <v>0.94801104313939144</v>
      </c>
    </row>
    <row r="134" spans="1:12" x14ac:dyDescent="0.25">
      <c r="A134" s="8" t="s">
        <v>115</v>
      </c>
      <c r="B134" s="45">
        <f t="shared" ca="1" si="25"/>
        <v>2322.5806451612907</v>
      </c>
      <c r="C134" s="25">
        <f t="shared" ca="1" si="25"/>
        <v>1831</v>
      </c>
      <c r="D134" s="45">
        <f t="shared" ca="1" si="25"/>
        <v>12000</v>
      </c>
      <c r="E134" s="25">
        <f t="shared" ca="1" si="25"/>
        <v>9294</v>
      </c>
      <c r="F134" s="25">
        <f t="shared" ca="1" si="25"/>
        <v>13253</v>
      </c>
      <c r="G134" s="68">
        <f t="shared" ca="1" si="25"/>
        <v>9677</v>
      </c>
      <c r="H134" s="25">
        <f t="shared" ca="1" si="25"/>
        <v>9519</v>
      </c>
      <c r="I134" s="12">
        <f ca="1">SUM(B134,(D134*2),G134)</f>
        <v>35999.580645161288</v>
      </c>
      <c r="J134" s="25">
        <f ca="1">SUM(C134,E134,F134,H134)</f>
        <v>33897</v>
      </c>
      <c r="K134" s="25">
        <f ca="1">J134-I134</f>
        <v>-2102.580645161288</v>
      </c>
      <c r="L134" s="63">
        <f ca="1">1-(I134-J134)/I134</f>
        <v>0.94159430172573699</v>
      </c>
    </row>
    <row r="135" spans="1:12" s="46" customFormat="1" x14ac:dyDescent="0.25">
      <c r="A135" s="11" t="s">
        <v>10</v>
      </c>
      <c r="B135" s="45">
        <f t="shared" ca="1" si="25"/>
        <v>4645.1612903225814</v>
      </c>
      <c r="C135" s="45">
        <f t="shared" ca="1" si="25"/>
        <v>4673</v>
      </c>
      <c r="D135" s="45">
        <f t="shared" ca="1" si="25"/>
        <v>24000</v>
      </c>
      <c r="E135" s="45">
        <f t="shared" ca="1" si="25"/>
        <v>23355</v>
      </c>
      <c r="F135" s="45">
        <f t="shared" ca="1" si="25"/>
        <v>21188</v>
      </c>
      <c r="G135" s="45">
        <f t="shared" ca="1" si="25"/>
        <v>19354</v>
      </c>
      <c r="H135" s="45">
        <f t="shared" ca="1" si="25"/>
        <v>18809</v>
      </c>
      <c r="I135" s="12">
        <f ca="1">SUM(B135,(D135*2),G135)</f>
        <v>71999.161290322576</v>
      </c>
      <c r="J135" s="68">
        <f ca="1">SUM(C135,E135,F135,H135)</f>
        <v>68025</v>
      </c>
      <c r="K135" s="68">
        <f ca="1">J135-I135</f>
        <v>-3974.161290322576</v>
      </c>
      <c r="L135" s="70">
        <f ca="1">1-(I135-J135)/I135</f>
        <v>0.94480267243256422</v>
      </c>
    </row>
  </sheetData>
  <mergeCells count="8">
    <mergeCell ref="B36:B41"/>
    <mergeCell ref="D36:D41"/>
    <mergeCell ref="G36:G41"/>
    <mergeCell ref="A2:L2"/>
    <mergeCell ref="A3:L3"/>
    <mergeCell ref="B10:B32"/>
    <mergeCell ref="D10:D32"/>
    <mergeCell ref="G10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firstPageNumber="0" fitToHeight="4" orientation="landscape" horizontalDpi="300" verticalDpi="300" r:id="rId1"/>
  <headerFooter>
    <oddHeader>&amp;C&amp;A</oddHeader>
    <oddFooter>&amp;C
Diretoria Geral - Policlínica de Posse&amp;RPágina &amp;P de &amp;N</oddFooter>
  </headerFooter>
  <rowBreaks count="3" manualBreakCount="3">
    <brk id="34" max="11" man="1"/>
    <brk id="68" max="11" man="1"/>
    <brk id="10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3121-F0EB-4965-B160-9325E81A8083}">
  <sheetPr>
    <tabColor theme="7" tint="-0.499984740745262"/>
    <pageSetUpPr fitToPage="1"/>
  </sheetPr>
  <dimension ref="A1:IV22"/>
  <sheetViews>
    <sheetView showGridLines="0" tabSelected="1" view="pageBreakPreview" zoomScaleNormal="100" zoomScaleSheetLayoutView="100" workbookViewId="0">
      <pane xSplit="1" ySplit="4" topLeftCell="K5" activePane="bottomRight" state="frozen"/>
      <selection pane="topRight" activeCell="R5" sqref="R5:S5"/>
      <selection pane="bottomLeft" activeCell="R5" sqref="R5:S5"/>
      <selection pane="bottomRight" activeCell="K20" sqref="K19:K20"/>
    </sheetView>
  </sheetViews>
  <sheetFormatPr defaultColWidth="8.7109375" defaultRowHeight="12.75" x14ac:dyDescent="0.25"/>
  <cols>
    <col min="1" max="1" width="78.28515625" style="73" customWidth="1"/>
    <col min="2" max="2" width="20.7109375" style="73" hidden="1" customWidth="1"/>
    <col min="3" max="4" width="14.28515625" style="73" hidden="1" customWidth="1"/>
    <col min="5" max="10" width="20.7109375" style="73" hidden="1" customWidth="1"/>
    <col min="11" max="12" width="20.7109375" style="73" customWidth="1"/>
    <col min="13" max="21" width="20.7109375" style="73" hidden="1" customWidth="1"/>
    <col min="22" max="16384" width="8.7109375" style="73"/>
  </cols>
  <sheetData>
    <row r="1" spans="1:256" s="72" customFormat="1" ht="60" customHeight="1" x14ac:dyDescent="0.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pans="1:256" ht="15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256" x14ac:dyDescent="0.25">
      <c r="A3" s="136" t="s">
        <v>120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1:256" s="77" customFormat="1" x14ac:dyDescent="0.2">
      <c r="A4" s="74" t="s">
        <v>121</v>
      </c>
      <c r="B4" s="75" t="str">
        <f>D4</f>
        <v>Meta Mensal</v>
      </c>
      <c r="C4" s="75">
        <f>C9</f>
        <v>267</v>
      </c>
      <c r="D4" s="75" t="s">
        <v>5</v>
      </c>
      <c r="E4" s="75">
        <f t="shared" ref="E4:U4" ca="1" si="0">E4</f>
        <v>45505</v>
      </c>
      <c r="F4" s="75">
        <f t="shared" ca="1" si="0"/>
        <v>45536</v>
      </c>
      <c r="G4" s="75" t="str">
        <f t="shared" ca="1" si="0"/>
        <v>Meta Parcial</v>
      </c>
      <c r="H4" s="75" t="str">
        <f t="shared" ca="1" si="0"/>
        <v>01-25-Out-24</v>
      </c>
      <c r="I4" s="75" t="str">
        <f t="shared" ca="1" si="0"/>
        <v>Meta Parcial</v>
      </c>
      <c r="J4" s="75" t="str">
        <f t="shared" ca="1" si="0"/>
        <v>26-31-Out-24</v>
      </c>
      <c r="K4" s="75" t="str">
        <f t="shared" ca="1" si="0"/>
        <v>Meta Mensal</v>
      </c>
      <c r="L4" s="75">
        <f t="shared" ca="1" si="0"/>
        <v>45566</v>
      </c>
      <c r="M4" s="75">
        <f t="shared" ca="1" si="0"/>
        <v>45597</v>
      </c>
      <c r="N4" s="75">
        <f t="shared" ca="1" si="0"/>
        <v>45627</v>
      </c>
      <c r="O4" s="75">
        <f t="shared" ca="1" si="0"/>
        <v>45658</v>
      </c>
      <c r="P4" s="75">
        <f t="shared" ca="1" si="0"/>
        <v>45689</v>
      </c>
      <c r="Q4" s="75">
        <f t="shared" ca="1" si="0"/>
        <v>45717</v>
      </c>
      <c r="R4" s="75">
        <f t="shared" ca="1" si="0"/>
        <v>45748</v>
      </c>
      <c r="S4" s="75">
        <f t="shared" ca="1" si="0"/>
        <v>45778</v>
      </c>
      <c r="T4" s="75">
        <f t="shared" ca="1" si="0"/>
        <v>45809</v>
      </c>
      <c r="U4" s="75">
        <f t="shared" ca="1" si="0"/>
        <v>45839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spans="1:256" s="81" customFormat="1" x14ac:dyDescent="0.25">
      <c r="A5" s="78" t="s">
        <v>122</v>
      </c>
      <c r="B5" s="79">
        <v>1</v>
      </c>
      <c r="C5" s="80">
        <f>IFERROR(ROUND((C6/C7),4),0)</f>
        <v>1341</v>
      </c>
      <c r="D5" s="79">
        <v>1</v>
      </c>
      <c r="E5" s="80">
        <f>IFERROR(ROUND((E6/E7),4),0)</f>
        <v>7645</v>
      </c>
      <c r="F5" s="80">
        <f>IFERROR(ROUND((F6/F7),4),0)</f>
        <v>10126</v>
      </c>
      <c r="G5" s="80">
        <f>B5</f>
        <v>1</v>
      </c>
      <c r="H5" s="80">
        <f t="shared" ref="H5:U5" si="1">IFERROR(ROUND((H6/H7),4),0)</f>
        <v>8437</v>
      </c>
      <c r="I5" s="80">
        <f>B5</f>
        <v>1</v>
      </c>
      <c r="J5" s="80">
        <f t="shared" si="1"/>
        <v>1708</v>
      </c>
      <c r="K5" s="80">
        <f>B5</f>
        <v>1</v>
      </c>
      <c r="L5" s="80">
        <f t="shared" si="1"/>
        <v>10145</v>
      </c>
      <c r="M5" s="80">
        <f t="shared" si="1"/>
        <v>0</v>
      </c>
      <c r="N5" s="80">
        <f t="shared" si="1"/>
        <v>0</v>
      </c>
      <c r="O5" s="80">
        <f t="shared" si="1"/>
        <v>0</v>
      </c>
      <c r="P5" s="80">
        <f t="shared" si="1"/>
        <v>0</v>
      </c>
      <c r="Q5" s="80">
        <f t="shared" si="1"/>
        <v>0</v>
      </c>
      <c r="R5" s="80">
        <f t="shared" si="1"/>
        <v>0</v>
      </c>
      <c r="S5" s="80">
        <f t="shared" si="1"/>
        <v>0</v>
      </c>
      <c r="T5" s="80">
        <f t="shared" si="1"/>
        <v>0</v>
      </c>
      <c r="U5" s="80">
        <f t="shared" si="1"/>
        <v>0</v>
      </c>
    </row>
    <row r="6" spans="1:256" s="85" customFormat="1" x14ac:dyDescent="0.2">
      <c r="A6" s="82" t="s">
        <v>123</v>
      </c>
      <c r="B6" s="43"/>
      <c r="C6" s="24">
        <v>1341</v>
      </c>
      <c r="D6" s="43"/>
      <c r="E6" s="24">
        <v>7645</v>
      </c>
      <c r="F6" s="24">
        <v>10126</v>
      </c>
      <c r="G6" s="24"/>
      <c r="H6" s="83">
        <v>8437</v>
      </c>
      <c r="I6" s="24"/>
      <c r="J6" s="83">
        <v>1708</v>
      </c>
      <c r="K6" s="24"/>
      <c r="L6" s="24">
        <f>J6+H6</f>
        <v>10145</v>
      </c>
      <c r="M6" s="24"/>
      <c r="N6" s="24"/>
      <c r="O6" s="24"/>
      <c r="P6" s="24"/>
      <c r="Q6" s="24"/>
      <c r="R6" s="24"/>
      <c r="S6" s="24"/>
      <c r="T6" s="24"/>
      <c r="U6" s="2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</row>
    <row r="7" spans="1:256" s="85" customFormat="1" x14ac:dyDescent="0.2">
      <c r="A7" s="82" t="s">
        <v>124</v>
      </c>
      <c r="B7" s="43"/>
      <c r="C7" s="24">
        <f>$B$5+$B$6</f>
        <v>1</v>
      </c>
      <c r="D7" s="43"/>
      <c r="E7" s="24">
        <f>$D$5+$D$6</f>
        <v>1</v>
      </c>
      <c r="F7" s="24">
        <f>$D$5+$D$6</f>
        <v>1</v>
      </c>
      <c r="G7" s="24"/>
      <c r="H7" s="24">
        <f>$G$5+$G$6</f>
        <v>1</v>
      </c>
      <c r="I7" s="24"/>
      <c r="J7" s="24">
        <f>$I$5+$I$6</f>
        <v>1</v>
      </c>
      <c r="K7" s="24"/>
      <c r="L7" s="24">
        <f t="shared" ref="L7:U7" si="2">$D$5+$D$6</f>
        <v>1</v>
      </c>
      <c r="M7" s="24">
        <f t="shared" si="2"/>
        <v>1</v>
      </c>
      <c r="N7" s="24">
        <f t="shared" si="2"/>
        <v>1</v>
      </c>
      <c r="O7" s="24">
        <f t="shared" si="2"/>
        <v>1</v>
      </c>
      <c r="P7" s="24">
        <f t="shared" si="2"/>
        <v>1</v>
      </c>
      <c r="Q7" s="24">
        <f t="shared" si="2"/>
        <v>1</v>
      </c>
      <c r="R7" s="24">
        <f t="shared" si="2"/>
        <v>1</v>
      </c>
      <c r="S7" s="24">
        <f t="shared" si="2"/>
        <v>1</v>
      </c>
      <c r="T7" s="24">
        <f t="shared" si="2"/>
        <v>1</v>
      </c>
      <c r="U7" s="24">
        <f t="shared" si="2"/>
        <v>1</v>
      </c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</row>
    <row r="8" spans="1:256" s="81" customFormat="1" x14ac:dyDescent="0.25">
      <c r="A8" s="78" t="s">
        <v>125</v>
      </c>
      <c r="B8" s="79">
        <v>1</v>
      </c>
      <c r="C8" s="80">
        <f>IFERROR(ROUND((C9/C10),4),0)</f>
        <v>0</v>
      </c>
      <c r="D8" s="79">
        <v>1</v>
      </c>
      <c r="E8" s="80">
        <f>IFERROR(ROUND((E9/E10),4),0)</f>
        <v>0</v>
      </c>
      <c r="F8" s="80">
        <f>IFERROR(ROUND((F9/F10),4),0)</f>
        <v>0</v>
      </c>
      <c r="G8" s="80">
        <f>B8</f>
        <v>1</v>
      </c>
      <c r="H8" s="80">
        <f t="shared" ref="H8:U8" si="3">IFERROR(ROUND((H9/H10),4),0)</f>
        <v>0</v>
      </c>
      <c r="I8" s="80">
        <f>B8</f>
        <v>1</v>
      </c>
      <c r="J8" s="80">
        <f t="shared" si="3"/>
        <v>0</v>
      </c>
      <c r="K8" s="80">
        <f>B8</f>
        <v>1</v>
      </c>
      <c r="L8" s="80">
        <f t="shared" si="3"/>
        <v>0</v>
      </c>
      <c r="M8" s="80">
        <f t="shared" si="3"/>
        <v>0</v>
      </c>
      <c r="N8" s="80">
        <f t="shared" si="3"/>
        <v>0</v>
      </c>
      <c r="O8" s="80">
        <f t="shared" si="3"/>
        <v>0</v>
      </c>
      <c r="P8" s="80">
        <f t="shared" si="3"/>
        <v>0</v>
      </c>
      <c r="Q8" s="80">
        <f t="shared" si="3"/>
        <v>0</v>
      </c>
      <c r="R8" s="80">
        <f t="shared" si="3"/>
        <v>0</v>
      </c>
      <c r="S8" s="80">
        <f t="shared" si="3"/>
        <v>0</v>
      </c>
      <c r="T8" s="80">
        <f t="shared" si="3"/>
        <v>0</v>
      </c>
      <c r="U8" s="80">
        <f t="shared" si="3"/>
        <v>0</v>
      </c>
    </row>
    <row r="9" spans="1:256" s="85" customFormat="1" x14ac:dyDescent="0.2">
      <c r="A9" s="82" t="s">
        <v>126</v>
      </c>
      <c r="B9" s="43"/>
      <c r="C9" s="24">
        <v>267</v>
      </c>
      <c r="D9" s="43"/>
      <c r="E9" s="24">
        <v>2664</v>
      </c>
      <c r="F9" s="24">
        <v>2842</v>
      </c>
      <c r="G9" s="24"/>
      <c r="H9" s="83">
        <v>2299</v>
      </c>
      <c r="I9" s="24"/>
      <c r="J9" s="83">
        <v>419</v>
      </c>
      <c r="K9" s="24"/>
      <c r="L9" s="24">
        <f>J9+H9</f>
        <v>2718</v>
      </c>
      <c r="M9" s="24"/>
      <c r="N9" s="24"/>
      <c r="O9" s="24"/>
      <c r="P9" s="24"/>
      <c r="Q9" s="24"/>
      <c r="R9" s="24"/>
      <c r="S9" s="24"/>
      <c r="T9" s="24"/>
      <c r="U9" s="2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pans="1:256" s="85" customFormat="1" x14ac:dyDescent="0.2">
      <c r="A10" s="82" t="s">
        <v>127</v>
      </c>
      <c r="B10" s="43"/>
      <c r="C10" s="24">
        <f>B99</f>
        <v>0</v>
      </c>
      <c r="D10" s="43"/>
      <c r="E10" s="24">
        <f>$D$99</f>
        <v>0</v>
      </c>
      <c r="F10" s="24">
        <f>$D$99</f>
        <v>0</v>
      </c>
      <c r="G10" s="24"/>
      <c r="H10" s="24">
        <f>$G$99</f>
        <v>0</v>
      </c>
      <c r="I10" s="24"/>
      <c r="J10" s="24">
        <f>$I$99</f>
        <v>0</v>
      </c>
      <c r="K10" s="24"/>
      <c r="L10" s="24">
        <f t="shared" ref="L10:U10" si="4">$D$99</f>
        <v>0</v>
      </c>
      <c r="M10" s="24">
        <f t="shared" si="4"/>
        <v>0</v>
      </c>
      <c r="N10" s="24">
        <f t="shared" si="4"/>
        <v>0</v>
      </c>
      <c r="O10" s="24">
        <f t="shared" si="4"/>
        <v>0</v>
      </c>
      <c r="P10" s="24">
        <f t="shared" si="4"/>
        <v>0</v>
      </c>
      <c r="Q10" s="24">
        <f t="shared" si="4"/>
        <v>0</v>
      </c>
      <c r="R10" s="24">
        <f t="shared" si="4"/>
        <v>0</v>
      </c>
      <c r="S10" s="24">
        <f t="shared" si="4"/>
        <v>0</v>
      </c>
      <c r="T10" s="24">
        <f t="shared" si="4"/>
        <v>0</v>
      </c>
      <c r="U10" s="24">
        <f t="shared" si="4"/>
        <v>0</v>
      </c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spans="1:256" s="81" customFormat="1" x14ac:dyDescent="0.25">
      <c r="A11" s="78" t="s">
        <v>128</v>
      </c>
      <c r="B11" s="86" t="s">
        <v>129</v>
      </c>
      <c r="C11" s="87">
        <f>IFERROR(ROUND((C12/C13),4),0)</f>
        <v>1</v>
      </c>
      <c r="D11" s="86" t="s">
        <v>129</v>
      </c>
      <c r="E11" s="87">
        <f>IFERROR(ROUND((E12/E13),4),0)</f>
        <v>0.98070000000000002</v>
      </c>
      <c r="F11" s="87">
        <f>IFERROR(ROUND((F12/F13),4),0)</f>
        <v>0.85460000000000003</v>
      </c>
      <c r="G11" s="80" t="str">
        <f>B11</f>
        <v>≥ 70%</v>
      </c>
      <c r="H11" s="87">
        <f t="shared" ref="H11:U11" si="5">IFERROR(ROUND((H12/H13),4),0)</f>
        <v>0.87360000000000004</v>
      </c>
      <c r="I11" s="80" t="str">
        <f>B11</f>
        <v>≥ 70%</v>
      </c>
      <c r="J11" s="87">
        <f t="shared" si="5"/>
        <v>0.80579999999999996</v>
      </c>
      <c r="K11" s="80" t="str">
        <f>B11</f>
        <v>≥ 70%</v>
      </c>
      <c r="L11" s="87">
        <f t="shared" si="5"/>
        <v>0.86609999999999998</v>
      </c>
      <c r="M11" s="87">
        <f t="shared" si="5"/>
        <v>0</v>
      </c>
      <c r="N11" s="87">
        <f t="shared" si="5"/>
        <v>0</v>
      </c>
      <c r="O11" s="87">
        <f t="shared" si="5"/>
        <v>0</v>
      </c>
      <c r="P11" s="87">
        <f t="shared" si="5"/>
        <v>0</v>
      </c>
      <c r="Q11" s="87">
        <f t="shared" si="5"/>
        <v>0</v>
      </c>
      <c r="R11" s="87">
        <f t="shared" si="5"/>
        <v>0</v>
      </c>
      <c r="S11" s="87">
        <f t="shared" si="5"/>
        <v>0</v>
      </c>
      <c r="T11" s="87">
        <f t="shared" si="5"/>
        <v>0</v>
      </c>
      <c r="U11" s="87">
        <f t="shared" si="5"/>
        <v>0</v>
      </c>
    </row>
    <row r="12" spans="1:256" s="85" customFormat="1" x14ac:dyDescent="0.2">
      <c r="A12" s="82" t="s">
        <v>130</v>
      </c>
      <c r="B12" s="43"/>
      <c r="C12" s="24">
        <v>122</v>
      </c>
      <c r="D12" s="43"/>
      <c r="E12" s="24">
        <v>2029</v>
      </c>
      <c r="F12" s="24">
        <v>1922</v>
      </c>
      <c r="G12" s="24"/>
      <c r="H12" s="83">
        <v>1707</v>
      </c>
      <c r="I12" s="24"/>
      <c r="J12" s="83">
        <v>195</v>
      </c>
      <c r="K12" s="24"/>
      <c r="L12" s="24">
        <f>J12+H12</f>
        <v>1902</v>
      </c>
      <c r="M12" s="24"/>
      <c r="N12" s="24"/>
      <c r="O12" s="24"/>
      <c r="P12" s="24"/>
      <c r="Q12" s="24"/>
      <c r="R12" s="24"/>
      <c r="S12" s="24"/>
      <c r="T12" s="24"/>
      <c r="U12" s="2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spans="1:256" s="85" customFormat="1" x14ac:dyDescent="0.2">
      <c r="A13" s="82" t="s">
        <v>131</v>
      </c>
      <c r="B13" s="43"/>
      <c r="C13" s="24">
        <v>122</v>
      </c>
      <c r="D13" s="43"/>
      <c r="E13" s="24">
        <v>2069</v>
      </c>
      <c r="F13" s="24">
        <v>2249</v>
      </c>
      <c r="G13" s="24"/>
      <c r="H13" s="83">
        <v>1954</v>
      </c>
      <c r="I13" s="24"/>
      <c r="J13" s="83">
        <v>242</v>
      </c>
      <c r="K13" s="24"/>
      <c r="L13" s="24">
        <f>J13+H13</f>
        <v>2196</v>
      </c>
      <c r="M13" s="24"/>
      <c r="N13" s="24"/>
      <c r="O13" s="24"/>
      <c r="P13" s="24"/>
      <c r="Q13" s="24"/>
      <c r="R13" s="24"/>
      <c r="S13" s="24"/>
      <c r="T13" s="24"/>
      <c r="U13" s="2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</row>
    <row r="14" spans="1:256" s="81" customFormat="1" ht="25.5" x14ac:dyDescent="0.25">
      <c r="A14" s="78" t="s">
        <v>132</v>
      </c>
      <c r="B14" s="86" t="s">
        <v>133</v>
      </c>
      <c r="C14" s="87">
        <f>IFERROR(ROUND((C15/C16),4),0)</f>
        <v>1</v>
      </c>
      <c r="D14" s="86" t="s">
        <v>133</v>
      </c>
      <c r="E14" s="87">
        <f>IFERROR(ROUND((E15/E16),4),0)</f>
        <v>1</v>
      </c>
      <c r="F14" s="87">
        <f>IFERROR(ROUND((F15/F16),4),0)</f>
        <v>1</v>
      </c>
      <c r="G14" s="80" t="str">
        <f>B14</f>
        <v>≥ 99%</v>
      </c>
      <c r="H14" s="87">
        <f t="shared" ref="H14:U14" si="6">IFERROR(ROUND((H15/H16),4),0)</f>
        <v>1</v>
      </c>
      <c r="I14" s="80" t="str">
        <f>B14</f>
        <v>≥ 99%</v>
      </c>
      <c r="J14" s="87">
        <f t="shared" si="6"/>
        <v>1</v>
      </c>
      <c r="K14" s="80" t="str">
        <f>B14</f>
        <v>≥ 99%</v>
      </c>
      <c r="L14" s="87">
        <f t="shared" si="6"/>
        <v>1</v>
      </c>
      <c r="M14" s="87">
        <f t="shared" si="6"/>
        <v>0</v>
      </c>
      <c r="N14" s="87">
        <f t="shared" si="6"/>
        <v>0</v>
      </c>
      <c r="O14" s="87">
        <f t="shared" si="6"/>
        <v>0</v>
      </c>
      <c r="P14" s="87">
        <f t="shared" si="6"/>
        <v>0</v>
      </c>
      <c r="Q14" s="87">
        <f t="shared" si="6"/>
        <v>0</v>
      </c>
      <c r="R14" s="87">
        <f t="shared" si="6"/>
        <v>0</v>
      </c>
      <c r="S14" s="87">
        <f t="shared" si="6"/>
        <v>0</v>
      </c>
      <c r="T14" s="87">
        <f t="shared" si="6"/>
        <v>0</v>
      </c>
      <c r="U14" s="87">
        <f t="shared" si="6"/>
        <v>0</v>
      </c>
    </row>
    <row r="15" spans="1:256" s="85" customFormat="1" x14ac:dyDescent="0.2">
      <c r="A15" s="82" t="s">
        <v>134</v>
      </c>
      <c r="B15" s="43"/>
      <c r="C15" s="24">
        <v>69983</v>
      </c>
      <c r="D15" s="43"/>
      <c r="E15" s="24">
        <v>71513</v>
      </c>
      <c r="F15" s="24">
        <v>60613</v>
      </c>
      <c r="G15" s="24"/>
      <c r="H15" s="88">
        <v>65663</v>
      </c>
      <c r="I15" s="89"/>
      <c r="J15" s="88">
        <v>60656</v>
      </c>
      <c r="K15" s="24"/>
      <c r="L15" s="24">
        <f>J15</f>
        <v>60656</v>
      </c>
      <c r="M15" s="24"/>
      <c r="N15" s="24"/>
      <c r="O15" s="24"/>
      <c r="P15" s="24"/>
      <c r="Q15" s="24"/>
      <c r="R15" s="24"/>
      <c r="S15" s="24"/>
      <c r="T15" s="24"/>
      <c r="U15" s="2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</row>
    <row r="16" spans="1:256" s="85" customFormat="1" x14ac:dyDescent="0.2">
      <c r="A16" s="82" t="s">
        <v>135</v>
      </c>
      <c r="B16" s="43"/>
      <c r="C16" s="24">
        <v>69983</v>
      </c>
      <c r="D16" s="43"/>
      <c r="E16" s="24">
        <v>71513</v>
      </c>
      <c r="F16" s="24">
        <v>60613</v>
      </c>
      <c r="G16" s="24"/>
      <c r="H16" s="88">
        <v>65663</v>
      </c>
      <c r="I16" s="89"/>
      <c r="J16" s="88">
        <v>60656</v>
      </c>
      <c r="K16" s="24"/>
      <c r="L16" s="24">
        <f>J16</f>
        <v>60656</v>
      </c>
      <c r="M16" s="24"/>
      <c r="N16" s="24"/>
      <c r="O16" s="24"/>
      <c r="P16" s="24"/>
      <c r="Q16" s="24"/>
      <c r="R16" s="24"/>
      <c r="S16" s="24"/>
      <c r="T16" s="24"/>
      <c r="U16" s="2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</row>
    <row r="17" spans="1:256" s="81" customFormat="1" ht="25.5" x14ac:dyDescent="0.25">
      <c r="A17" s="78" t="s">
        <v>136</v>
      </c>
      <c r="B17" s="86" t="s">
        <v>55</v>
      </c>
      <c r="C17" s="87">
        <f>IFERROR(ROUND((C18/C19),4),0)</f>
        <v>0</v>
      </c>
      <c r="D17" s="86" t="s">
        <v>55</v>
      </c>
      <c r="E17" s="87">
        <f>IFERROR(ROUND((E18/E19),4),0)</f>
        <v>0</v>
      </c>
      <c r="F17" s="87">
        <f>IFERROR(ROUND((F18/F19),4),0)</f>
        <v>0</v>
      </c>
      <c r="G17" s="80" t="str">
        <f>B17</f>
        <v>≥ 5%</v>
      </c>
      <c r="H17" s="87">
        <f t="shared" ref="H17:U17" si="7">IFERROR(ROUND((H18/H19),4),0)</f>
        <v>0</v>
      </c>
      <c r="I17" s="80" t="str">
        <f>B17</f>
        <v>≥ 5%</v>
      </c>
      <c r="J17" s="87">
        <f t="shared" si="7"/>
        <v>0</v>
      </c>
      <c r="K17" s="80" t="str">
        <f>B17</f>
        <v>≥ 5%</v>
      </c>
      <c r="L17" s="87">
        <f t="shared" si="7"/>
        <v>0</v>
      </c>
      <c r="M17" s="87">
        <f t="shared" si="7"/>
        <v>0</v>
      </c>
      <c r="N17" s="87">
        <f t="shared" si="7"/>
        <v>0</v>
      </c>
      <c r="O17" s="87">
        <f t="shared" si="7"/>
        <v>0</v>
      </c>
      <c r="P17" s="87">
        <f t="shared" si="7"/>
        <v>0</v>
      </c>
      <c r="Q17" s="87">
        <f t="shared" si="7"/>
        <v>0</v>
      </c>
      <c r="R17" s="87">
        <f t="shared" si="7"/>
        <v>0</v>
      </c>
      <c r="S17" s="87">
        <f t="shared" si="7"/>
        <v>0</v>
      </c>
      <c r="T17" s="87">
        <f t="shared" si="7"/>
        <v>0</v>
      </c>
      <c r="U17" s="87">
        <f t="shared" si="7"/>
        <v>0</v>
      </c>
    </row>
    <row r="18" spans="1:256" s="85" customFormat="1" x14ac:dyDescent="0.2">
      <c r="A18" s="82" t="s">
        <v>54</v>
      </c>
      <c r="B18" s="43"/>
      <c r="C18" s="24">
        <f>C61</f>
        <v>0</v>
      </c>
      <c r="D18" s="43"/>
      <c r="E18" s="24">
        <f>E61</f>
        <v>0</v>
      </c>
      <c r="F18" s="24">
        <f>F61</f>
        <v>0</v>
      </c>
      <c r="G18" s="24"/>
      <c r="H18" s="24">
        <f>H61</f>
        <v>0</v>
      </c>
      <c r="I18" s="24"/>
      <c r="J18" s="24">
        <f>J61</f>
        <v>0</v>
      </c>
      <c r="K18" s="24"/>
      <c r="L18" s="24">
        <f t="shared" ref="L18:U18" si="8">L61</f>
        <v>0</v>
      </c>
      <c r="M18" s="24">
        <f t="shared" si="8"/>
        <v>0</v>
      </c>
      <c r="N18" s="24">
        <f t="shared" si="8"/>
        <v>0</v>
      </c>
      <c r="O18" s="24">
        <f t="shared" si="8"/>
        <v>0</v>
      </c>
      <c r="P18" s="24">
        <f t="shared" si="8"/>
        <v>0</v>
      </c>
      <c r="Q18" s="24">
        <f t="shared" si="8"/>
        <v>0</v>
      </c>
      <c r="R18" s="24">
        <f t="shared" si="8"/>
        <v>0</v>
      </c>
      <c r="S18" s="24">
        <f t="shared" si="8"/>
        <v>0</v>
      </c>
      <c r="T18" s="24">
        <f t="shared" si="8"/>
        <v>0</v>
      </c>
      <c r="U18" s="24">
        <f t="shared" si="8"/>
        <v>0</v>
      </c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</row>
    <row r="19" spans="1:256" s="85" customFormat="1" x14ac:dyDescent="0.2">
      <c r="A19" s="82" t="s">
        <v>137</v>
      </c>
      <c r="B19" s="43"/>
      <c r="C19" s="24">
        <f>C62</f>
        <v>0</v>
      </c>
      <c r="D19" s="43"/>
      <c r="E19" s="24">
        <f>E62</f>
        <v>0</v>
      </c>
      <c r="F19" s="24">
        <f>F62</f>
        <v>0</v>
      </c>
      <c r="G19" s="24"/>
      <c r="H19" s="24">
        <f>H62</f>
        <v>0</v>
      </c>
      <c r="I19" s="24"/>
      <c r="J19" s="24">
        <f>J62</f>
        <v>0</v>
      </c>
      <c r="K19" s="24"/>
      <c r="L19" s="24">
        <f t="shared" ref="L19:U19" si="9">L62</f>
        <v>0</v>
      </c>
      <c r="M19" s="24">
        <f t="shared" si="9"/>
        <v>0</v>
      </c>
      <c r="N19" s="24">
        <f t="shared" si="9"/>
        <v>0</v>
      </c>
      <c r="O19" s="24">
        <f t="shared" si="9"/>
        <v>0</v>
      </c>
      <c r="P19" s="24">
        <f t="shared" si="9"/>
        <v>0</v>
      </c>
      <c r="Q19" s="24">
        <f t="shared" si="9"/>
        <v>0</v>
      </c>
      <c r="R19" s="24">
        <f t="shared" si="9"/>
        <v>0</v>
      </c>
      <c r="S19" s="24">
        <f t="shared" si="9"/>
        <v>0</v>
      </c>
      <c r="T19" s="24">
        <f t="shared" si="9"/>
        <v>0</v>
      </c>
      <c r="U19" s="24">
        <f t="shared" si="9"/>
        <v>0</v>
      </c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spans="1:256" s="81" customFormat="1" x14ac:dyDescent="0.25">
      <c r="A20" s="78" t="s">
        <v>138</v>
      </c>
      <c r="B20" s="86" t="s">
        <v>139</v>
      </c>
      <c r="C20" s="87">
        <f>IFERROR(ROUND((C21/C22),4),0)</f>
        <v>1.7999999999999999E-2</v>
      </c>
      <c r="D20" s="86" t="s">
        <v>139</v>
      </c>
      <c r="E20" s="87">
        <f>IFERROR(ROUND((E21/E22),4),0)</f>
        <v>3.3300000000000003E-2</v>
      </c>
      <c r="F20" s="87">
        <f>IFERROR(ROUND((F21/F22),4),0)</f>
        <v>2.7300000000000001E-2</v>
      </c>
      <c r="G20" s="80" t="str">
        <f>B20</f>
        <v>≤ 0,5%</v>
      </c>
      <c r="H20" s="87">
        <f t="shared" ref="H20:U20" si="10">IFERROR(ROUND((H21/H22),4),0)</f>
        <v>3.5000000000000001E-3</v>
      </c>
      <c r="I20" s="80" t="str">
        <f>B20</f>
        <v>≤ 0,5%</v>
      </c>
      <c r="J20" s="87">
        <f t="shared" si="10"/>
        <v>4.0000000000000002E-4</v>
      </c>
      <c r="K20" s="80" t="str">
        <f>B20</f>
        <v>≤ 0,5%</v>
      </c>
      <c r="L20" s="87">
        <f t="shared" si="10"/>
        <v>3.8E-3</v>
      </c>
      <c r="M20" s="87">
        <f t="shared" si="10"/>
        <v>0</v>
      </c>
      <c r="N20" s="87">
        <f t="shared" si="10"/>
        <v>0</v>
      </c>
      <c r="O20" s="87">
        <f t="shared" si="10"/>
        <v>0</v>
      </c>
      <c r="P20" s="87">
        <f t="shared" si="10"/>
        <v>0</v>
      </c>
      <c r="Q20" s="87">
        <f t="shared" si="10"/>
        <v>0</v>
      </c>
      <c r="R20" s="87">
        <f t="shared" si="10"/>
        <v>0</v>
      </c>
      <c r="S20" s="87">
        <f t="shared" si="10"/>
        <v>0</v>
      </c>
      <c r="T20" s="87">
        <f t="shared" si="10"/>
        <v>0</v>
      </c>
      <c r="U20" s="87">
        <f t="shared" si="10"/>
        <v>0</v>
      </c>
    </row>
    <row r="21" spans="1:256" s="95" customFormat="1" x14ac:dyDescent="0.2">
      <c r="A21" s="90" t="s">
        <v>140</v>
      </c>
      <c r="B21" s="91"/>
      <c r="C21" s="92">
        <v>1722</v>
      </c>
      <c r="D21" s="91"/>
      <c r="E21" s="92">
        <v>2859.19</v>
      </c>
      <c r="F21" s="92">
        <v>2008.41</v>
      </c>
      <c r="G21" s="92"/>
      <c r="H21" s="93">
        <v>319.29000000000002</v>
      </c>
      <c r="I21" s="92"/>
      <c r="J21" s="93">
        <v>35.61</v>
      </c>
      <c r="K21" s="92"/>
      <c r="L21" s="92">
        <f>J21+H21</f>
        <v>354.90000000000003</v>
      </c>
      <c r="M21" s="92"/>
      <c r="N21" s="92"/>
      <c r="O21" s="92"/>
      <c r="P21" s="92"/>
      <c r="Q21" s="92"/>
      <c r="R21" s="92"/>
      <c r="S21" s="92"/>
      <c r="T21" s="92"/>
      <c r="U21" s="92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  <row r="22" spans="1:256" s="95" customFormat="1" x14ac:dyDescent="0.2">
      <c r="A22" s="90" t="s">
        <v>141</v>
      </c>
      <c r="B22" s="91"/>
      <c r="C22" s="92">
        <v>95722</v>
      </c>
      <c r="D22" s="91"/>
      <c r="E22" s="92">
        <v>85896.77</v>
      </c>
      <c r="F22" s="92">
        <v>73633.7</v>
      </c>
      <c r="G22" s="92"/>
      <c r="H22" s="93">
        <v>91390.7</v>
      </c>
      <c r="I22" s="92"/>
      <c r="J22" s="93">
        <v>94429.92</v>
      </c>
      <c r="K22" s="92"/>
      <c r="L22" s="92">
        <v>94429.92</v>
      </c>
      <c r="M22" s="92"/>
      <c r="N22" s="92"/>
      <c r="O22" s="92"/>
      <c r="P22" s="92"/>
      <c r="Q22" s="92"/>
      <c r="R22" s="92"/>
      <c r="S22" s="92"/>
      <c r="T22" s="92"/>
      <c r="U22" s="92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firstPageNumber="0" fitToHeight="0" orientation="portrait" horizontalDpi="300" verticalDpi="300" r:id="rId1"/>
  <headerFooter>
    <oddFooter>&amp;C
Diretoria Geral - Policlínica de Posse&amp;RPágina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CE77-8FD4-4F4C-B48E-E46639F83720}">
  <sheetPr>
    <tabColor theme="7" tint="-0.499984740745262"/>
    <pageSetUpPr fitToPage="1"/>
  </sheetPr>
  <dimension ref="A1:IV22"/>
  <sheetViews>
    <sheetView showGridLines="0" view="pageBreakPreview" zoomScaleNormal="100" zoomScaleSheetLayoutView="100" workbookViewId="0">
      <selection activeCell="A129" sqref="A129"/>
    </sheetView>
  </sheetViews>
  <sheetFormatPr defaultColWidth="8.7109375" defaultRowHeight="12.75" x14ac:dyDescent="0.25"/>
  <cols>
    <col min="1" max="1" width="69.28515625" style="73" customWidth="1"/>
    <col min="2" max="8" width="10.7109375" style="73" customWidth="1"/>
    <col min="9" max="10" width="16.7109375" style="73" bestFit="1" customWidth="1"/>
    <col min="11" max="11" width="7" style="73" bestFit="1" customWidth="1"/>
    <col min="12" max="12" width="11.140625" style="73" bestFit="1" customWidth="1"/>
    <col min="13" max="16384" width="8.7109375" style="73"/>
  </cols>
  <sheetData>
    <row r="1" spans="1:256" s="72" customFormat="1" ht="62.25" x14ac:dyDescent="0.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pans="1:256" ht="15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256" x14ac:dyDescent="0.25">
      <c r="A3" s="136" t="s">
        <v>120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256" s="97" customFormat="1" ht="25.5" x14ac:dyDescent="0.2">
      <c r="A4" s="74" t="s">
        <v>121</v>
      </c>
      <c r="B4" s="74" t="str">
        <f>D4</f>
        <v>Meta Mensal</v>
      </c>
      <c r="C4" s="74">
        <f>C9</f>
        <v>267</v>
      </c>
      <c r="D4" s="74" t="s">
        <v>5</v>
      </c>
      <c r="E4" s="74">
        <f ca="1">E4</f>
        <v>45505</v>
      </c>
      <c r="F4" s="74">
        <f ca="1">F4</f>
        <v>45536</v>
      </c>
      <c r="G4" s="74" t="str">
        <f ca="1">G4</f>
        <v>Meta Parcial</v>
      </c>
      <c r="H4" s="74" t="str">
        <f ca="1">H4</f>
        <v>01-25-Out-24</v>
      </c>
      <c r="I4" s="74" t="s">
        <v>116</v>
      </c>
      <c r="J4" s="74" t="s">
        <v>117</v>
      </c>
      <c r="K4" s="74" t="s">
        <v>118</v>
      </c>
      <c r="L4" s="74" t="s">
        <v>119</v>
      </c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pans="1:256" s="81" customFormat="1" x14ac:dyDescent="0.25">
      <c r="A5" s="78" t="s">
        <v>122</v>
      </c>
      <c r="B5" s="79">
        <v>1</v>
      </c>
      <c r="C5" s="80">
        <f>IFERROR(ROUND((C6/C7),4),0)</f>
        <v>1341</v>
      </c>
      <c r="D5" s="79">
        <v>1</v>
      </c>
      <c r="E5" s="80">
        <f>IFERROR(ROUND((E6/E7),4),0)</f>
        <v>7645</v>
      </c>
      <c r="F5" s="80">
        <f>IFERROR(ROUND((F6/F7),4),0)</f>
        <v>10126</v>
      </c>
      <c r="G5" s="80">
        <f>B5</f>
        <v>1</v>
      </c>
      <c r="H5" s="80">
        <f>IFERROR(ROUND((H6/H7),4),0)</f>
        <v>8437</v>
      </c>
      <c r="I5" s="80">
        <v>1</v>
      </c>
      <c r="J5" s="80">
        <f>IFERROR(ROUND((J6/J7),4),0)</f>
        <v>6887.25</v>
      </c>
      <c r="K5" s="80">
        <f>J5-I5</f>
        <v>6886.25</v>
      </c>
      <c r="L5" s="80">
        <f>1-(I5-J5)/I5</f>
        <v>6887.25</v>
      </c>
    </row>
    <row r="6" spans="1:256" s="85" customFormat="1" x14ac:dyDescent="0.2">
      <c r="A6" s="82" t="s">
        <v>123</v>
      </c>
      <c r="B6" s="43"/>
      <c r="C6" s="24">
        <v>1341</v>
      </c>
      <c r="D6" s="43"/>
      <c r="E6" s="24">
        <v>7645</v>
      </c>
      <c r="F6" s="24">
        <v>10126</v>
      </c>
      <c r="G6" s="24"/>
      <c r="H6" s="24">
        <f>Desempenho!H6</f>
        <v>8437</v>
      </c>
      <c r="I6" s="24"/>
      <c r="J6" s="24">
        <f>SUM(C6,E6,F6,H6)</f>
        <v>27549</v>
      </c>
      <c r="K6" s="24"/>
      <c r="L6" s="2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</row>
    <row r="7" spans="1:256" s="85" customFormat="1" x14ac:dyDescent="0.2">
      <c r="A7" s="82" t="s">
        <v>124</v>
      </c>
      <c r="B7" s="43"/>
      <c r="C7" s="24">
        <f>$B$5+$B$6</f>
        <v>1</v>
      </c>
      <c r="D7" s="43"/>
      <c r="E7" s="24">
        <f>$D$5+$D$6</f>
        <v>1</v>
      </c>
      <c r="F7" s="24">
        <f>$D$5+$D$6</f>
        <v>1</v>
      </c>
      <c r="G7" s="24"/>
      <c r="H7" s="24">
        <f>$G$5+$G$6</f>
        <v>1</v>
      </c>
      <c r="I7" s="24"/>
      <c r="J7" s="24">
        <f>SUM(C7,E7,F7,H7)</f>
        <v>4</v>
      </c>
      <c r="K7" s="24"/>
      <c r="L7" s="2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</row>
    <row r="8" spans="1:256" s="81" customFormat="1" x14ac:dyDescent="0.25">
      <c r="A8" s="78" t="s">
        <v>125</v>
      </c>
      <c r="B8" s="79">
        <v>1</v>
      </c>
      <c r="C8" s="80">
        <f>IFERROR(ROUND((C9/C10),4),0)</f>
        <v>0</v>
      </c>
      <c r="D8" s="79">
        <v>1</v>
      </c>
      <c r="E8" s="80">
        <f>IFERROR(ROUND((E9/E10),4),0)</f>
        <v>0</v>
      </c>
      <c r="F8" s="80">
        <f>IFERROR(ROUND((F9/F10),4),0)</f>
        <v>0</v>
      </c>
      <c r="G8" s="80">
        <f>B8</f>
        <v>1</v>
      </c>
      <c r="H8" s="80">
        <f>IFERROR(ROUND((H9/H10),4),0)</f>
        <v>0</v>
      </c>
      <c r="I8" s="80">
        <v>1</v>
      </c>
      <c r="J8" s="80">
        <f>IFERROR(ROUND((J9/J10),4),0)</f>
        <v>0</v>
      </c>
      <c r="K8" s="80">
        <f>J8-I8</f>
        <v>-1</v>
      </c>
      <c r="L8" s="80">
        <f>1-(I8-J8)/I8</f>
        <v>0</v>
      </c>
    </row>
    <row r="9" spans="1:256" s="85" customFormat="1" x14ac:dyDescent="0.2">
      <c r="A9" s="82" t="s">
        <v>126</v>
      </c>
      <c r="B9" s="43"/>
      <c r="C9" s="24">
        <v>267</v>
      </c>
      <c r="D9" s="43"/>
      <c r="E9" s="24">
        <v>2664</v>
      </c>
      <c r="F9" s="24">
        <v>2842</v>
      </c>
      <c r="G9" s="24"/>
      <c r="H9" s="24">
        <f>Desempenho!H9</f>
        <v>2299</v>
      </c>
      <c r="I9" s="24"/>
      <c r="J9" s="24">
        <f>SUM(C9,E9,F9,H9)</f>
        <v>8072</v>
      </c>
      <c r="K9" s="24"/>
      <c r="L9" s="2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pans="1:256" s="85" customFormat="1" x14ac:dyDescent="0.2">
      <c r="A10" s="82" t="s">
        <v>127</v>
      </c>
      <c r="B10" s="43"/>
      <c r="C10" s="24">
        <f>B99</f>
        <v>0</v>
      </c>
      <c r="D10" s="43"/>
      <c r="E10" s="24">
        <f>$D$99</f>
        <v>0</v>
      </c>
      <c r="F10" s="24">
        <f>$D$99</f>
        <v>0</v>
      </c>
      <c r="G10" s="24"/>
      <c r="H10" s="24">
        <f>$G$99</f>
        <v>0</v>
      </c>
      <c r="I10" s="24"/>
      <c r="J10" s="24">
        <f>SUM(C10,E10,F10,H10)</f>
        <v>0</v>
      </c>
      <c r="K10" s="24"/>
      <c r="L10" s="2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spans="1:256" s="81" customFormat="1" ht="25.5" x14ac:dyDescent="0.25">
      <c r="A11" s="78" t="s">
        <v>128</v>
      </c>
      <c r="B11" s="86" t="s">
        <v>129</v>
      </c>
      <c r="C11" s="87">
        <f>IFERROR(ROUND((C12/C13),4),0)</f>
        <v>1</v>
      </c>
      <c r="D11" s="86" t="s">
        <v>129</v>
      </c>
      <c r="E11" s="87">
        <f>IFERROR(ROUND((E12/E13),4),0)</f>
        <v>0.98070000000000002</v>
      </c>
      <c r="F11" s="87">
        <f>IFERROR(ROUND((F12/F13),4),0)</f>
        <v>0.85460000000000003</v>
      </c>
      <c r="G11" s="80" t="str">
        <f>B11</f>
        <v>≥ 70%</v>
      </c>
      <c r="H11" s="87">
        <f>IFERROR(ROUND((H12/H13),4),0)</f>
        <v>0.87360000000000004</v>
      </c>
      <c r="I11" s="87">
        <v>0.7</v>
      </c>
      <c r="J11" s="87">
        <f>IFERROR(ROUND((J12/J13),4),0)</f>
        <v>0.90400000000000003</v>
      </c>
      <c r="K11" s="87">
        <f>J11-I11</f>
        <v>0.20400000000000007</v>
      </c>
      <c r="L11" s="87">
        <f>1-(I11-J11)/I11</f>
        <v>1.2914285714285716</v>
      </c>
    </row>
    <row r="12" spans="1:256" s="85" customFormat="1" x14ac:dyDescent="0.2">
      <c r="A12" s="82" t="s">
        <v>130</v>
      </c>
      <c r="B12" s="43"/>
      <c r="C12" s="24">
        <v>122</v>
      </c>
      <c r="D12" s="43"/>
      <c r="E12" s="24">
        <v>2029</v>
      </c>
      <c r="F12" s="24">
        <v>1922</v>
      </c>
      <c r="G12" s="24"/>
      <c r="H12" s="24">
        <f>Desempenho!H12</f>
        <v>1707</v>
      </c>
      <c r="I12" s="24"/>
      <c r="J12" s="24">
        <f>SUM(C12,E12,F12,H12)</f>
        <v>5780</v>
      </c>
      <c r="K12" s="24"/>
      <c r="L12" s="2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spans="1:256" s="85" customFormat="1" x14ac:dyDescent="0.2">
      <c r="A13" s="82" t="s">
        <v>131</v>
      </c>
      <c r="B13" s="43"/>
      <c r="C13" s="24">
        <v>122</v>
      </c>
      <c r="D13" s="43"/>
      <c r="E13" s="24">
        <v>2069</v>
      </c>
      <c r="F13" s="24">
        <v>2249</v>
      </c>
      <c r="G13" s="24"/>
      <c r="H13" s="24">
        <f>Desempenho!H13</f>
        <v>1954</v>
      </c>
      <c r="I13" s="24"/>
      <c r="J13" s="24">
        <f>SUM(C13,E13,F13,H13)</f>
        <v>6394</v>
      </c>
      <c r="K13" s="24"/>
      <c r="L13" s="2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</row>
    <row r="14" spans="1:256" s="81" customFormat="1" ht="25.5" x14ac:dyDescent="0.25">
      <c r="A14" s="78" t="s">
        <v>132</v>
      </c>
      <c r="B14" s="86" t="s">
        <v>133</v>
      </c>
      <c r="C14" s="87">
        <f>IFERROR(ROUND((C15/C16),4),0)</f>
        <v>1</v>
      </c>
      <c r="D14" s="86" t="s">
        <v>133</v>
      </c>
      <c r="E14" s="87">
        <f>IFERROR(ROUND((E15/E16),4),0)</f>
        <v>1</v>
      </c>
      <c r="F14" s="87">
        <f>IFERROR(ROUND((F15/F16),4),0)</f>
        <v>1</v>
      </c>
      <c r="G14" s="80" t="str">
        <f>B14</f>
        <v>≥ 99%</v>
      </c>
      <c r="H14" s="87">
        <f>IFERROR(ROUND((H15/H16),4),0)</f>
        <v>1</v>
      </c>
      <c r="I14" s="87">
        <v>0.99</v>
      </c>
      <c r="J14" s="87">
        <f>IFERROR(ROUND((J15/J16),4),0)</f>
        <v>1</v>
      </c>
      <c r="K14" s="87">
        <f>J14-I14</f>
        <v>1.0000000000000009E-2</v>
      </c>
      <c r="L14" s="87">
        <f>1-(I14-J14)/I14</f>
        <v>1.0101010101010102</v>
      </c>
    </row>
    <row r="15" spans="1:256" s="85" customFormat="1" x14ac:dyDescent="0.2">
      <c r="A15" s="82" t="s">
        <v>134</v>
      </c>
      <c r="B15" s="43"/>
      <c r="C15" s="24">
        <v>69983</v>
      </c>
      <c r="D15" s="43"/>
      <c r="E15" s="24">
        <v>71513</v>
      </c>
      <c r="F15" s="24">
        <v>60613</v>
      </c>
      <c r="G15" s="24"/>
      <c r="H15" s="24">
        <f>Desempenho!H15</f>
        <v>65663</v>
      </c>
      <c r="I15" s="24"/>
      <c r="J15" s="24">
        <f>SUM(C15,E15,F15,H15)</f>
        <v>267772</v>
      </c>
      <c r="K15" s="24"/>
      <c r="L15" s="2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</row>
    <row r="16" spans="1:256" s="85" customFormat="1" x14ac:dyDescent="0.2">
      <c r="A16" s="82" t="s">
        <v>135</v>
      </c>
      <c r="B16" s="43"/>
      <c r="C16" s="24">
        <v>69983</v>
      </c>
      <c r="D16" s="43"/>
      <c r="E16" s="24">
        <v>71513</v>
      </c>
      <c r="F16" s="24">
        <v>60613</v>
      </c>
      <c r="G16" s="24"/>
      <c r="H16" s="24">
        <f>Desempenho!H16</f>
        <v>65663</v>
      </c>
      <c r="I16" s="24"/>
      <c r="J16" s="24">
        <f>SUM(C16,E16,F16,H16)</f>
        <v>267772</v>
      </c>
      <c r="K16" s="24"/>
      <c r="L16" s="2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</row>
    <row r="17" spans="1:256" s="81" customFormat="1" ht="25.5" x14ac:dyDescent="0.25">
      <c r="A17" s="78" t="s">
        <v>136</v>
      </c>
      <c r="B17" s="86" t="s">
        <v>55</v>
      </c>
      <c r="C17" s="87">
        <f>IFERROR(ROUND((C18/C19),4),0)</f>
        <v>0</v>
      </c>
      <c r="D17" s="86" t="s">
        <v>55</v>
      </c>
      <c r="E17" s="87">
        <f>IFERROR(ROUND((E18/E19),4),0)</f>
        <v>0</v>
      </c>
      <c r="F17" s="87">
        <f>IFERROR(ROUND((F18/F19),4),0)</f>
        <v>0</v>
      </c>
      <c r="G17" s="80" t="str">
        <f>B17</f>
        <v>≥ 5%</v>
      </c>
      <c r="H17" s="87">
        <f>IFERROR(ROUND((H18/H19),4),0)</f>
        <v>0</v>
      </c>
      <c r="I17" s="87">
        <v>0.05</v>
      </c>
      <c r="J17" s="87">
        <f>IFERROR(ROUND((J18/J19),4),0)</f>
        <v>0</v>
      </c>
      <c r="K17" s="87">
        <f>J17-I17</f>
        <v>-0.05</v>
      </c>
      <c r="L17" s="87">
        <f>1-(I17-J17)/I17</f>
        <v>0</v>
      </c>
    </row>
    <row r="18" spans="1:256" s="85" customFormat="1" x14ac:dyDescent="0.2">
      <c r="A18" s="82" t="s">
        <v>54</v>
      </c>
      <c r="B18" s="43"/>
      <c r="C18" s="24">
        <f>C61</f>
        <v>0</v>
      </c>
      <c r="D18" s="43"/>
      <c r="E18" s="24">
        <f>E61</f>
        <v>0</v>
      </c>
      <c r="F18" s="24">
        <f>F61</f>
        <v>0</v>
      </c>
      <c r="G18" s="24"/>
      <c r="H18" s="24">
        <f>H61</f>
        <v>0</v>
      </c>
      <c r="I18" s="24"/>
      <c r="J18" s="24">
        <f>SUM(C18,E18,F18,H18)</f>
        <v>0</v>
      </c>
      <c r="K18" s="24"/>
      <c r="L18" s="2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</row>
    <row r="19" spans="1:256" s="85" customFormat="1" x14ac:dyDescent="0.2">
      <c r="A19" s="82" t="s">
        <v>137</v>
      </c>
      <c r="B19" s="43"/>
      <c r="C19" s="24">
        <f>C62</f>
        <v>0</v>
      </c>
      <c r="D19" s="43"/>
      <c r="E19" s="24">
        <f>E62</f>
        <v>0</v>
      </c>
      <c r="F19" s="24">
        <f>F62</f>
        <v>0</v>
      </c>
      <c r="G19" s="24"/>
      <c r="H19" s="24">
        <f>H62</f>
        <v>0</v>
      </c>
      <c r="I19" s="24"/>
      <c r="J19" s="24">
        <f>SUM(C19,E19,F19,H19)</f>
        <v>0</v>
      </c>
      <c r="K19" s="24"/>
      <c r="L19" s="2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spans="1:256" s="81" customFormat="1" x14ac:dyDescent="0.25">
      <c r="A20" s="78" t="s">
        <v>138</v>
      </c>
      <c r="B20" s="86" t="s">
        <v>139</v>
      </c>
      <c r="C20" s="87">
        <f>IFERROR(ROUND((C21/C22),4),0)</f>
        <v>1.7999999999999999E-2</v>
      </c>
      <c r="D20" s="86" t="s">
        <v>139</v>
      </c>
      <c r="E20" s="87">
        <f>IFERROR(ROUND((E21/E22),4),0)</f>
        <v>3.3300000000000003E-2</v>
      </c>
      <c r="F20" s="87">
        <f>IFERROR(ROUND((F21/F22),4),0)</f>
        <v>2.7300000000000001E-2</v>
      </c>
      <c r="G20" s="80" t="str">
        <f>B20</f>
        <v>≤ 0,5%</v>
      </c>
      <c r="H20" s="87">
        <f>IFERROR(ROUND((H21/H22),4),0)</f>
        <v>3.5000000000000001E-3</v>
      </c>
      <c r="I20" s="87">
        <v>5.0000000000000001E-3</v>
      </c>
      <c r="J20" s="87">
        <f>IFERROR(ROUND((J21/J22),4),0)</f>
        <v>1.9900000000000001E-2</v>
      </c>
      <c r="K20" s="87">
        <f>J20-I20</f>
        <v>1.49E-2</v>
      </c>
      <c r="L20" s="87">
        <f>1-(I20-J20)/I20</f>
        <v>3.98</v>
      </c>
    </row>
    <row r="21" spans="1:256" s="95" customFormat="1" ht="25.5" x14ac:dyDescent="0.2">
      <c r="A21" s="90" t="s">
        <v>140</v>
      </c>
      <c r="B21" s="91"/>
      <c r="C21" s="92">
        <v>1722</v>
      </c>
      <c r="D21" s="91"/>
      <c r="E21" s="92">
        <v>2859.19</v>
      </c>
      <c r="F21" s="92">
        <v>2008.41</v>
      </c>
      <c r="G21" s="92"/>
      <c r="H21" s="92">
        <f>Desempenho!H21</f>
        <v>319.29000000000002</v>
      </c>
      <c r="I21" s="92"/>
      <c r="J21" s="92">
        <f>SUM(C21,E21,F21,H21)</f>
        <v>6908.89</v>
      </c>
      <c r="K21" s="92"/>
      <c r="L21" s="92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  <row r="22" spans="1:256" s="95" customFormat="1" x14ac:dyDescent="0.2">
      <c r="A22" s="90" t="s">
        <v>141</v>
      </c>
      <c r="B22" s="91"/>
      <c r="C22" s="92">
        <v>95722</v>
      </c>
      <c r="D22" s="91"/>
      <c r="E22" s="92">
        <v>85896.77</v>
      </c>
      <c r="F22" s="92">
        <v>73633.7</v>
      </c>
      <c r="G22" s="92"/>
      <c r="H22" s="92">
        <f>Desempenho!H22</f>
        <v>91390.7</v>
      </c>
      <c r="I22" s="92"/>
      <c r="J22" s="92">
        <f>SUM(C22,E22,F22,H22)</f>
        <v>346643.17000000004</v>
      </c>
      <c r="K22" s="92"/>
      <c r="L22" s="92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</row>
  </sheetData>
  <mergeCells count="2">
    <mergeCell ref="A2:L2"/>
    <mergeCell ref="A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rstPageNumber="0" orientation="landscape" horizontalDpi="300" verticalDpi="300" r:id="rId1"/>
  <headerFooter>
    <oddFooter>&amp;C
Diretoria Geral - Policlínica de Posse&amp;RPágina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DC6E-C4E7-482B-AF7D-DD5F093E1676}">
  <sheetPr>
    <tabColor theme="7" tint="-0.499984740745262"/>
    <pageSetUpPr fitToPage="1"/>
  </sheetPr>
  <dimension ref="A1:IV68"/>
  <sheetViews>
    <sheetView showGridLines="0" view="pageBreakPreview" zoomScaleNormal="100" zoomScaleSheetLayoutView="100" workbookViewId="0">
      <selection activeCell="A129" sqref="A129"/>
    </sheetView>
  </sheetViews>
  <sheetFormatPr defaultColWidth="8.7109375" defaultRowHeight="12.75" x14ac:dyDescent="0.25"/>
  <cols>
    <col min="1" max="1" width="65.7109375" style="73" customWidth="1"/>
    <col min="2" max="17" width="20.7109375" style="73" hidden="1" customWidth="1"/>
    <col min="18" max="19" width="20.7109375" style="73" customWidth="1"/>
    <col min="20" max="37" width="20.7109375" style="73" hidden="1" customWidth="1"/>
    <col min="38" max="38" width="15.28515625" style="73" customWidth="1"/>
    <col min="39" max="16384" width="8.7109375" style="73"/>
  </cols>
  <sheetData>
    <row r="1" spans="1:256" s="72" customFormat="1" ht="60" customHeight="1" x14ac:dyDescent="0.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pans="1:256" ht="15" x14ac:dyDescent="0.25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</row>
    <row r="3" spans="1:256" x14ac:dyDescent="0.25">
      <c r="A3" s="139" t="s">
        <v>142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</row>
    <row r="4" spans="1:256" s="77" customFormat="1" x14ac:dyDescent="0.2">
      <c r="A4" s="98" t="s">
        <v>143</v>
      </c>
      <c r="B4" s="99">
        <f>C4</f>
        <v>0</v>
      </c>
      <c r="C4" s="99"/>
      <c r="D4" s="99">
        <f ca="1">Desempenho!E4</f>
        <v>45505</v>
      </c>
      <c r="E4" s="99"/>
      <c r="F4" s="99">
        <f ca="1">Desempenho!F4</f>
        <v>45536</v>
      </c>
      <c r="G4" s="99"/>
      <c r="H4" s="99" t="str">
        <f ca="1">Desempenho!G4</f>
        <v>Meta Parcial</v>
      </c>
      <c r="I4" s="99"/>
      <c r="J4" s="99" t="str">
        <f ca="1">Desempenho!H4</f>
        <v>01-25-Out-24</v>
      </c>
      <c r="K4" s="99"/>
      <c r="L4" s="99" t="str">
        <f ca="1">Desempenho!I4</f>
        <v>Meta Parcial</v>
      </c>
      <c r="M4" s="99"/>
      <c r="N4" s="99" t="str">
        <f ca="1">Desempenho!J4</f>
        <v>26-31-Out-24</v>
      </c>
      <c r="O4" s="99"/>
      <c r="P4" s="99" t="str">
        <f ca="1">Desempenho!K4</f>
        <v>Meta Mensal</v>
      </c>
      <c r="Q4" s="99"/>
      <c r="R4" s="99">
        <f ca="1">Desempenho!L4</f>
        <v>45566</v>
      </c>
      <c r="S4" s="99"/>
      <c r="T4" s="99">
        <f ca="1">Desempenho!M4</f>
        <v>45597</v>
      </c>
      <c r="U4" s="99"/>
      <c r="V4" s="99">
        <f ca="1">Desempenho!N4</f>
        <v>45627</v>
      </c>
      <c r="W4" s="99"/>
      <c r="X4" s="99">
        <f ca="1">Desempenho!O4</f>
        <v>45658</v>
      </c>
      <c r="Y4" s="99"/>
      <c r="Z4" s="99">
        <f ca="1">Desempenho!P4</f>
        <v>45689</v>
      </c>
      <c r="AA4" s="99"/>
      <c r="AB4" s="99">
        <f ca="1">Desempenho!Q4</f>
        <v>45717</v>
      </c>
      <c r="AC4" s="99"/>
      <c r="AD4" s="99">
        <f ca="1">Desempenho!R4</f>
        <v>45748</v>
      </c>
      <c r="AE4" s="99"/>
      <c r="AF4" s="99">
        <f ca="1">Desempenho!S4</f>
        <v>45778</v>
      </c>
      <c r="AG4" s="99"/>
      <c r="AH4" s="99">
        <f ca="1">Desempenho!T4</f>
        <v>45809</v>
      </c>
      <c r="AI4" s="99"/>
      <c r="AJ4" s="99">
        <f ca="1">Desempenho!U4</f>
        <v>45839</v>
      </c>
      <c r="AK4" s="99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spans="1:256" s="81" customFormat="1" ht="12.75" customHeight="1" x14ac:dyDescent="0.25">
      <c r="A5" s="100" t="s">
        <v>144</v>
      </c>
      <c r="B5" s="101"/>
      <c r="C5" s="102"/>
      <c r="D5" s="101"/>
      <c r="E5" s="102"/>
      <c r="F5" s="103"/>
      <c r="G5" s="104"/>
      <c r="H5" s="103"/>
      <c r="I5" s="104"/>
      <c r="J5" s="103"/>
      <c r="K5" s="104"/>
      <c r="L5" s="103"/>
      <c r="M5" s="104"/>
      <c r="N5" s="103"/>
      <c r="O5" s="104"/>
      <c r="P5" s="103"/>
      <c r="Q5" s="104"/>
      <c r="R5" s="140"/>
      <c r="S5" s="141"/>
      <c r="T5" s="103"/>
      <c r="U5" s="104"/>
      <c r="V5" s="103"/>
      <c r="W5" s="104"/>
      <c r="X5" s="103"/>
      <c r="Y5" s="104"/>
      <c r="Z5" s="103"/>
      <c r="AA5" s="104"/>
      <c r="AB5" s="103"/>
      <c r="AC5" s="104"/>
      <c r="AD5" s="103"/>
      <c r="AE5" s="104"/>
      <c r="AF5" s="103"/>
      <c r="AG5" s="104"/>
      <c r="AH5" s="103"/>
      <c r="AI5" s="104"/>
      <c r="AJ5" s="103"/>
      <c r="AK5" s="104"/>
    </row>
    <row r="6" spans="1:256" s="85" customFormat="1" x14ac:dyDescent="0.2">
      <c r="A6" s="105" t="s">
        <v>145</v>
      </c>
      <c r="B6" s="106">
        <v>0.43</v>
      </c>
      <c r="C6" s="107"/>
      <c r="D6" s="108">
        <v>8.48E-2</v>
      </c>
      <c r="E6" s="109"/>
      <c r="F6" s="110">
        <v>7.6600000000000001E-2</v>
      </c>
      <c r="G6" s="109"/>
      <c r="H6" s="110"/>
      <c r="I6" s="109"/>
      <c r="J6" s="110"/>
      <c r="K6" s="109"/>
      <c r="L6" s="110"/>
      <c r="M6" s="109"/>
      <c r="N6" s="110"/>
      <c r="O6" s="109"/>
      <c r="P6" s="110"/>
      <c r="Q6" s="109"/>
      <c r="R6" s="111">
        <v>0.185</v>
      </c>
      <c r="S6" s="112"/>
      <c r="T6" s="110"/>
      <c r="U6" s="109"/>
      <c r="V6" s="110"/>
      <c r="W6" s="109"/>
      <c r="X6" s="110"/>
      <c r="Y6" s="109"/>
      <c r="Z6" s="110"/>
      <c r="AA6" s="109"/>
      <c r="AB6" s="110"/>
      <c r="AC6" s="109"/>
      <c r="AD6" s="110"/>
      <c r="AE6" s="109"/>
      <c r="AF6" s="110"/>
      <c r="AG6" s="109"/>
      <c r="AH6" s="110"/>
      <c r="AI6" s="109"/>
      <c r="AJ6" s="110"/>
      <c r="AK6" s="109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</row>
    <row r="7" spans="1:256" s="85" customFormat="1" x14ac:dyDescent="0.2">
      <c r="A7" s="105" t="s">
        <v>146</v>
      </c>
      <c r="B7" s="113">
        <v>0.34</v>
      </c>
      <c r="C7" s="114"/>
      <c r="D7" s="110">
        <v>3.7400000000000003E-2</v>
      </c>
      <c r="E7" s="109"/>
      <c r="F7" s="110">
        <v>0.12540000000000001</v>
      </c>
      <c r="G7" s="109"/>
      <c r="H7" s="110"/>
      <c r="I7" s="109"/>
      <c r="J7" s="110"/>
      <c r="K7" s="109"/>
      <c r="L7" s="110"/>
      <c r="M7" s="109"/>
      <c r="N7" s="110"/>
      <c r="O7" s="109"/>
      <c r="P7" s="110"/>
      <c r="Q7" s="109"/>
      <c r="R7" s="111">
        <v>5.0999999999999997E-2</v>
      </c>
      <c r="S7" s="112"/>
      <c r="T7" s="110"/>
      <c r="U7" s="109"/>
      <c r="V7" s="110"/>
      <c r="W7" s="109"/>
      <c r="X7" s="110"/>
      <c r="Y7" s="109"/>
      <c r="Z7" s="110"/>
      <c r="AA7" s="109"/>
      <c r="AB7" s="110"/>
      <c r="AC7" s="109"/>
      <c r="AD7" s="110"/>
      <c r="AE7" s="109"/>
      <c r="AF7" s="110"/>
      <c r="AG7" s="109"/>
      <c r="AH7" s="110"/>
      <c r="AI7" s="109"/>
      <c r="AJ7" s="110"/>
      <c r="AK7" s="109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</row>
    <row r="8" spans="1:256" s="85" customFormat="1" x14ac:dyDescent="0.2">
      <c r="A8" s="105" t="s">
        <v>147</v>
      </c>
      <c r="B8" s="113">
        <v>0</v>
      </c>
      <c r="C8" s="114"/>
      <c r="D8" s="110">
        <v>0</v>
      </c>
      <c r="E8" s="109"/>
      <c r="F8" s="110">
        <v>0.1993</v>
      </c>
      <c r="G8" s="109"/>
      <c r="H8" s="110"/>
      <c r="I8" s="109"/>
      <c r="J8" s="110"/>
      <c r="K8" s="109"/>
      <c r="L8" s="110"/>
      <c r="M8" s="109"/>
      <c r="N8" s="110"/>
      <c r="O8" s="109"/>
      <c r="P8" s="110"/>
      <c r="Q8" s="109"/>
      <c r="R8" s="111">
        <v>0.3</v>
      </c>
      <c r="S8" s="112"/>
      <c r="T8" s="110"/>
      <c r="U8" s="109"/>
      <c r="V8" s="110"/>
      <c r="W8" s="109"/>
      <c r="X8" s="110"/>
      <c r="Y8" s="109"/>
      <c r="Z8" s="110"/>
      <c r="AA8" s="109"/>
      <c r="AB8" s="110"/>
      <c r="AC8" s="109"/>
      <c r="AD8" s="110"/>
      <c r="AE8" s="109"/>
      <c r="AF8" s="110"/>
      <c r="AG8" s="109"/>
      <c r="AH8" s="110"/>
      <c r="AI8" s="109"/>
      <c r="AJ8" s="110"/>
      <c r="AK8" s="109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</row>
    <row r="9" spans="1:256" s="85" customFormat="1" x14ac:dyDescent="0.2">
      <c r="A9" s="105" t="s">
        <v>148</v>
      </c>
      <c r="B9" s="113">
        <v>0.22</v>
      </c>
      <c r="C9" s="114"/>
      <c r="D9" s="110">
        <v>0</v>
      </c>
      <c r="E9" s="109"/>
      <c r="F9" s="110">
        <v>1.4E-3</v>
      </c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09"/>
      <c r="R9" s="111">
        <v>2.3E-2</v>
      </c>
      <c r="S9" s="112"/>
      <c r="T9" s="110"/>
      <c r="U9" s="109"/>
      <c r="V9" s="110"/>
      <c r="W9" s="109"/>
      <c r="X9" s="110"/>
      <c r="Y9" s="109"/>
      <c r="Z9" s="110"/>
      <c r="AA9" s="109"/>
      <c r="AB9" s="110"/>
      <c r="AC9" s="109"/>
      <c r="AD9" s="110"/>
      <c r="AE9" s="109"/>
      <c r="AF9" s="110"/>
      <c r="AG9" s="109"/>
      <c r="AH9" s="110"/>
      <c r="AI9" s="109"/>
      <c r="AJ9" s="110"/>
      <c r="AK9" s="109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pans="1:256" s="85" customFormat="1" x14ac:dyDescent="0.2">
      <c r="A10" s="105" t="s">
        <v>149</v>
      </c>
      <c r="B10" s="113">
        <v>0.23</v>
      </c>
      <c r="C10" s="114"/>
      <c r="D10" s="110">
        <v>3.3999999999999998E-3</v>
      </c>
      <c r="E10" s="109"/>
      <c r="F10" s="110">
        <v>0</v>
      </c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09"/>
      <c r="R10" s="111">
        <v>1.4E-2</v>
      </c>
      <c r="S10" s="112"/>
      <c r="T10" s="110"/>
      <c r="U10" s="109"/>
      <c r="V10" s="110"/>
      <c r="W10" s="109"/>
      <c r="X10" s="110"/>
      <c r="Y10" s="109"/>
      <c r="Z10" s="110"/>
      <c r="AA10" s="109"/>
      <c r="AB10" s="110"/>
      <c r="AC10" s="109"/>
      <c r="AD10" s="110"/>
      <c r="AE10" s="109"/>
      <c r="AF10" s="110"/>
      <c r="AG10" s="109"/>
      <c r="AH10" s="110"/>
      <c r="AI10" s="109"/>
      <c r="AJ10" s="110"/>
      <c r="AK10" s="109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spans="1:256" s="85" customFormat="1" ht="17.25" customHeight="1" x14ac:dyDescent="0.25">
      <c r="A11" s="105" t="s">
        <v>150</v>
      </c>
      <c r="B11" s="113">
        <v>0.25</v>
      </c>
      <c r="C11" s="114"/>
      <c r="D11" s="110">
        <v>0</v>
      </c>
      <c r="E11" s="109"/>
      <c r="F11" s="110">
        <v>0</v>
      </c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09"/>
      <c r="R11" s="111">
        <v>3.4000000000000002E-2</v>
      </c>
      <c r="S11" s="112"/>
      <c r="T11" s="110"/>
      <c r="U11" s="109"/>
      <c r="V11" s="110"/>
      <c r="W11" s="109"/>
      <c r="X11" s="110"/>
      <c r="Y11" s="109"/>
      <c r="Z11" s="110"/>
      <c r="AA11" s="109"/>
      <c r="AB11" s="110"/>
      <c r="AC11" s="109"/>
      <c r="AD11" s="110"/>
      <c r="AE11" s="109"/>
      <c r="AF11" s="110"/>
      <c r="AG11" s="109"/>
      <c r="AH11" s="110"/>
      <c r="AI11" s="109"/>
      <c r="AJ11" s="110"/>
      <c r="AK11" s="109"/>
      <c r="AL11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</row>
    <row r="12" spans="1:256" s="85" customFormat="1" ht="7.5" customHeight="1" x14ac:dyDescent="0.2">
      <c r="A12" s="115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spans="1:256" s="81" customFormat="1" x14ac:dyDescent="0.25">
      <c r="A13" s="100" t="s">
        <v>151</v>
      </c>
      <c r="B13" s="118">
        <f>B$4</f>
        <v>0</v>
      </c>
      <c r="C13" s="104"/>
      <c r="D13" s="118">
        <f ca="1">D$4</f>
        <v>45505</v>
      </c>
      <c r="E13" s="104"/>
      <c r="F13" s="118">
        <f ca="1">F$4</f>
        <v>45536</v>
      </c>
      <c r="G13" s="104"/>
      <c r="H13" s="118" t="str">
        <f ca="1">H$4</f>
        <v>Meta Parcial</v>
      </c>
      <c r="I13" s="104"/>
      <c r="J13" s="118" t="str">
        <f ca="1">J$4</f>
        <v>01-25-Out-24</v>
      </c>
      <c r="K13" s="104"/>
      <c r="L13" s="118" t="str">
        <f ca="1">L$4</f>
        <v>Meta Parcial</v>
      </c>
      <c r="M13" s="104"/>
      <c r="N13" s="118" t="str">
        <f ca="1">N$4</f>
        <v>26-31-Out-24</v>
      </c>
      <c r="O13" s="104"/>
      <c r="P13" s="118" t="str">
        <f ca="1">P$4</f>
        <v>Meta Mensal</v>
      </c>
      <c r="Q13" s="104"/>
      <c r="R13" s="118">
        <f ca="1">R$4</f>
        <v>45566</v>
      </c>
      <c r="S13" s="104"/>
      <c r="T13" s="118">
        <f ca="1">T$4</f>
        <v>45597</v>
      </c>
      <c r="U13" s="104"/>
      <c r="V13" s="118">
        <f ca="1">V$4</f>
        <v>45627</v>
      </c>
      <c r="W13" s="104"/>
      <c r="X13" s="118">
        <f ca="1">X$4</f>
        <v>45658</v>
      </c>
      <c r="Y13" s="104"/>
      <c r="Z13" s="118">
        <f ca="1">Z$4</f>
        <v>45689</v>
      </c>
      <c r="AA13" s="104"/>
      <c r="AB13" s="118">
        <f ca="1">AB$4</f>
        <v>45717</v>
      </c>
      <c r="AC13" s="104"/>
      <c r="AD13" s="118">
        <f ca="1">AD$4</f>
        <v>45748</v>
      </c>
      <c r="AE13" s="104"/>
      <c r="AF13" s="118">
        <f ca="1">AF$4</f>
        <v>45778</v>
      </c>
      <c r="AG13" s="104"/>
      <c r="AH13" s="118">
        <f ca="1">AH$4</f>
        <v>45809</v>
      </c>
      <c r="AI13" s="104"/>
      <c r="AJ13" s="118">
        <f ca="1">AJ$4</f>
        <v>45839</v>
      </c>
      <c r="AK13" s="104"/>
    </row>
    <row r="14" spans="1:256" s="81" customFormat="1" x14ac:dyDescent="0.25">
      <c r="A14" s="119" t="s">
        <v>152</v>
      </c>
      <c r="B14" s="118" t="s">
        <v>153</v>
      </c>
      <c r="C14" s="104" t="s">
        <v>154</v>
      </c>
      <c r="D14" s="118" t="s">
        <v>153</v>
      </c>
      <c r="E14" s="104" t="s">
        <v>154</v>
      </c>
      <c r="F14" s="118" t="s">
        <v>153</v>
      </c>
      <c r="G14" s="104" t="s">
        <v>154</v>
      </c>
      <c r="H14" s="118" t="s">
        <v>153</v>
      </c>
      <c r="I14" s="104" t="s">
        <v>154</v>
      </c>
      <c r="J14" s="118" t="s">
        <v>153</v>
      </c>
      <c r="K14" s="104" t="s">
        <v>154</v>
      </c>
      <c r="L14" s="118" t="s">
        <v>153</v>
      </c>
      <c r="M14" s="104" t="s">
        <v>154</v>
      </c>
      <c r="N14" s="118" t="s">
        <v>153</v>
      </c>
      <c r="O14" s="104" t="s">
        <v>154</v>
      </c>
      <c r="P14" s="118" t="s">
        <v>153</v>
      </c>
      <c r="Q14" s="104" t="s">
        <v>154</v>
      </c>
      <c r="R14" s="118" t="s">
        <v>153</v>
      </c>
      <c r="S14" s="104" t="s">
        <v>154</v>
      </c>
      <c r="T14" s="118" t="s">
        <v>153</v>
      </c>
      <c r="U14" s="104" t="s">
        <v>154</v>
      </c>
      <c r="V14" s="118" t="s">
        <v>153</v>
      </c>
      <c r="W14" s="104" t="s">
        <v>154</v>
      </c>
      <c r="X14" s="118" t="s">
        <v>153</v>
      </c>
      <c r="Y14" s="104" t="s">
        <v>154</v>
      </c>
      <c r="Z14" s="118" t="s">
        <v>153</v>
      </c>
      <c r="AA14" s="104" t="s">
        <v>154</v>
      </c>
      <c r="AB14" s="118" t="s">
        <v>153</v>
      </c>
      <c r="AC14" s="104" t="s">
        <v>154</v>
      </c>
      <c r="AD14" s="118" t="s">
        <v>153</v>
      </c>
      <c r="AE14" s="104" t="s">
        <v>154</v>
      </c>
      <c r="AF14" s="118" t="s">
        <v>153</v>
      </c>
      <c r="AG14" s="104" t="s">
        <v>154</v>
      </c>
      <c r="AH14" s="118" t="s">
        <v>153</v>
      </c>
      <c r="AI14" s="104" t="s">
        <v>154</v>
      </c>
      <c r="AJ14" s="118" t="s">
        <v>153</v>
      </c>
      <c r="AK14" s="104" t="s">
        <v>154</v>
      </c>
    </row>
    <row r="15" spans="1:256" s="85" customFormat="1" x14ac:dyDescent="0.2">
      <c r="A15" s="105" t="s">
        <v>67</v>
      </c>
      <c r="B15" s="113">
        <v>0</v>
      </c>
      <c r="C15" s="114">
        <v>0</v>
      </c>
      <c r="D15" s="113">
        <v>0</v>
      </c>
      <c r="E15" s="114">
        <v>0</v>
      </c>
      <c r="F15" s="113">
        <v>0</v>
      </c>
      <c r="G15" s="114">
        <v>0</v>
      </c>
      <c r="H15" s="113"/>
      <c r="I15" s="114"/>
      <c r="J15" s="113"/>
      <c r="K15" s="114"/>
      <c r="L15" s="113"/>
      <c r="M15" s="114"/>
      <c r="N15" s="113"/>
      <c r="O15" s="114"/>
      <c r="P15" s="113"/>
      <c r="Q15" s="114"/>
      <c r="R15" s="113">
        <v>0</v>
      </c>
      <c r="S15" s="114">
        <v>0</v>
      </c>
      <c r="T15" s="113"/>
      <c r="U15" s="114"/>
      <c r="V15" s="113"/>
      <c r="W15" s="114"/>
      <c r="X15" s="113"/>
      <c r="Y15" s="114"/>
      <c r="Z15" s="113"/>
      <c r="AA15" s="114"/>
      <c r="AB15" s="113"/>
      <c r="AC15" s="114"/>
      <c r="AD15" s="113"/>
      <c r="AE15" s="114"/>
      <c r="AF15" s="113"/>
      <c r="AG15" s="114"/>
      <c r="AH15" s="113"/>
      <c r="AI15" s="114"/>
      <c r="AJ15" s="113"/>
      <c r="AK15" s="11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</row>
    <row r="16" spans="1:256" s="85" customFormat="1" x14ac:dyDescent="0.2">
      <c r="A16" s="105" t="s">
        <v>68</v>
      </c>
      <c r="B16" s="113">
        <v>0</v>
      </c>
      <c r="C16" s="114">
        <v>0</v>
      </c>
      <c r="D16" s="113">
        <v>0</v>
      </c>
      <c r="E16" s="114">
        <v>0</v>
      </c>
      <c r="F16" s="113">
        <v>0</v>
      </c>
      <c r="G16" s="114">
        <v>0</v>
      </c>
      <c r="H16" s="113"/>
      <c r="I16" s="114"/>
      <c r="J16" s="113"/>
      <c r="K16" s="114"/>
      <c r="L16" s="113"/>
      <c r="M16" s="114"/>
      <c r="N16" s="113"/>
      <c r="O16" s="114"/>
      <c r="P16" s="113"/>
      <c r="Q16" s="114"/>
      <c r="R16" s="113">
        <v>1</v>
      </c>
      <c r="S16" s="114">
        <v>0</v>
      </c>
      <c r="T16" s="113"/>
      <c r="U16" s="114"/>
      <c r="V16" s="113"/>
      <c r="W16" s="114"/>
      <c r="X16" s="113"/>
      <c r="Y16" s="114"/>
      <c r="Z16" s="113"/>
      <c r="AA16" s="114"/>
      <c r="AB16" s="113"/>
      <c r="AC16" s="114"/>
      <c r="AD16" s="113"/>
      <c r="AE16" s="114"/>
      <c r="AF16" s="113"/>
      <c r="AG16" s="114"/>
      <c r="AH16" s="113"/>
      <c r="AI16" s="114"/>
      <c r="AJ16" s="113"/>
      <c r="AK16" s="11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</row>
    <row r="17" spans="1:256" s="85" customFormat="1" x14ac:dyDescent="0.2">
      <c r="A17" s="105" t="s">
        <v>69</v>
      </c>
      <c r="B17" s="113">
        <v>0</v>
      </c>
      <c r="C17" s="114">
        <v>0</v>
      </c>
      <c r="D17" s="113">
        <v>0.42</v>
      </c>
      <c r="E17" s="114">
        <v>0</v>
      </c>
      <c r="F17" s="113">
        <v>0.48</v>
      </c>
      <c r="G17" s="114">
        <v>0.13</v>
      </c>
      <c r="H17" s="113"/>
      <c r="I17" s="114"/>
      <c r="J17" s="113"/>
      <c r="K17" s="114"/>
      <c r="L17" s="113"/>
      <c r="M17" s="114"/>
      <c r="N17" s="113"/>
      <c r="O17" s="114"/>
      <c r="P17" s="113"/>
      <c r="Q17" s="114"/>
      <c r="R17" s="113">
        <v>1</v>
      </c>
      <c r="S17" s="114">
        <v>1</v>
      </c>
      <c r="T17" s="113"/>
      <c r="U17" s="114"/>
      <c r="V17" s="113"/>
      <c r="W17" s="114"/>
      <c r="X17" s="113"/>
      <c r="Y17" s="114"/>
      <c r="Z17" s="113"/>
      <c r="AA17" s="114"/>
      <c r="AB17" s="113"/>
      <c r="AC17" s="114"/>
      <c r="AD17" s="113"/>
      <c r="AE17" s="114"/>
      <c r="AF17" s="113"/>
      <c r="AG17" s="114"/>
      <c r="AH17" s="113"/>
      <c r="AI17" s="114"/>
      <c r="AJ17" s="113"/>
      <c r="AK17" s="11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</row>
    <row r="18" spans="1:256" s="85" customFormat="1" x14ac:dyDescent="0.2">
      <c r="A18" s="105" t="s">
        <v>70</v>
      </c>
      <c r="B18" s="113">
        <v>0</v>
      </c>
      <c r="C18" s="114">
        <v>0</v>
      </c>
      <c r="D18" s="113">
        <v>0</v>
      </c>
      <c r="E18" s="114">
        <v>0</v>
      </c>
      <c r="F18" s="113">
        <v>0</v>
      </c>
      <c r="G18" s="114">
        <v>0</v>
      </c>
      <c r="H18" s="113"/>
      <c r="I18" s="114"/>
      <c r="J18" s="113"/>
      <c r="K18" s="114"/>
      <c r="L18" s="113"/>
      <c r="M18" s="114"/>
      <c r="N18" s="113"/>
      <c r="O18" s="114"/>
      <c r="P18" s="113"/>
      <c r="Q18" s="114"/>
      <c r="R18" s="113">
        <v>0</v>
      </c>
      <c r="S18" s="114">
        <v>0</v>
      </c>
      <c r="T18" s="113"/>
      <c r="U18" s="114"/>
      <c r="V18" s="113"/>
      <c r="W18" s="114"/>
      <c r="X18" s="113"/>
      <c r="Y18" s="114"/>
      <c r="Z18" s="113"/>
      <c r="AA18" s="114"/>
      <c r="AB18" s="113"/>
      <c r="AC18" s="114"/>
      <c r="AD18" s="113"/>
      <c r="AE18" s="114"/>
      <c r="AF18" s="113"/>
      <c r="AG18" s="114"/>
      <c r="AH18" s="113"/>
      <c r="AI18" s="114"/>
      <c r="AJ18" s="113"/>
      <c r="AK18" s="11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</row>
    <row r="19" spans="1:256" s="85" customFormat="1" x14ac:dyDescent="0.2">
      <c r="A19" s="105" t="s">
        <v>71</v>
      </c>
      <c r="B19" s="113">
        <v>0.67</v>
      </c>
      <c r="C19" s="114">
        <v>0</v>
      </c>
      <c r="D19" s="113">
        <v>0</v>
      </c>
      <c r="E19" s="114">
        <v>0</v>
      </c>
      <c r="F19" s="113">
        <v>0</v>
      </c>
      <c r="G19" s="114">
        <v>0</v>
      </c>
      <c r="H19" s="113"/>
      <c r="I19" s="114"/>
      <c r="J19" s="113"/>
      <c r="K19" s="114"/>
      <c r="L19" s="113"/>
      <c r="M19" s="114"/>
      <c r="N19" s="113"/>
      <c r="O19" s="114"/>
      <c r="P19" s="113"/>
      <c r="Q19" s="114"/>
      <c r="R19" s="113">
        <v>0</v>
      </c>
      <c r="S19" s="114">
        <v>0</v>
      </c>
      <c r="T19" s="113"/>
      <c r="U19" s="114"/>
      <c r="V19" s="113"/>
      <c r="W19" s="114"/>
      <c r="X19" s="113"/>
      <c r="Y19" s="114"/>
      <c r="Z19" s="113"/>
      <c r="AA19" s="114"/>
      <c r="AB19" s="113"/>
      <c r="AC19" s="114"/>
      <c r="AD19" s="113"/>
      <c r="AE19" s="114"/>
      <c r="AF19" s="113"/>
      <c r="AG19" s="114"/>
      <c r="AH19" s="113"/>
      <c r="AI19" s="114"/>
      <c r="AJ19" s="113"/>
      <c r="AK19" s="11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spans="1:256" s="85" customFormat="1" x14ac:dyDescent="0.2">
      <c r="A20" s="105" t="s">
        <v>72</v>
      </c>
      <c r="B20" s="113">
        <v>0</v>
      </c>
      <c r="C20" s="114">
        <v>0</v>
      </c>
      <c r="D20" s="113">
        <v>0</v>
      </c>
      <c r="E20" s="114">
        <v>0.41</v>
      </c>
      <c r="F20" s="113">
        <v>0</v>
      </c>
      <c r="G20" s="114">
        <v>0</v>
      </c>
      <c r="H20" s="113"/>
      <c r="I20" s="114"/>
      <c r="J20" s="113"/>
      <c r="K20" s="114"/>
      <c r="L20" s="113"/>
      <c r="M20" s="114"/>
      <c r="N20" s="113"/>
      <c r="O20" s="114"/>
      <c r="P20" s="113"/>
      <c r="Q20" s="114"/>
      <c r="R20" s="113">
        <v>0.03</v>
      </c>
      <c r="S20" s="114">
        <v>0</v>
      </c>
      <c r="T20" s="113"/>
      <c r="U20" s="114"/>
      <c r="V20" s="113"/>
      <c r="W20" s="114"/>
      <c r="X20" s="113"/>
      <c r="Y20" s="114"/>
      <c r="Z20" s="113"/>
      <c r="AA20" s="114"/>
      <c r="AB20" s="113"/>
      <c r="AC20" s="114"/>
      <c r="AD20" s="113"/>
      <c r="AE20" s="114"/>
      <c r="AF20" s="113"/>
      <c r="AG20" s="114"/>
      <c r="AH20" s="113"/>
      <c r="AI20" s="114"/>
      <c r="AJ20" s="113"/>
      <c r="AK20" s="11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</row>
    <row r="21" spans="1:256" s="85" customFormat="1" x14ac:dyDescent="0.2">
      <c r="A21" s="105" t="s">
        <v>73</v>
      </c>
      <c r="B21" s="113">
        <v>0</v>
      </c>
      <c r="C21" s="114">
        <v>0</v>
      </c>
      <c r="D21" s="113">
        <v>0.2</v>
      </c>
      <c r="E21" s="114">
        <v>0</v>
      </c>
      <c r="F21" s="113">
        <v>0.08</v>
      </c>
      <c r="G21" s="114">
        <v>0</v>
      </c>
      <c r="H21" s="113"/>
      <c r="I21" s="114"/>
      <c r="J21" s="113"/>
      <c r="K21" s="114"/>
      <c r="L21" s="113"/>
      <c r="M21" s="114"/>
      <c r="N21" s="113"/>
      <c r="O21" s="114"/>
      <c r="P21" s="113"/>
      <c r="Q21" s="114"/>
      <c r="R21" s="113">
        <v>0.08</v>
      </c>
      <c r="S21" s="114">
        <v>6.0000000000000001E-3</v>
      </c>
      <c r="T21" s="113"/>
      <c r="U21" s="114"/>
      <c r="V21" s="113"/>
      <c r="W21" s="114"/>
      <c r="X21" s="113"/>
      <c r="Y21" s="114"/>
      <c r="Z21" s="113"/>
      <c r="AA21" s="114"/>
      <c r="AB21" s="113"/>
      <c r="AC21" s="114"/>
      <c r="AD21" s="113"/>
      <c r="AE21" s="114"/>
      <c r="AF21" s="113"/>
      <c r="AG21" s="114"/>
      <c r="AH21" s="113"/>
      <c r="AI21" s="114"/>
      <c r="AJ21" s="113"/>
      <c r="AK21" s="11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</row>
    <row r="22" spans="1:256" s="85" customFormat="1" x14ac:dyDescent="0.2">
      <c r="A22" s="105" t="s">
        <v>74</v>
      </c>
      <c r="B22" s="113">
        <v>0.17</v>
      </c>
      <c r="C22" s="114">
        <v>0.3</v>
      </c>
      <c r="D22" s="113">
        <v>0.43</v>
      </c>
      <c r="E22" s="114">
        <v>0</v>
      </c>
      <c r="F22" s="113">
        <v>0</v>
      </c>
      <c r="G22" s="114">
        <v>0</v>
      </c>
      <c r="H22" s="113"/>
      <c r="I22" s="114"/>
      <c r="J22" s="113"/>
      <c r="K22" s="114"/>
      <c r="L22" s="113"/>
      <c r="M22" s="114"/>
      <c r="N22" s="113"/>
      <c r="O22" s="114"/>
      <c r="P22" s="113"/>
      <c r="Q22" s="114"/>
      <c r="R22" s="113">
        <v>0</v>
      </c>
      <c r="S22" s="114">
        <v>0</v>
      </c>
      <c r="T22" s="113"/>
      <c r="U22" s="114"/>
      <c r="V22" s="113"/>
      <c r="W22" s="114"/>
      <c r="X22" s="113"/>
      <c r="Y22" s="114"/>
      <c r="Z22" s="113"/>
      <c r="AA22" s="114"/>
      <c r="AB22" s="113"/>
      <c r="AC22" s="114"/>
      <c r="AD22" s="113"/>
      <c r="AE22" s="114"/>
      <c r="AF22" s="113"/>
      <c r="AG22" s="114"/>
      <c r="AH22" s="113"/>
      <c r="AI22" s="114"/>
      <c r="AJ22" s="113"/>
      <c r="AK22" s="11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</row>
    <row r="23" spans="1:256" s="85" customFormat="1" x14ac:dyDescent="0.2">
      <c r="A23" s="105" t="s">
        <v>75</v>
      </c>
      <c r="B23" s="113">
        <v>0</v>
      </c>
      <c r="C23" s="114">
        <v>0</v>
      </c>
      <c r="D23" s="113">
        <v>0.89</v>
      </c>
      <c r="E23" s="114">
        <v>0</v>
      </c>
      <c r="F23" s="113">
        <v>0.1</v>
      </c>
      <c r="G23" s="114">
        <v>0</v>
      </c>
      <c r="H23" s="113"/>
      <c r="I23" s="114"/>
      <c r="J23" s="113"/>
      <c r="K23" s="114"/>
      <c r="L23" s="113"/>
      <c r="M23" s="114"/>
      <c r="N23" s="113"/>
      <c r="O23" s="114"/>
      <c r="P23" s="113"/>
      <c r="Q23" s="114"/>
      <c r="R23" s="113">
        <v>0</v>
      </c>
      <c r="S23" s="114">
        <v>0</v>
      </c>
      <c r="T23" s="113"/>
      <c r="U23" s="114"/>
      <c r="V23" s="113"/>
      <c r="W23" s="114"/>
      <c r="X23" s="113"/>
      <c r="Y23" s="114"/>
      <c r="Z23" s="113"/>
      <c r="AA23" s="114"/>
      <c r="AB23" s="113"/>
      <c r="AC23" s="114"/>
      <c r="AD23" s="113"/>
      <c r="AE23" s="114"/>
      <c r="AF23" s="113"/>
      <c r="AG23" s="114"/>
      <c r="AH23" s="113"/>
      <c r="AI23" s="114"/>
      <c r="AJ23" s="113"/>
      <c r="AK23" s="11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</row>
    <row r="24" spans="1:256" s="85" customFormat="1" x14ac:dyDescent="0.2">
      <c r="A24" s="105" t="s">
        <v>76</v>
      </c>
      <c r="B24" s="113">
        <v>0</v>
      </c>
      <c r="C24" s="114">
        <v>0</v>
      </c>
      <c r="D24" s="113">
        <v>0</v>
      </c>
      <c r="E24" s="114">
        <v>0</v>
      </c>
      <c r="F24" s="113">
        <v>0</v>
      </c>
      <c r="G24" s="114">
        <v>0</v>
      </c>
      <c r="H24" s="113"/>
      <c r="I24" s="114"/>
      <c r="J24" s="113"/>
      <c r="K24" s="114"/>
      <c r="L24" s="113"/>
      <c r="M24" s="114"/>
      <c r="N24" s="113"/>
      <c r="O24" s="114"/>
      <c r="P24" s="113"/>
      <c r="Q24" s="114"/>
      <c r="R24" s="113">
        <v>0</v>
      </c>
      <c r="S24" s="114">
        <v>0</v>
      </c>
      <c r="T24" s="113"/>
      <c r="U24" s="114"/>
      <c r="V24" s="113"/>
      <c r="W24" s="114"/>
      <c r="X24" s="113"/>
      <c r="Y24" s="114"/>
      <c r="Z24" s="113"/>
      <c r="AA24" s="114"/>
      <c r="AB24" s="113"/>
      <c r="AC24" s="114"/>
      <c r="AD24" s="113"/>
      <c r="AE24" s="114"/>
      <c r="AF24" s="113"/>
      <c r="AG24" s="114"/>
      <c r="AH24" s="113"/>
      <c r="AI24" s="114"/>
      <c r="AJ24" s="113"/>
      <c r="AK24" s="11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</row>
    <row r="25" spans="1:256" s="85" customFormat="1" x14ac:dyDescent="0.2">
      <c r="A25" s="105" t="s">
        <v>155</v>
      </c>
      <c r="B25" s="113">
        <v>0</v>
      </c>
      <c r="C25" s="114">
        <v>0</v>
      </c>
      <c r="D25" s="113">
        <v>0</v>
      </c>
      <c r="E25" s="114">
        <v>0</v>
      </c>
      <c r="F25" s="113">
        <v>0</v>
      </c>
      <c r="G25" s="114">
        <v>0</v>
      </c>
      <c r="H25" s="113"/>
      <c r="I25" s="114"/>
      <c r="J25" s="113"/>
      <c r="K25" s="114"/>
      <c r="L25" s="113"/>
      <c r="M25" s="114"/>
      <c r="N25" s="113"/>
      <c r="O25" s="114"/>
      <c r="P25" s="113"/>
      <c r="Q25" s="114"/>
      <c r="R25" s="113">
        <v>0</v>
      </c>
      <c r="S25" s="114">
        <v>0</v>
      </c>
      <c r="T25" s="113"/>
      <c r="U25" s="114"/>
      <c r="V25" s="113"/>
      <c r="W25" s="114"/>
      <c r="X25" s="113"/>
      <c r="Y25" s="114"/>
      <c r="Z25" s="113"/>
      <c r="AA25" s="114"/>
      <c r="AB25" s="113"/>
      <c r="AC25" s="114"/>
      <c r="AD25" s="113"/>
      <c r="AE25" s="114"/>
      <c r="AF25" s="113"/>
      <c r="AG25" s="114"/>
      <c r="AH25" s="113"/>
      <c r="AI25" s="114"/>
      <c r="AJ25" s="113"/>
      <c r="AK25" s="11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</row>
    <row r="26" spans="1:256" s="85" customFormat="1" x14ac:dyDescent="0.2">
      <c r="A26" s="105" t="s">
        <v>77</v>
      </c>
      <c r="B26" s="113">
        <v>0</v>
      </c>
      <c r="C26" s="114">
        <v>0</v>
      </c>
      <c r="D26" s="113">
        <v>0</v>
      </c>
      <c r="E26" s="114">
        <v>0</v>
      </c>
      <c r="F26" s="113">
        <v>0</v>
      </c>
      <c r="G26" s="114">
        <v>0</v>
      </c>
      <c r="H26" s="113"/>
      <c r="I26" s="114"/>
      <c r="J26" s="113"/>
      <c r="K26" s="114"/>
      <c r="L26" s="113"/>
      <c r="M26" s="114"/>
      <c r="N26" s="113"/>
      <c r="O26" s="114"/>
      <c r="P26" s="113"/>
      <c r="Q26" s="114"/>
      <c r="R26" s="113">
        <v>0</v>
      </c>
      <c r="S26" s="114">
        <v>0</v>
      </c>
      <c r="T26" s="113"/>
      <c r="U26" s="114"/>
      <c r="V26" s="113"/>
      <c r="W26" s="114"/>
      <c r="X26" s="113"/>
      <c r="Y26" s="114"/>
      <c r="Z26" s="113"/>
      <c r="AA26" s="114"/>
      <c r="AB26" s="113"/>
      <c r="AC26" s="114"/>
      <c r="AD26" s="113"/>
      <c r="AE26" s="114"/>
      <c r="AF26" s="113"/>
      <c r="AG26" s="114"/>
      <c r="AH26" s="113"/>
      <c r="AI26" s="114"/>
      <c r="AJ26" s="113"/>
      <c r="AK26" s="11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</row>
    <row r="27" spans="1:256" s="85" customFormat="1" x14ac:dyDescent="0.2">
      <c r="A27" s="105" t="s">
        <v>79</v>
      </c>
      <c r="B27" s="113">
        <v>0</v>
      </c>
      <c r="C27" s="114">
        <v>0</v>
      </c>
      <c r="D27" s="113">
        <v>0</v>
      </c>
      <c r="E27" s="114">
        <v>0</v>
      </c>
      <c r="F27" s="113">
        <v>0</v>
      </c>
      <c r="G27" s="114">
        <v>0</v>
      </c>
      <c r="H27" s="113"/>
      <c r="I27" s="114"/>
      <c r="J27" s="113"/>
      <c r="K27" s="114"/>
      <c r="L27" s="113"/>
      <c r="M27" s="114"/>
      <c r="N27" s="113"/>
      <c r="O27" s="114"/>
      <c r="P27" s="113"/>
      <c r="Q27" s="114"/>
      <c r="R27" s="113">
        <v>0</v>
      </c>
      <c r="S27" s="114">
        <v>0</v>
      </c>
      <c r="T27" s="113"/>
      <c r="U27" s="114"/>
      <c r="V27" s="113"/>
      <c r="W27" s="114"/>
      <c r="X27" s="113"/>
      <c r="Y27" s="114"/>
      <c r="Z27" s="113"/>
      <c r="AA27" s="114"/>
      <c r="AB27" s="113"/>
      <c r="AC27" s="114"/>
      <c r="AD27" s="113"/>
      <c r="AE27" s="114"/>
      <c r="AF27" s="113"/>
      <c r="AG27" s="114"/>
      <c r="AH27" s="113"/>
      <c r="AI27" s="114"/>
      <c r="AJ27" s="113"/>
      <c r="AK27" s="11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</row>
    <row r="28" spans="1:256" s="85" customFormat="1" x14ac:dyDescent="0.2">
      <c r="A28" s="105" t="s">
        <v>80</v>
      </c>
      <c r="B28" s="113">
        <v>0.3</v>
      </c>
      <c r="C28" s="114">
        <v>0.5</v>
      </c>
      <c r="D28" s="113">
        <v>0.22</v>
      </c>
      <c r="E28" s="114">
        <v>0</v>
      </c>
      <c r="F28" s="113">
        <v>0.05</v>
      </c>
      <c r="G28" s="114">
        <v>0</v>
      </c>
      <c r="H28" s="113"/>
      <c r="I28" s="114"/>
      <c r="J28" s="113"/>
      <c r="K28" s="114"/>
      <c r="L28" s="113"/>
      <c r="M28" s="114"/>
      <c r="N28" s="113"/>
      <c r="O28" s="114"/>
      <c r="P28" s="113"/>
      <c r="Q28" s="114"/>
      <c r="R28" s="113">
        <v>0.12</v>
      </c>
      <c r="S28" s="114">
        <v>5.2999999999999999E-2</v>
      </c>
      <c r="T28" s="113"/>
      <c r="U28" s="114"/>
      <c r="V28" s="113"/>
      <c r="W28" s="114"/>
      <c r="X28" s="113"/>
      <c r="Y28" s="114"/>
      <c r="Z28" s="113"/>
      <c r="AA28" s="114"/>
      <c r="AB28" s="113"/>
      <c r="AC28" s="114"/>
      <c r="AD28" s="113"/>
      <c r="AE28" s="114"/>
      <c r="AF28" s="113"/>
      <c r="AG28" s="114"/>
      <c r="AH28" s="113"/>
      <c r="AI28" s="114"/>
      <c r="AJ28" s="113"/>
      <c r="AK28" s="11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</row>
    <row r="29" spans="1:256" s="85" customFormat="1" x14ac:dyDescent="0.2">
      <c r="A29" s="105" t="s">
        <v>156</v>
      </c>
      <c r="B29" s="113">
        <v>0.62</v>
      </c>
      <c r="C29" s="114">
        <v>0.2</v>
      </c>
      <c r="D29" s="113">
        <v>0</v>
      </c>
      <c r="E29" s="114">
        <v>0</v>
      </c>
      <c r="F29" s="113">
        <v>0</v>
      </c>
      <c r="G29" s="114">
        <v>0</v>
      </c>
      <c r="H29" s="113"/>
      <c r="I29" s="114"/>
      <c r="J29" s="113"/>
      <c r="K29" s="114"/>
      <c r="L29" s="113"/>
      <c r="M29" s="114"/>
      <c r="N29" s="113"/>
      <c r="O29" s="114"/>
      <c r="P29" s="113"/>
      <c r="Q29" s="114"/>
      <c r="R29" s="113">
        <v>0.08</v>
      </c>
      <c r="S29" s="114">
        <v>0.01</v>
      </c>
      <c r="T29" s="113"/>
      <c r="U29" s="114"/>
      <c r="V29" s="113"/>
      <c r="W29" s="114"/>
      <c r="X29" s="113"/>
      <c r="Y29" s="114"/>
      <c r="Z29" s="113"/>
      <c r="AA29" s="114"/>
      <c r="AB29" s="113"/>
      <c r="AC29" s="114"/>
      <c r="AD29" s="113"/>
      <c r="AE29" s="114"/>
      <c r="AF29" s="113"/>
      <c r="AG29" s="114"/>
      <c r="AH29" s="113"/>
      <c r="AI29" s="114"/>
      <c r="AJ29" s="113"/>
      <c r="AK29" s="11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</row>
    <row r="30" spans="1:256" s="85" customFormat="1" x14ac:dyDescent="0.2">
      <c r="A30" s="105" t="s">
        <v>157</v>
      </c>
      <c r="B30" s="113">
        <v>0.5</v>
      </c>
      <c r="C30" s="114">
        <v>0.33</v>
      </c>
      <c r="D30" s="113">
        <v>0.24</v>
      </c>
      <c r="E30" s="114">
        <v>0</v>
      </c>
      <c r="F30" s="113">
        <v>0.09</v>
      </c>
      <c r="G30" s="114">
        <v>0</v>
      </c>
      <c r="H30" s="113"/>
      <c r="I30" s="114"/>
      <c r="J30" s="113"/>
      <c r="K30" s="114"/>
      <c r="L30" s="113"/>
      <c r="M30" s="114"/>
      <c r="N30" s="113"/>
      <c r="O30" s="114"/>
      <c r="P30" s="113"/>
      <c r="Q30" s="114"/>
      <c r="R30" s="113">
        <v>0.05</v>
      </c>
      <c r="S30" s="114">
        <v>5.0999999999999997E-2</v>
      </c>
      <c r="T30" s="113"/>
      <c r="U30" s="114"/>
      <c r="V30" s="113"/>
      <c r="W30" s="114"/>
      <c r="X30" s="113"/>
      <c r="Y30" s="114"/>
      <c r="Z30" s="113"/>
      <c r="AA30" s="114"/>
      <c r="AB30" s="113"/>
      <c r="AC30" s="114"/>
      <c r="AD30" s="113"/>
      <c r="AE30" s="114"/>
      <c r="AF30" s="113"/>
      <c r="AG30" s="114"/>
      <c r="AH30" s="113"/>
      <c r="AI30" s="114"/>
      <c r="AJ30" s="113"/>
      <c r="AK30" s="11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</row>
    <row r="31" spans="1:256" s="85" customFormat="1" x14ac:dyDescent="0.2">
      <c r="A31" s="105" t="s">
        <v>83</v>
      </c>
      <c r="B31" s="113">
        <v>0</v>
      </c>
      <c r="C31" s="114">
        <v>0</v>
      </c>
      <c r="D31" s="113">
        <v>0</v>
      </c>
      <c r="E31" s="114">
        <v>0</v>
      </c>
      <c r="F31" s="113">
        <v>0</v>
      </c>
      <c r="G31" s="114">
        <v>0</v>
      </c>
      <c r="H31" s="113"/>
      <c r="I31" s="114"/>
      <c r="J31" s="113"/>
      <c r="K31" s="114"/>
      <c r="L31" s="113"/>
      <c r="M31" s="114"/>
      <c r="N31" s="113"/>
      <c r="O31" s="114"/>
      <c r="P31" s="113"/>
      <c r="Q31" s="114"/>
      <c r="R31" s="113">
        <v>0</v>
      </c>
      <c r="S31" s="114">
        <v>0</v>
      </c>
      <c r="T31" s="113"/>
      <c r="U31" s="114"/>
      <c r="V31" s="113"/>
      <c r="W31" s="114"/>
      <c r="X31" s="113"/>
      <c r="Y31" s="114"/>
      <c r="Z31" s="113"/>
      <c r="AA31" s="114"/>
      <c r="AB31" s="113"/>
      <c r="AC31" s="114"/>
      <c r="AD31" s="113"/>
      <c r="AE31" s="114"/>
      <c r="AF31" s="113"/>
      <c r="AG31" s="114"/>
      <c r="AH31" s="113"/>
      <c r="AI31" s="114"/>
      <c r="AJ31" s="113"/>
      <c r="AK31" s="11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</row>
    <row r="32" spans="1:256" s="85" customFormat="1" x14ac:dyDescent="0.2">
      <c r="A32" s="105" t="s">
        <v>158</v>
      </c>
      <c r="B32" s="113">
        <v>1</v>
      </c>
      <c r="C32" s="114">
        <v>0</v>
      </c>
      <c r="D32" s="113">
        <v>0</v>
      </c>
      <c r="E32" s="114">
        <v>0</v>
      </c>
      <c r="F32" s="113">
        <v>0.1</v>
      </c>
      <c r="G32" s="114">
        <v>0</v>
      </c>
      <c r="H32" s="113"/>
      <c r="I32" s="114"/>
      <c r="J32" s="113"/>
      <c r="K32" s="114"/>
      <c r="L32" s="113"/>
      <c r="M32" s="114"/>
      <c r="N32" s="113"/>
      <c r="O32" s="114"/>
      <c r="P32" s="113"/>
      <c r="Q32" s="114"/>
      <c r="R32" s="113">
        <v>0.3</v>
      </c>
      <c r="S32" s="114">
        <v>0</v>
      </c>
      <c r="T32" s="113"/>
      <c r="U32" s="114"/>
      <c r="V32" s="113"/>
      <c r="W32" s="114"/>
      <c r="X32" s="113"/>
      <c r="Y32" s="114"/>
      <c r="Z32" s="113"/>
      <c r="AA32" s="114"/>
      <c r="AB32" s="113"/>
      <c r="AC32" s="114"/>
      <c r="AD32" s="113"/>
      <c r="AE32" s="114"/>
      <c r="AF32" s="113"/>
      <c r="AG32" s="114"/>
      <c r="AH32" s="113"/>
      <c r="AI32" s="114"/>
      <c r="AJ32" s="113"/>
      <c r="AK32" s="11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</row>
    <row r="33" spans="1:256" s="85" customFormat="1" x14ac:dyDescent="0.2">
      <c r="A33" s="105" t="s">
        <v>159</v>
      </c>
      <c r="B33" s="113">
        <v>0</v>
      </c>
      <c r="C33" s="114">
        <v>0</v>
      </c>
      <c r="D33" s="113">
        <v>0</v>
      </c>
      <c r="E33" s="114">
        <v>0</v>
      </c>
      <c r="F33" s="113">
        <v>0.2</v>
      </c>
      <c r="G33" s="114">
        <v>0</v>
      </c>
      <c r="H33" s="113"/>
      <c r="I33" s="114"/>
      <c r="J33" s="113"/>
      <c r="K33" s="114"/>
      <c r="L33" s="113"/>
      <c r="M33" s="114"/>
      <c r="N33" s="113"/>
      <c r="O33" s="114"/>
      <c r="P33" s="113"/>
      <c r="Q33" s="114"/>
      <c r="R33" s="113">
        <v>0.1</v>
      </c>
      <c r="S33" s="114">
        <v>0</v>
      </c>
      <c r="T33" s="113"/>
      <c r="U33" s="114"/>
      <c r="V33" s="113"/>
      <c r="W33" s="114"/>
      <c r="X33" s="113"/>
      <c r="Y33" s="114"/>
      <c r="Z33" s="113"/>
      <c r="AA33" s="114"/>
      <c r="AB33" s="113"/>
      <c r="AC33" s="114"/>
      <c r="AD33" s="113"/>
      <c r="AE33" s="114"/>
      <c r="AF33" s="113"/>
      <c r="AG33" s="114"/>
      <c r="AH33" s="113"/>
      <c r="AI33" s="114"/>
      <c r="AJ33" s="113"/>
      <c r="AK33" s="11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  <c r="IV33" s="84"/>
    </row>
    <row r="34" spans="1:256" s="85" customFormat="1" x14ac:dyDescent="0.2">
      <c r="A34" s="105" t="s">
        <v>86</v>
      </c>
      <c r="B34" s="113">
        <v>0.54</v>
      </c>
      <c r="C34" s="114">
        <v>0</v>
      </c>
      <c r="D34" s="113">
        <v>0.08</v>
      </c>
      <c r="E34" s="114">
        <v>0</v>
      </c>
      <c r="F34" s="113">
        <v>0</v>
      </c>
      <c r="G34" s="114">
        <v>0</v>
      </c>
      <c r="H34" s="113"/>
      <c r="I34" s="114"/>
      <c r="J34" s="113"/>
      <c r="K34" s="114"/>
      <c r="L34" s="113"/>
      <c r="M34" s="114"/>
      <c r="N34" s="113"/>
      <c r="O34" s="114"/>
      <c r="P34" s="113"/>
      <c r="Q34" s="114"/>
      <c r="R34" s="113">
        <v>0.03</v>
      </c>
      <c r="S34" s="114">
        <v>0</v>
      </c>
      <c r="T34" s="113"/>
      <c r="U34" s="114"/>
      <c r="V34" s="113"/>
      <c r="W34" s="114"/>
      <c r="X34" s="113"/>
      <c r="Y34" s="114"/>
      <c r="Z34" s="113"/>
      <c r="AA34" s="114"/>
      <c r="AB34" s="113"/>
      <c r="AC34" s="114"/>
      <c r="AD34" s="113"/>
      <c r="AE34" s="114"/>
      <c r="AF34" s="113"/>
      <c r="AG34" s="114"/>
      <c r="AH34" s="113"/>
      <c r="AI34" s="114"/>
      <c r="AJ34" s="113"/>
      <c r="AK34" s="11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  <c r="IV34" s="84"/>
    </row>
    <row r="35" spans="1:256" s="85" customFormat="1" x14ac:dyDescent="0.2">
      <c r="A35" s="105" t="s">
        <v>160</v>
      </c>
      <c r="B35" s="113">
        <v>0.63</v>
      </c>
      <c r="C35" s="114">
        <v>0.27</v>
      </c>
      <c r="D35" s="113">
        <v>0</v>
      </c>
      <c r="E35" s="114">
        <v>0</v>
      </c>
      <c r="F35" s="113">
        <v>0</v>
      </c>
      <c r="G35" s="114">
        <v>0</v>
      </c>
      <c r="H35" s="113"/>
      <c r="I35" s="114"/>
      <c r="J35" s="113"/>
      <c r="K35" s="114"/>
      <c r="L35" s="113"/>
      <c r="M35" s="114"/>
      <c r="N35" s="113"/>
      <c r="O35" s="114"/>
      <c r="P35" s="113"/>
      <c r="Q35" s="114"/>
      <c r="R35" s="113">
        <v>0</v>
      </c>
      <c r="S35" s="114">
        <v>0.01</v>
      </c>
      <c r="T35" s="113"/>
      <c r="U35" s="114"/>
      <c r="V35" s="113"/>
      <c r="W35" s="114"/>
      <c r="X35" s="113"/>
      <c r="Y35" s="114"/>
      <c r="Z35" s="113"/>
      <c r="AA35" s="114"/>
      <c r="AB35" s="113"/>
      <c r="AC35" s="114"/>
      <c r="AD35" s="113"/>
      <c r="AE35" s="114"/>
      <c r="AF35" s="113"/>
      <c r="AG35" s="114"/>
      <c r="AH35" s="113"/>
      <c r="AI35" s="114"/>
      <c r="AJ35" s="113"/>
      <c r="AK35" s="11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</row>
    <row r="36" spans="1:256" s="85" customFormat="1" x14ac:dyDescent="0.2">
      <c r="A36" s="105" t="s">
        <v>88</v>
      </c>
      <c r="B36" s="113">
        <v>0</v>
      </c>
      <c r="C36" s="114">
        <v>0</v>
      </c>
      <c r="D36" s="113">
        <v>0.21</v>
      </c>
      <c r="E36" s="114">
        <v>0</v>
      </c>
      <c r="F36" s="113">
        <v>0.14000000000000001</v>
      </c>
      <c r="G36" s="114">
        <v>0</v>
      </c>
      <c r="H36" s="113"/>
      <c r="I36" s="114"/>
      <c r="J36" s="113"/>
      <c r="K36" s="114"/>
      <c r="L36" s="113"/>
      <c r="M36" s="114"/>
      <c r="N36" s="113"/>
      <c r="O36" s="114"/>
      <c r="P36" s="113"/>
      <c r="Q36" s="114"/>
      <c r="R36" s="113">
        <v>0.27</v>
      </c>
      <c r="S36" s="114">
        <v>0.1</v>
      </c>
      <c r="T36" s="113"/>
      <c r="U36" s="114"/>
      <c r="V36" s="113"/>
      <c r="W36" s="114"/>
      <c r="X36" s="113"/>
      <c r="Y36" s="114"/>
      <c r="Z36" s="113"/>
      <c r="AA36" s="114"/>
      <c r="AB36" s="113"/>
      <c r="AC36" s="114"/>
      <c r="AD36" s="113"/>
      <c r="AE36" s="114"/>
      <c r="AF36" s="113"/>
      <c r="AG36" s="114"/>
      <c r="AH36" s="113"/>
      <c r="AI36" s="114"/>
      <c r="AJ36" s="113"/>
      <c r="AK36" s="11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</row>
    <row r="37" spans="1:256" s="85" customFormat="1" x14ac:dyDescent="0.2">
      <c r="A37" s="105" t="s">
        <v>161</v>
      </c>
      <c r="B37" s="113">
        <v>0.3</v>
      </c>
      <c r="C37" s="114">
        <v>0</v>
      </c>
      <c r="D37" s="113">
        <v>0</v>
      </c>
      <c r="E37" s="114">
        <v>0</v>
      </c>
      <c r="F37" s="113">
        <v>0</v>
      </c>
      <c r="G37" s="114">
        <v>0</v>
      </c>
      <c r="H37" s="113"/>
      <c r="I37" s="114"/>
      <c r="J37" s="113"/>
      <c r="K37" s="114"/>
      <c r="L37" s="113"/>
      <c r="M37" s="114"/>
      <c r="N37" s="113"/>
      <c r="O37" s="114"/>
      <c r="P37" s="113"/>
      <c r="Q37" s="114"/>
      <c r="R37" s="113">
        <v>0.03</v>
      </c>
      <c r="S37" s="114">
        <v>0</v>
      </c>
      <c r="T37" s="113"/>
      <c r="U37" s="114"/>
      <c r="V37" s="113"/>
      <c r="W37" s="114"/>
      <c r="X37" s="113"/>
      <c r="Y37" s="114"/>
      <c r="Z37" s="113"/>
      <c r="AA37" s="114"/>
      <c r="AB37" s="113"/>
      <c r="AC37" s="114"/>
      <c r="AD37" s="113"/>
      <c r="AE37" s="114"/>
      <c r="AF37" s="113"/>
      <c r="AG37" s="114"/>
      <c r="AH37" s="113"/>
      <c r="AI37" s="114"/>
      <c r="AJ37" s="113"/>
      <c r="AK37" s="11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</row>
    <row r="38" spans="1:256" s="85" customFormat="1" x14ac:dyDescent="0.2">
      <c r="A38" s="105" t="s">
        <v>162</v>
      </c>
      <c r="B38" s="113">
        <v>0</v>
      </c>
      <c r="C38" s="114">
        <v>0</v>
      </c>
      <c r="D38" s="113">
        <v>0.01</v>
      </c>
      <c r="E38" s="114">
        <v>0</v>
      </c>
      <c r="F38" s="113">
        <v>0.04</v>
      </c>
      <c r="G38" s="114">
        <v>0</v>
      </c>
      <c r="H38" s="113"/>
      <c r="I38" s="114"/>
      <c r="J38" s="113"/>
      <c r="K38" s="114"/>
      <c r="L38" s="113"/>
      <c r="M38" s="114"/>
      <c r="N38" s="113"/>
      <c r="O38" s="114"/>
      <c r="P38" s="113"/>
      <c r="Q38" s="114"/>
      <c r="R38" s="113">
        <v>0</v>
      </c>
      <c r="S38" s="114">
        <v>0</v>
      </c>
      <c r="T38" s="113"/>
      <c r="U38" s="114"/>
      <c r="V38" s="113"/>
      <c r="W38" s="114"/>
      <c r="X38" s="113"/>
      <c r="Y38" s="114"/>
      <c r="Z38" s="113"/>
      <c r="AA38" s="114"/>
      <c r="AB38" s="113"/>
      <c r="AC38" s="114"/>
      <c r="AD38" s="113"/>
      <c r="AE38" s="114"/>
      <c r="AF38" s="113"/>
      <c r="AG38" s="114"/>
      <c r="AH38" s="113"/>
      <c r="AI38" s="114"/>
      <c r="AJ38" s="113"/>
      <c r="AK38" s="11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</row>
    <row r="39" spans="1:256" s="85" customFormat="1" x14ac:dyDescent="0.2">
      <c r="A39" s="105" t="s">
        <v>91</v>
      </c>
      <c r="B39" s="113">
        <v>0</v>
      </c>
      <c r="C39" s="114">
        <v>0</v>
      </c>
      <c r="D39" s="113">
        <v>0.92</v>
      </c>
      <c r="E39" s="114">
        <v>0</v>
      </c>
      <c r="F39" s="113">
        <v>0.9</v>
      </c>
      <c r="G39" s="114">
        <v>0</v>
      </c>
      <c r="H39" s="113"/>
      <c r="I39" s="114"/>
      <c r="J39" s="113"/>
      <c r="K39" s="114"/>
      <c r="L39" s="113"/>
      <c r="M39" s="114"/>
      <c r="N39" s="113"/>
      <c r="O39" s="114"/>
      <c r="P39" s="113"/>
      <c r="Q39" s="114"/>
      <c r="R39" s="113">
        <v>0.6</v>
      </c>
      <c r="S39" s="114">
        <v>0.2</v>
      </c>
      <c r="T39" s="113"/>
      <c r="U39" s="114"/>
      <c r="V39" s="113"/>
      <c r="W39" s="114"/>
      <c r="X39" s="113"/>
      <c r="Y39" s="114"/>
      <c r="Z39" s="113"/>
      <c r="AA39" s="114"/>
      <c r="AB39" s="113"/>
      <c r="AC39" s="114"/>
      <c r="AD39" s="113"/>
      <c r="AE39" s="114"/>
      <c r="AF39" s="113"/>
      <c r="AG39" s="114"/>
      <c r="AH39" s="113"/>
      <c r="AI39" s="114"/>
      <c r="AJ39" s="113"/>
      <c r="AK39" s="11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</row>
    <row r="40" spans="1:256" s="85" customFormat="1" x14ac:dyDescent="0.2">
      <c r="A40" s="105" t="s">
        <v>92</v>
      </c>
      <c r="B40" s="113">
        <v>0</v>
      </c>
      <c r="C40" s="114">
        <v>0</v>
      </c>
      <c r="D40" s="113">
        <v>0</v>
      </c>
      <c r="E40" s="114">
        <v>0</v>
      </c>
      <c r="F40" s="113">
        <v>0</v>
      </c>
      <c r="G40" s="114">
        <v>0</v>
      </c>
      <c r="H40" s="113"/>
      <c r="I40" s="114"/>
      <c r="J40" s="113"/>
      <c r="K40" s="114"/>
      <c r="L40" s="113"/>
      <c r="M40" s="114"/>
      <c r="N40" s="113"/>
      <c r="O40" s="114"/>
      <c r="P40" s="113"/>
      <c r="Q40" s="114"/>
      <c r="R40" s="113">
        <v>0</v>
      </c>
      <c r="S40" s="114">
        <v>0</v>
      </c>
      <c r="T40" s="113"/>
      <c r="U40" s="114"/>
      <c r="V40" s="113"/>
      <c r="W40" s="114"/>
      <c r="X40" s="113"/>
      <c r="Y40" s="114"/>
      <c r="Z40" s="113"/>
      <c r="AA40" s="114"/>
      <c r="AB40" s="113"/>
      <c r="AC40" s="114"/>
      <c r="AD40" s="113"/>
      <c r="AE40" s="114"/>
      <c r="AF40" s="113"/>
      <c r="AG40" s="114"/>
      <c r="AH40" s="113"/>
      <c r="AI40" s="114"/>
      <c r="AJ40" s="113"/>
      <c r="AK40" s="11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</row>
    <row r="41" spans="1:256" s="124" customFormat="1" x14ac:dyDescent="0.2">
      <c r="A41" s="120" t="s">
        <v>10</v>
      </c>
      <c r="B41" s="121">
        <v>0.42</v>
      </c>
      <c r="C41" s="122">
        <v>0.12</v>
      </c>
      <c r="D41" s="121">
        <v>0.08</v>
      </c>
      <c r="E41" s="122">
        <v>0.04</v>
      </c>
      <c r="F41" s="121">
        <v>0</v>
      </c>
      <c r="G41" s="122">
        <v>1.4E-3</v>
      </c>
      <c r="H41" s="121"/>
      <c r="I41" s="122"/>
      <c r="J41" s="121"/>
      <c r="K41" s="122"/>
      <c r="L41" s="121"/>
      <c r="M41" s="122"/>
      <c r="N41" s="121"/>
      <c r="O41" s="122"/>
      <c r="P41" s="121"/>
      <c r="Q41" s="122"/>
      <c r="R41" s="121">
        <v>0.01</v>
      </c>
      <c r="S41" s="114">
        <v>1.4999999999999999E-2</v>
      </c>
      <c r="T41" s="121"/>
      <c r="U41" s="122"/>
      <c r="V41" s="121"/>
      <c r="W41" s="122"/>
      <c r="X41" s="121"/>
      <c r="Y41" s="122"/>
      <c r="Z41" s="121"/>
      <c r="AA41" s="122"/>
      <c r="AB41" s="121"/>
      <c r="AC41" s="122"/>
      <c r="AD41" s="121"/>
      <c r="AE41" s="122"/>
      <c r="AF41" s="121"/>
      <c r="AG41" s="122"/>
      <c r="AH41" s="121"/>
      <c r="AI41" s="122"/>
      <c r="AJ41" s="121"/>
      <c r="AK41" s="122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  <c r="IV41" s="123"/>
    </row>
    <row r="42" spans="1:256" s="85" customFormat="1" ht="7.5" customHeight="1" x14ac:dyDescent="0.2">
      <c r="A42" s="115"/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spans="1:256" s="85" customFormat="1" x14ac:dyDescent="0.2">
      <c r="A43" s="100" t="s">
        <v>163</v>
      </c>
      <c r="B43" s="118">
        <f>B$4</f>
        <v>0</v>
      </c>
      <c r="C43" s="104"/>
      <c r="D43" s="118">
        <f ca="1">D$4</f>
        <v>45505</v>
      </c>
      <c r="E43" s="104"/>
      <c r="F43" s="118">
        <f ca="1">F$4</f>
        <v>45536</v>
      </c>
      <c r="G43" s="104"/>
      <c r="H43" s="118" t="str">
        <f ca="1">H$4</f>
        <v>Meta Parcial</v>
      </c>
      <c r="I43" s="104"/>
      <c r="J43" s="118" t="str">
        <f ca="1">J$4</f>
        <v>01-25-Out-24</v>
      </c>
      <c r="K43" s="104"/>
      <c r="L43" s="118" t="str">
        <f ca="1">L$4</f>
        <v>Meta Parcial</v>
      </c>
      <c r="M43" s="104"/>
      <c r="N43" s="118" t="str">
        <f ca="1">N$4</f>
        <v>26-31-Out-24</v>
      </c>
      <c r="O43" s="104"/>
      <c r="P43" s="118" t="str">
        <f ca="1">P$4</f>
        <v>Meta Mensal</v>
      </c>
      <c r="Q43" s="104"/>
      <c r="R43" s="118">
        <f ca="1">R$4</f>
        <v>45566</v>
      </c>
      <c r="S43" s="104"/>
      <c r="T43" s="118">
        <f ca="1">T$4</f>
        <v>45597</v>
      </c>
      <c r="U43" s="104"/>
      <c r="V43" s="118">
        <f ca="1">V$4</f>
        <v>45627</v>
      </c>
      <c r="W43" s="104"/>
      <c r="X43" s="118">
        <f ca="1">X$4</f>
        <v>45658</v>
      </c>
      <c r="Y43" s="104"/>
      <c r="Z43" s="118">
        <f ca="1">Z$4</f>
        <v>45689</v>
      </c>
      <c r="AA43" s="104"/>
      <c r="AB43" s="118">
        <f ca="1">AB$4</f>
        <v>45717</v>
      </c>
      <c r="AC43" s="104"/>
      <c r="AD43" s="118">
        <f ca="1">AD$4</f>
        <v>45748</v>
      </c>
      <c r="AE43" s="104"/>
      <c r="AF43" s="118">
        <f ca="1">AF$4</f>
        <v>45778</v>
      </c>
      <c r="AG43" s="104"/>
      <c r="AH43" s="118">
        <f ca="1">AH$4</f>
        <v>45809</v>
      </c>
      <c r="AI43" s="104"/>
      <c r="AJ43" s="118">
        <f ca="1">AJ$4</f>
        <v>45839</v>
      </c>
      <c r="AK43" s="104"/>
      <c r="AL43" s="81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</row>
    <row r="44" spans="1:256" s="85" customFormat="1" x14ac:dyDescent="0.2">
      <c r="A44" s="119" t="s">
        <v>164</v>
      </c>
      <c r="B44" s="118" t="s">
        <v>165</v>
      </c>
      <c r="C44" s="104" t="s">
        <v>166</v>
      </c>
      <c r="D44" s="118" t="s">
        <v>165</v>
      </c>
      <c r="E44" s="104" t="s">
        <v>166</v>
      </c>
      <c r="F44" s="118" t="s">
        <v>165</v>
      </c>
      <c r="G44" s="104" t="s">
        <v>166</v>
      </c>
      <c r="H44" s="118" t="s">
        <v>165</v>
      </c>
      <c r="I44" s="104" t="s">
        <v>166</v>
      </c>
      <c r="J44" s="118" t="s">
        <v>165</v>
      </c>
      <c r="K44" s="104" t="s">
        <v>166</v>
      </c>
      <c r="L44" s="118" t="s">
        <v>165</v>
      </c>
      <c r="M44" s="104" t="s">
        <v>166</v>
      </c>
      <c r="N44" s="118" t="s">
        <v>165</v>
      </c>
      <c r="O44" s="104" t="s">
        <v>166</v>
      </c>
      <c r="P44" s="118" t="s">
        <v>165</v>
      </c>
      <c r="Q44" s="104" t="s">
        <v>166</v>
      </c>
      <c r="R44" s="118" t="s">
        <v>165</v>
      </c>
      <c r="S44" s="104" t="s">
        <v>166</v>
      </c>
      <c r="T44" s="118" t="s">
        <v>165</v>
      </c>
      <c r="U44" s="104" t="s">
        <v>166</v>
      </c>
      <c r="V44" s="118" t="s">
        <v>165</v>
      </c>
      <c r="W44" s="104" t="s">
        <v>166</v>
      </c>
      <c r="X44" s="118" t="s">
        <v>165</v>
      </c>
      <c r="Y44" s="104" t="s">
        <v>166</v>
      </c>
      <c r="Z44" s="118" t="s">
        <v>165</v>
      </c>
      <c r="AA44" s="104" t="s">
        <v>166</v>
      </c>
      <c r="AB44" s="118" t="s">
        <v>165</v>
      </c>
      <c r="AC44" s="104" t="s">
        <v>166</v>
      </c>
      <c r="AD44" s="118" t="s">
        <v>165</v>
      </c>
      <c r="AE44" s="104" t="s">
        <v>166</v>
      </c>
      <c r="AF44" s="118" t="s">
        <v>165</v>
      </c>
      <c r="AG44" s="104" t="s">
        <v>166</v>
      </c>
      <c r="AH44" s="118" t="s">
        <v>165</v>
      </c>
      <c r="AI44" s="104" t="s">
        <v>166</v>
      </c>
      <c r="AJ44" s="118" t="s">
        <v>165</v>
      </c>
      <c r="AK44" s="104" t="s">
        <v>166</v>
      </c>
      <c r="AL44" s="81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</row>
    <row r="45" spans="1:256" s="85" customFormat="1" x14ac:dyDescent="0.2">
      <c r="A45" s="105" t="s">
        <v>36</v>
      </c>
      <c r="B45" s="113">
        <v>0</v>
      </c>
      <c r="C45" s="114">
        <v>0</v>
      </c>
      <c r="D45" s="113">
        <v>0.02</v>
      </c>
      <c r="E45" s="114" t="s">
        <v>167</v>
      </c>
      <c r="F45" s="113">
        <v>2.8E-3</v>
      </c>
      <c r="G45" s="114" t="s">
        <v>167</v>
      </c>
      <c r="H45" s="113"/>
      <c r="I45" s="114"/>
      <c r="J45" s="113"/>
      <c r="K45" s="114"/>
      <c r="L45" s="113"/>
      <c r="M45" s="114"/>
      <c r="N45" s="113"/>
      <c r="O45" s="114"/>
      <c r="P45" s="113"/>
      <c r="Q45" s="114"/>
      <c r="R45" s="113">
        <v>8.3000000000000001E-3</v>
      </c>
      <c r="S45" s="114" t="s">
        <v>167</v>
      </c>
      <c r="T45" s="113"/>
      <c r="U45" s="114"/>
      <c r="V45" s="113"/>
      <c r="W45" s="114"/>
      <c r="X45" s="113"/>
      <c r="Y45" s="114"/>
      <c r="Z45" s="113"/>
      <c r="AA45" s="114"/>
      <c r="AB45" s="113"/>
      <c r="AC45" s="114"/>
      <c r="AD45" s="113"/>
      <c r="AE45" s="114"/>
      <c r="AF45" s="113"/>
      <c r="AG45" s="114"/>
      <c r="AH45" s="113"/>
      <c r="AI45" s="114"/>
      <c r="AJ45" s="113"/>
      <c r="AK45" s="11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</row>
    <row r="46" spans="1:256" s="85" customFormat="1" x14ac:dyDescent="0.2">
      <c r="A46" s="105" t="s">
        <v>168</v>
      </c>
      <c r="B46" s="113">
        <v>0.01</v>
      </c>
      <c r="C46" s="114">
        <v>0</v>
      </c>
      <c r="D46" s="113">
        <v>0.03</v>
      </c>
      <c r="E46" s="114" t="s">
        <v>167</v>
      </c>
      <c r="F46" s="113">
        <v>4.0000000000000001E-3</v>
      </c>
      <c r="G46" s="114" t="s">
        <v>167</v>
      </c>
      <c r="H46" s="113"/>
      <c r="I46" s="114"/>
      <c r="J46" s="113"/>
      <c r="K46" s="114"/>
      <c r="L46" s="113"/>
      <c r="M46" s="114"/>
      <c r="N46" s="113"/>
      <c r="O46" s="114"/>
      <c r="P46" s="113"/>
      <c r="Q46" s="114"/>
      <c r="R46" s="113">
        <v>6.7599999999999993E-2</v>
      </c>
      <c r="S46" s="114" t="s">
        <v>167</v>
      </c>
      <c r="T46" s="113"/>
      <c r="U46" s="114"/>
      <c r="V46" s="113"/>
      <c r="W46" s="114"/>
      <c r="X46" s="113"/>
      <c r="Y46" s="114"/>
      <c r="Z46" s="113"/>
      <c r="AA46" s="114"/>
      <c r="AB46" s="113"/>
      <c r="AC46" s="114"/>
      <c r="AD46" s="113"/>
      <c r="AE46" s="114"/>
      <c r="AF46" s="113"/>
      <c r="AG46" s="114"/>
      <c r="AH46" s="113"/>
      <c r="AI46" s="114"/>
      <c r="AJ46" s="113"/>
      <c r="AK46" s="11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  <c r="IS46" s="84"/>
      <c r="IT46" s="84"/>
      <c r="IU46" s="84"/>
      <c r="IV46" s="84"/>
    </row>
    <row r="47" spans="1:256" s="85" customFormat="1" x14ac:dyDescent="0.2">
      <c r="A47" s="105" t="s">
        <v>169</v>
      </c>
      <c r="B47" s="113">
        <v>0</v>
      </c>
      <c r="C47" s="114">
        <v>0</v>
      </c>
      <c r="D47" s="113">
        <v>0</v>
      </c>
      <c r="E47" s="114" t="s">
        <v>167</v>
      </c>
      <c r="F47" s="113">
        <v>0</v>
      </c>
      <c r="G47" s="114" t="s">
        <v>167</v>
      </c>
      <c r="H47" s="113"/>
      <c r="I47" s="114"/>
      <c r="J47" s="113"/>
      <c r="K47" s="114"/>
      <c r="L47" s="113"/>
      <c r="M47" s="114"/>
      <c r="N47" s="113"/>
      <c r="O47" s="114"/>
      <c r="P47" s="113"/>
      <c r="Q47" s="114"/>
      <c r="R47" s="113">
        <v>0</v>
      </c>
      <c r="S47" s="114" t="s">
        <v>167</v>
      </c>
      <c r="T47" s="113"/>
      <c r="U47" s="114"/>
      <c r="V47" s="113"/>
      <c r="W47" s="114"/>
      <c r="X47" s="113"/>
      <c r="Y47" s="114"/>
      <c r="Z47" s="113"/>
      <c r="AA47" s="114"/>
      <c r="AB47" s="113"/>
      <c r="AC47" s="114"/>
      <c r="AD47" s="113"/>
      <c r="AE47" s="114"/>
      <c r="AF47" s="113"/>
      <c r="AG47" s="114"/>
      <c r="AH47" s="113"/>
      <c r="AI47" s="114"/>
      <c r="AJ47" s="113"/>
      <c r="AK47" s="11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  <c r="IV47" s="84"/>
    </row>
    <row r="48" spans="1:256" s="85" customFormat="1" x14ac:dyDescent="0.2">
      <c r="A48" s="105" t="s">
        <v>40</v>
      </c>
      <c r="B48" s="113">
        <v>0</v>
      </c>
      <c r="C48" s="114">
        <v>0</v>
      </c>
      <c r="D48" s="113">
        <v>0</v>
      </c>
      <c r="E48" s="114" t="s">
        <v>167</v>
      </c>
      <c r="F48" s="113">
        <v>0</v>
      </c>
      <c r="G48" s="114" t="s">
        <v>167</v>
      </c>
      <c r="H48" s="113"/>
      <c r="I48" s="114"/>
      <c r="J48" s="113"/>
      <c r="K48" s="114"/>
      <c r="L48" s="113"/>
      <c r="M48" s="114"/>
      <c r="N48" s="113"/>
      <c r="O48" s="114"/>
      <c r="P48" s="113"/>
      <c r="Q48" s="114"/>
      <c r="R48" s="113">
        <v>6.1999999999999998E-3</v>
      </c>
      <c r="S48" s="114" t="s">
        <v>167</v>
      </c>
      <c r="T48" s="113"/>
      <c r="U48" s="114"/>
      <c r="V48" s="113"/>
      <c r="W48" s="114"/>
      <c r="X48" s="113"/>
      <c r="Y48" s="114"/>
      <c r="Z48" s="113"/>
      <c r="AA48" s="114"/>
      <c r="AB48" s="113"/>
      <c r="AC48" s="114"/>
      <c r="AD48" s="113"/>
      <c r="AE48" s="114"/>
      <c r="AF48" s="113"/>
      <c r="AG48" s="114"/>
      <c r="AH48" s="113"/>
      <c r="AI48" s="114"/>
      <c r="AJ48" s="113"/>
      <c r="AK48" s="11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</row>
    <row r="49" spans="1:256" x14ac:dyDescent="0.25">
      <c r="A49" s="105" t="s">
        <v>38</v>
      </c>
      <c r="B49" s="113">
        <v>0</v>
      </c>
      <c r="C49" s="114">
        <v>0</v>
      </c>
      <c r="D49" s="113">
        <v>0</v>
      </c>
      <c r="E49" s="114" t="s">
        <v>167</v>
      </c>
      <c r="F49" s="113">
        <v>8.0000000000000004E-4</v>
      </c>
      <c r="G49" s="114" t="s">
        <v>167</v>
      </c>
      <c r="H49" s="113"/>
      <c r="I49" s="114"/>
      <c r="J49" s="113"/>
      <c r="K49" s="114"/>
      <c r="L49" s="113"/>
      <c r="M49" s="114"/>
      <c r="N49" s="113"/>
      <c r="O49" s="114"/>
      <c r="P49" s="113"/>
      <c r="Q49" s="114"/>
      <c r="R49" s="113">
        <v>0</v>
      </c>
      <c r="S49" s="114" t="s">
        <v>167</v>
      </c>
      <c r="T49" s="113"/>
      <c r="U49" s="114"/>
      <c r="V49" s="113"/>
      <c r="W49" s="114"/>
      <c r="X49" s="113"/>
      <c r="Y49" s="114"/>
      <c r="Z49" s="113"/>
      <c r="AA49" s="114"/>
      <c r="AB49" s="113"/>
      <c r="AC49" s="114"/>
      <c r="AD49" s="113"/>
      <c r="AE49" s="114"/>
      <c r="AF49" s="113"/>
      <c r="AG49" s="114"/>
      <c r="AH49" s="113"/>
      <c r="AI49" s="114"/>
      <c r="AJ49" s="113"/>
      <c r="AK49" s="114"/>
      <c r="AL49" s="84"/>
    </row>
    <row r="50" spans="1:256" s="85" customFormat="1" x14ac:dyDescent="0.2">
      <c r="A50" s="105" t="s">
        <v>41</v>
      </c>
      <c r="B50" s="113">
        <v>0</v>
      </c>
      <c r="C50" s="114">
        <v>0</v>
      </c>
      <c r="D50" s="113">
        <v>0</v>
      </c>
      <c r="E50" s="114" t="s">
        <v>167</v>
      </c>
      <c r="F50" s="113">
        <v>0</v>
      </c>
      <c r="G50" s="114" t="s">
        <v>167</v>
      </c>
      <c r="H50" s="113"/>
      <c r="I50" s="114"/>
      <c r="J50" s="113"/>
      <c r="K50" s="114"/>
      <c r="L50" s="113"/>
      <c r="M50" s="114"/>
      <c r="N50" s="113"/>
      <c r="O50" s="114"/>
      <c r="P50" s="113"/>
      <c r="Q50" s="114"/>
      <c r="R50" s="113">
        <v>0</v>
      </c>
      <c r="S50" s="114" t="s">
        <v>167</v>
      </c>
      <c r="T50" s="113"/>
      <c r="U50" s="114"/>
      <c r="V50" s="113"/>
      <c r="W50" s="114"/>
      <c r="X50" s="113"/>
      <c r="Y50" s="114"/>
      <c r="Z50" s="113"/>
      <c r="AA50" s="114"/>
      <c r="AB50" s="113"/>
      <c r="AC50" s="114"/>
      <c r="AD50" s="113"/>
      <c r="AE50" s="114"/>
      <c r="AF50" s="113"/>
      <c r="AG50" s="114"/>
      <c r="AH50" s="113"/>
      <c r="AI50" s="114"/>
      <c r="AJ50" s="113"/>
      <c r="AK50" s="11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  <c r="IH50" s="84"/>
      <c r="II50" s="84"/>
      <c r="IJ50" s="84"/>
      <c r="IK50" s="84"/>
      <c r="IL50" s="84"/>
      <c r="IM50" s="84"/>
      <c r="IN50" s="84"/>
      <c r="IO50" s="84"/>
      <c r="IP50" s="84"/>
      <c r="IQ50" s="84"/>
      <c r="IR50" s="84"/>
      <c r="IS50" s="84"/>
      <c r="IT50" s="84"/>
      <c r="IU50" s="84"/>
      <c r="IV50" s="84"/>
    </row>
    <row r="51" spans="1:256" s="85" customFormat="1" x14ac:dyDescent="0.2">
      <c r="A51" s="105" t="s">
        <v>37</v>
      </c>
      <c r="B51" s="113">
        <v>0.01</v>
      </c>
      <c r="C51" s="114">
        <v>0</v>
      </c>
      <c r="D51" s="113">
        <v>0.01</v>
      </c>
      <c r="E51" s="114" t="s">
        <v>167</v>
      </c>
      <c r="F51" s="113">
        <v>0</v>
      </c>
      <c r="G51" s="114" t="s">
        <v>167</v>
      </c>
      <c r="H51" s="113"/>
      <c r="I51" s="114"/>
      <c r="J51" s="113"/>
      <c r="K51" s="114"/>
      <c r="L51" s="113"/>
      <c r="M51" s="114"/>
      <c r="N51" s="113"/>
      <c r="O51" s="114"/>
      <c r="P51" s="113"/>
      <c r="Q51" s="114"/>
      <c r="R51" s="113">
        <v>8.3000000000000001E-3</v>
      </c>
      <c r="S51" s="114" t="s">
        <v>167</v>
      </c>
      <c r="T51" s="113"/>
      <c r="U51" s="114"/>
      <c r="V51" s="113"/>
      <c r="W51" s="114"/>
      <c r="X51" s="113"/>
      <c r="Y51" s="114"/>
      <c r="Z51" s="113"/>
      <c r="AA51" s="114"/>
      <c r="AB51" s="113"/>
      <c r="AC51" s="114"/>
      <c r="AD51" s="113"/>
      <c r="AE51" s="114"/>
      <c r="AF51" s="113"/>
      <c r="AG51" s="114"/>
      <c r="AH51" s="113"/>
      <c r="AI51" s="114"/>
      <c r="AJ51" s="113"/>
      <c r="AK51" s="11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  <c r="IV51" s="84"/>
    </row>
    <row r="52" spans="1:256" s="85" customFormat="1" x14ac:dyDescent="0.2">
      <c r="A52" s="105" t="s">
        <v>170</v>
      </c>
      <c r="B52" s="113">
        <v>0</v>
      </c>
      <c r="C52" s="114">
        <v>0</v>
      </c>
      <c r="D52" s="113">
        <v>0</v>
      </c>
      <c r="E52" s="114" t="s">
        <v>167</v>
      </c>
      <c r="F52" s="113">
        <v>0</v>
      </c>
      <c r="G52" s="114" t="s">
        <v>167</v>
      </c>
      <c r="H52" s="113"/>
      <c r="I52" s="114"/>
      <c r="J52" s="113"/>
      <c r="K52" s="114"/>
      <c r="L52" s="113"/>
      <c r="M52" s="114"/>
      <c r="N52" s="113"/>
      <c r="O52" s="114"/>
      <c r="P52" s="113"/>
      <c r="Q52" s="114"/>
      <c r="R52" s="113">
        <v>0</v>
      </c>
      <c r="S52" s="114" t="s">
        <v>167</v>
      </c>
      <c r="T52" s="113"/>
      <c r="U52" s="114"/>
      <c r="V52" s="113"/>
      <c r="W52" s="114"/>
      <c r="X52" s="113"/>
      <c r="Y52" s="114"/>
      <c r="Z52" s="113"/>
      <c r="AA52" s="114"/>
      <c r="AB52" s="113"/>
      <c r="AC52" s="114"/>
      <c r="AD52" s="113"/>
      <c r="AE52" s="114"/>
      <c r="AF52" s="113"/>
      <c r="AG52" s="114"/>
      <c r="AH52" s="113"/>
      <c r="AI52" s="114"/>
      <c r="AJ52" s="113"/>
      <c r="AK52" s="11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  <c r="IV52" s="84"/>
    </row>
    <row r="53" spans="1:256" x14ac:dyDescent="0.25">
      <c r="A53" s="105" t="s">
        <v>171</v>
      </c>
      <c r="B53" s="113">
        <v>0</v>
      </c>
      <c r="C53" s="114">
        <v>0</v>
      </c>
      <c r="D53" s="113">
        <v>0</v>
      </c>
      <c r="E53" s="114" t="s">
        <v>167</v>
      </c>
      <c r="F53" s="113">
        <v>0</v>
      </c>
      <c r="G53" s="114" t="s">
        <v>167</v>
      </c>
      <c r="H53" s="113"/>
      <c r="I53" s="114"/>
      <c r="J53" s="113"/>
      <c r="K53" s="114"/>
      <c r="L53" s="113"/>
      <c r="M53" s="114"/>
      <c r="N53" s="113"/>
      <c r="O53" s="114"/>
      <c r="P53" s="113"/>
      <c r="Q53" s="114"/>
      <c r="R53" s="113">
        <v>0</v>
      </c>
      <c r="S53" s="114" t="s">
        <v>167</v>
      </c>
      <c r="T53" s="113"/>
      <c r="U53" s="114"/>
      <c r="V53" s="113"/>
      <c r="W53" s="114"/>
      <c r="X53" s="113"/>
      <c r="Y53" s="114"/>
      <c r="Z53" s="113"/>
      <c r="AA53" s="114"/>
      <c r="AB53" s="113"/>
      <c r="AC53" s="114"/>
      <c r="AD53" s="113"/>
      <c r="AE53" s="114"/>
      <c r="AF53" s="113"/>
      <c r="AG53" s="114"/>
      <c r="AH53" s="113"/>
      <c r="AI53" s="114"/>
      <c r="AJ53" s="113"/>
      <c r="AK53" s="114"/>
      <c r="AL53" s="84"/>
    </row>
    <row r="54" spans="1:256" s="85" customFormat="1" x14ac:dyDescent="0.2">
      <c r="A54" s="105" t="s">
        <v>172</v>
      </c>
      <c r="B54" s="113">
        <v>0.01</v>
      </c>
      <c r="C54" s="114">
        <v>0</v>
      </c>
      <c r="D54" s="113">
        <v>0.01</v>
      </c>
      <c r="E54" s="114" t="s">
        <v>167</v>
      </c>
      <c r="F54" s="113">
        <v>2.3999999999999998E-3</v>
      </c>
      <c r="G54" s="114" t="s">
        <v>167</v>
      </c>
      <c r="H54" s="113"/>
      <c r="I54" s="114"/>
      <c r="J54" s="113"/>
      <c r="K54" s="114"/>
      <c r="L54" s="113"/>
      <c r="M54" s="114"/>
      <c r="N54" s="113"/>
      <c r="O54" s="114"/>
      <c r="P54" s="113"/>
      <c r="Q54" s="114"/>
      <c r="R54" s="113">
        <v>0.36959999999999998</v>
      </c>
      <c r="S54" s="114" t="s">
        <v>167</v>
      </c>
      <c r="T54" s="113"/>
      <c r="U54" s="114"/>
      <c r="V54" s="113"/>
      <c r="W54" s="114"/>
      <c r="X54" s="113"/>
      <c r="Y54" s="114"/>
      <c r="Z54" s="113"/>
      <c r="AA54" s="114"/>
      <c r="AB54" s="113"/>
      <c r="AC54" s="114"/>
      <c r="AD54" s="113"/>
      <c r="AE54" s="114"/>
      <c r="AF54" s="113"/>
      <c r="AG54" s="114"/>
      <c r="AH54" s="113"/>
      <c r="AI54" s="114"/>
      <c r="AJ54" s="113"/>
      <c r="AK54" s="11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</row>
    <row r="55" spans="1:256" s="124" customFormat="1" ht="12.75" customHeight="1" x14ac:dyDescent="0.2">
      <c r="A55" s="120" t="s">
        <v>173</v>
      </c>
      <c r="B55" s="125">
        <v>1.7399999999999999E-2</v>
      </c>
      <c r="C55" s="126"/>
      <c r="D55" s="125">
        <v>6.8000000000000005E-2</v>
      </c>
      <c r="E55" s="127"/>
      <c r="F55" s="121">
        <v>1.03E-2</v>
      </c>
      <c r="G55" s="122" t="s">
        <v>167</v>
      </c>
      <c r="H55" s="121"/>
      <c r="I55" s="122"/>
      <c r="J55" s="121"/>
      <c r="K55" s="122"/>
      <c r="L55" s="121"/>
      <c r="M55" s="122"/>
      <c r="N55" s="121"/>
      <c r="O55" s="122"/>
      <c r="P55" s="121"/>
      <c r="Q55" s="122"/>
      <c r="R55" s="142">
        <v>8.6E-3</v>
      </c>
      <c r="S55" s="143"/>
      <c r="T55" s="121"/>
      <c r="U55" s="122"/>
      <c r="V55" s="121"/>
      <c r="W55" s="122"/>
      <c r="X55" s="121"/>
      <c r="Y55" s="122"/>
      <c r="Z55" s="121"/>
      <c r="AA55" s="122"/>
      <c r="AB55" s="121"/>
      <c r="AC55" s="122"/>
      <c r="AD55" s="121"/>
      <c r="AE55" s="122"/>
      <c r="AF55" s="121"/>
      <c r="AG55" s="122"/>
      <c r="AH55" s="121"/>
      <c r="AI55" s="122"/>
      <c r="AJ55" s="121"/>
      <c r="AK55" s="122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3"/>
      <c r="GA55" s="123"/>
      <c r="GB55" s="123"/>
      <c r="GC55" s="123"/>
      <c r="GD55" s="123"/>
      <c r="GE55" s="123"/>
      <c r="GF55" s="123"/>
      <c r="GG55" s="123"/>
      <c r="GH55" s="123"/>
      <c r="GI55" s="123"/>
      <c r="GJ55" s="123"/>
      <c r="GK55" s="123"/>
      <c r="GL55" s="123"/>
      <c r="GM55" s="123"/>
      <c r="GN55" s="123"/>
      <c r="GO55" s="123"/>
      <c r="GP55" s="123"/>
      <c r="GQ55" s="123"/>
      <c r="GR55" s="123"/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3"/>
      <c r="HG55" s="123"/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3"/>
      <c r="HV55" s="123"/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3"/>
      <c r="IK55" s="123"/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</row>
    <row r="56" spans="1:256" ht="7.5" customHeight="1" x14ac:dyDescent="0.25">
      <c r="A56" s="128"/>
      <c r="B56" s="129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</row>
    <row r="57" spans="1:256" s="81" customFormat="1" x14ac:dyDescent="0.25">
      <c r="A57" s="100" t="s">
        <v>174</v>
      </c>
      <c r="B57" s="118">
        <f>B$4</f>
        <v>0</v>
      </c>
      <c r="C57" s="104"/>
      <c r="D57" s="118">
        <f ca="1">D$4</f>
        <v>45505</v>
      </c>
      <c r="E57" s="104"/>
      <c r="F57" s="118">
        <f ca="1">F$4</f>
        <v>45536</v>
      </c>
      <c r="G57" s="104"/>
      <c r="H57" s="118" t="str">
        <f ca="1">H$4</f>
        <v>Meta Parcial</v>
      </c>
      <c r="I57" s="104"/>
      <c r="J57" s="118" t="str">
        <f ca="1">J$4</f>
        <v>01-25-Out-24</v>
      </c>
      <c r="K57" s="104"/>
      <c r="L57" s="118" t="str">
        <f ca="1">L$4</f>
        <v>Meta Parcial</v>
      </c>
      <c r="M57" s="104"/>
      <c r="N57" s="118" t="str">
        <f ca="1">N$4</f>
        <v>26-31-Out-24</v>
      </c>
      <c r="O57" s="104"/>
      <c r="P57" s="118" t="str">
        <f ca="1">P$4</f>
        <v>Meta Mensal</v>
      </c>
      <c r="Q57" s="104"/>
      <c r="R57" s="118">
        <f ca="1">R$4</f>
        <v>45566</v>
      </c>
      <c r="S57" s="104"/>
      <c r="T57" s="118">
        <f ca="1">T$4</f>
        <v>45597</v>
      </c>
      <c r="U57" s="104"/>
      <c r="V57" s="118">
        <f ca="1">V$4</f>
        <v>45627</v>
      </c>
      <c r="W57" s="104"/>
      <c r="X57" s="118">
        <f ca="1">X$4</f>
        <v>45658</v>
      </c>
      <c r="Y57" s="104"/>
      <c r="Z57" s="118">
        <f ca="1">Z$4</f>
        <v>45689</v>
      </c>
      <c r="AA57" s="104"/>
      <c r="AB57" s="118">
        <f ca="1">AB$4</f>
        <v>45717</v>
      </c>
      <c r="AC57" s="104"/>
      <c r="AD57" s="118">
        <f ca="1">AD$4</f>
        <v>45748</v>
      </c>
      <c r="AE57" s="104"/>
      <c r="AF57" s="118">
        <f ca="1">AF$4</f>
        <v>45778</v>
      </c>
      <c r="AG57" s="104"/>
      <c r="AH57" s="118">
        <f ca="1">AH$4</f>
        <v>45809</v>
      </c>
      <c r="AI57" s="104"/>
      <c r="AJ57" s="118">
        <f ca="1">AJ$4</f>
        <v>45839</v>
      </c>
      <c r="AK57" s="104"/>
    </row>
    <row r="58" spans="1:256" s="85" customFormat="1" x14ac:dyDescent="0.2">
      <c r="A58" s="105" t="s">
        <v>36</v>
      </c>
      <c r="B58" s="113">
        <v>0</v>
      </c>
      <c r="C58" s="114"/>
      <c r="D58" s="110">
        <v>0</v>
      </c>
      <c r="E58" s="109"/>
      <c r="F58" s="110">
        <v>0</v>
      </c>
      <c r="G58" s="109"/>
      <c r="H58" s="110"/>
      <c r="I58" s="109"/>
      <c r="J58" s="110"/>
      <c r="K58" s="109"/>
      <c r="L58" s="110"/>
      <c r="M58" s="109"/>
      <c r="N58" s="110"/>
      <c r="O58" s="109"/>
      <c r="P58" s="110"/>
      <c r="Q58" s="109"/>
      <c r="R58" s="130">
        <v>0</v>
      </c>
      <c r="S58" s="109"/>
      <c r="T58" s="110"/>
      <c r="U58" s="109"/>
      <c r="V58" s="110"/>
      <c r="W58" s="109"/>
      <c r="X58" s="110"/>
      <c r="Y58" s="109"/>
      <c r="Z58" s="110"/>
      <c r="AA58" s="109"/>
      <c r="AB58" s="110"/>
      <c r="AC58" s="109"/>
      <c r="AD58" s="110"/>
      <c r="AE58" s="109"/>
      <c r="AF58" s="110"/>
      <c r="AG58" s="109"/>
      <c r="AH58" s="110"/>
      <c r="AI58" s="109"/>
      <c r="AJ58" s="110"/>
      <c r="AK58" s="109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</row>
    <row r="59" spans="1:256" s="85" customFormat="1" x14ac:dyDescent="0.2">
      <c r="A59" s="105" t="s">
        <v>168</v>
      </c>
      <c r="B59" s="113">
        <v>0</v>
      </c>
      <c r="C59" s="114"/>
      <c r="D59" s="110">
        <v>0</v>
      </c>
      <c r="E59" s="109"/>
      <c r="F59" s="110">
        <v>0</v>
      </c>
      <c r="G59" s="109"/>
      <c r="H59" s="110"/>
      <c r="I59" s="109"/>
      <c r="J59" s="110"/>
      <c r="K59" s="109"/>
      <c r="L59" s="110"/>
      <c r="M59" s="109"/>
      <c r="N59" s="110"/>
      <c r="O59" s="109"/>
      <c r="P59" s="110"/>
      <c r="Q59" s="109"/>
      <c r="R59" s="130">
        <v>0.01</v>
      </c>
      <c r="S59" s="109"/>
      <c r="T59" s="110"/>
      <c r="U59" s="109"/>
      <c r="V59" s="110"/>
      <c r="W59" s="109"/>
      <c r="X59" s="110"/>
      <c r="Y59" s="109"/>
      <c r="Z59" s="110"/>
      <c r="AA59" s="109"/>
      <c r="AB59" s="110"/>
      <c r="AC59" s="109"/>
      <c r="AD59" s="110"/>
      <c r="AE59" s="109"/>
      <c r="AF59" s="110"/>
      <c r="AG59" s="109"/>
      <c r="AH59" s="110"/>
      <c r="AI59" s="109"/>
      <c r="AJ59" s="110"/>
      <c r="AK59" s="109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  <c r="IV59" s="84"/>
    </row>
    <row r="60" spans="1:256" s="85" customFormat="1" x14ac:dyDescent="0.2">
      <c r="A60" s="105" t="s">
        <v>169</v>
      </c>
      <c r="B60" s="113">
        <v>0</v>
      </c>
      <c r="C60" s="114"/>
      <c r="D60" s="110">
        <v>0</v>
      </c>
      <c r="E60" s="109"/>
      <c r="F60" s="110">
        <v>0</v>
      </c>
      <c r="G60" s="109"/>
      <c r="H60" s="110"/>
      <c r="I60" s="109"/>
      <c r="J60" s="110"/>
      <c r="K60" s="109"/>
      <c r="L60" s="110"/>
      <c r="M60" s="109"/>
      <c r="N60" s="110"/>
      <c r="O60" s="109"/>
      <c r="P60" s="110"/>
      <c r="Q60" s="109"/>
      <c r="R60" s="110">
        <v>0</v>
      </c>
      <c r="S60" s="109"/>
      <c r="T60" s="110"/>
      <c r="U60" s="109"/>
      <c r="V60" s="110"/>
      <c r="W60" s="109"/>
      <c r="X60" s="110"/>
      <c r="Y60" s="109"/>
      <c r="Z60" s="110"/>
      <c r="AA60" s="109"/>
      <c r="AB60" s="110"/>
      <c r="AC60" s="109"/>
      <c r="AD60" s="110"/>
      <c r="AE60" s="109"/>
      <c r="AF60" s="110"/>
      <c r="AG60" s="109"/>
      <c r="AH60" s="110"/>
      <c r="AI60" s="109"/>
      <c r="AJ60" s="110"/>
      <c r="AK60" s="109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  <c r="IV60" s="84"/>
    </row>
    <row r="61" spans="1:256" s="85" customFormat="1" x14ac:dyDescent="0.2">
      <c r="A61" s="105" t="s">
        <v>40</v>
      </c>
      <c r="B61" s="113">
        <v>0</v>
      </c>
      <c r="C61" s="114"/>
      <c r="D61" s="110">
        <v>0</v>
      </c>
      <c r="E61" s="109"/>
      <c r="F61" s="110">
        <v>0</v>
      </c>
      <c r="G61" s="109"/>
      <c r="H61" s="110"/>
      <c r="I61" s="109"/>
      <c r="J61" s="110"/>
      <c r="K61" s="109"/>
      <c r="L61" s="110"/>
      <c r="M61" s="109"/>
      <c r="N61" s="110"/>
      <c r="O61" s="109"/>
      <c r="P61" s="110"/>
      <c r="Q61" s="109"/>
      <c r="R61" s="130">
        <v>0</v>
      </c>
      <c r="S61" s="109"/>
      <c r="T61" s="110"/>
      <c r="U61" s="109"/>
      <c r="V61" s="110"/>
      <c r="W61" s="109"/>
      <c r="X61" s="110"/>
      <c r="Y61" s="109"/>
      <c r="Z61" s="110"/>
      <c r="AA61" s="109"/>
      <c r="AB61" s="110"/>
      <c r="AC61" s="109"/>
      <c r="AD61" s="110"/>
      <c r="AE61" s="109"/>
      <c r="AF61" s="110"/>
      <c r="AG61" s="109"/>
      <c r="AH61" s="110"/>
      <c r="AI61" s="109"/>
      <c r="AJ61" s="110"/>
      <c r="AK61" s="109"/>
      <c r="AL61" s="84"/>
      <c r="AM61" s="131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  <c r="IV61" s="84"/>
    </row>
    <row r="62" spans="1:256" s="85" customFormat="1" x14ac:dyDescent="0.2">
      <c r="A62" s="105" t="s">
        <v>38</v>
      </c>
      <c r="B62" s="113">
        <v>0</v>
      </c>
      <c r="C62" s="114"/>
      <c r="D62" s="110">
        <v>0</v>
      </c>
      <c r="E62" s="109"/>
      <c r="F62" s="110">
        <v>0</v>
      </c>
      <c r="G62" s="109"/>
      <c r="H62" s="110"/>
      <c r="I62" s="109"/>
      <c r="J62" s="110"/>
      <c r="K62" s="109"/>
      <c r="L62" s="110"/>
      <c r="M62" s="109"/>
      <c r="N62" s="110"/>
      <c r="O62" s="109"/>
      <c r="P62" s="110"/>
      <c r="Q62" s="109"/>
      <c r="R62" s="110">
        <v>0</v>
      </c>
      <c r="S62" s="109"/>
      <c r="T62" s="110"/>
      <c r="U62" s="109"/>
      <c r="V62" s="110"/>
      <c r="W62" s="109"/>
      <c r="X62" s="110"/>
      <c r="Y62" s="109"/>
      <c r="Z62" s="110"/>
      <c r="AA62" s="109"/>
      <c r="AB62" s="110"/>
      <c r="AC62" s="109"/>
      <c r="AD62" s="110"/>
      <c r="AE62" s="109"/>
      <c r="AF62" s="110"/>
      <c r="AG62" s="109"/>
      <c r="AH62" s="110"/>
      <c r="AI62" s="109"/>
      <c r="AJ62" s="110"/>
      <c r="AK62" s="109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4"/>
      <c r="IC62" s="84"/>
      <c r="ID62" s="84"/>
      <c r="IE62" s="84"/>
      <c r="IF62" s="84"/>
      <c r="IG62" s="84"/>
      <c r="IH62" s="84"/>
      <c r="II62" s="84"/>
      <c r="IJ62" s="84"/>
      <c r="IK62" s="84"/>
      <c r="IL62" s="84"/>
      <c r="IM62" s="84"/>
      <c r="IN62" s="84"/>
      <c r="IO62" s="84"/>
      <c r="IP62" s="84"/>
      <c r="IQ62" s="84"/>
      <c r="IR62" s="84"/>
      <c r="IS62" s="84"/>
      <c r="IT62" s="84"/>
      <c r="IU62" s="84"/>
      <c r="IV62" s="84"/>
    </row>
    <row r="63" spans="1:256" s="85" customFormat="1" x14ac:dyDescent="0.2">
      <c r="A63" s="105" t="s">
        <v>41</v>
      </c>
      <c r="B63" s="113">
        <v>0</v>
      </c>
      <c r="C63" s="114"/>
      <c r="D63" s="110">
        <v>0</v>
      </c>
      <c r="E63" s="109"/>
      <c r="F63" s="110">
        <v>0</v>
      </c>
      <c r="G63" s="109"/>
      <c r="H63" s="110"/>
      <c r="I63" s="109"/>
      <c r="J63" s="110"/>
      <c r="K63" s="109"/>
      <c r="L63" s="110"/>
      <c r="M63" s="109"/>
      <c r="N63" s="110"/>
      <c r="O63" s="109"/>
      <c r="P63" s="110"/>
      <c r="Q63" s="109"/>
      <c r="R63" s="110">
        <v>0.01</v>
      </c>
      <c r="S63" s="109"/>
      <c r="T63" s="110"/>
      <c r="U63" s="109"/>
      <c r="V63" s="110"/>
      <c r="W63" s="109"/>
      <c r="X63" s="110"/>
      <c r="Y63" s="109"/>
      <c r="Z63" s="110"/>
      <c r="AA63" s="109"/>
      <c r="AB63" s="110"/>
      <c r="AC63" s="109"/>
      <c r="AD63" s="110"/>
      <c r="AE63" s="109"/>
      <c r="AF63" s="110"/>
      <c r="AG63" s="109"/>
      <c r="AH63" s="110"/>
      <c r="AI63" s="109"/>
      <c r="AJ63" s="110"/>
      <c r="AK63" s="109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  <c r="IT63" s="84"/>
      <c r="IU63" s="84"/>
      <c r="IV63" s="84"/>
    </row>
    <row r="64" spans="1:256" s="85" customFormat="1" x14ac:dyDescent="0.2">
      <c r="A64" s="105" t="s">
        <v>37</v>
      </c>
      <c r="B64" s="113">
        <v>0</v>
      </c>
      <c r="C64" s="114"/>
      <c r="D64" s="110">
        <v>0</v>
      </c>
      <c r="E64" s="109"/>
      <c r="F64" s="110">
        <v>0</v>
      </c>
      <c r="G64" s="109"/>
      <c r="H64" s="110"/>
      <c r="I64" s="109"/>
      <c r="J64" s="110"/>
      <c r="K64" s="109"/>
      <c r="L64" s="110"/>
      <c r="M64" s="109"/>
      <c r="N64" s="110"/>
      <c r="O64" s="109"/>
      <c r="P64" s="110"/>
      <c r="Q64" s="109"/>
      <c r="R64" s="110">
        <v>0</v>
      </c>
      <c r="S64" s="109"/>
      <c r="T64" s="110"/>
      <c r="U64" s="109"/>
      <c r="V64" s="110"/>
      <c r="W64" s="109"/>
      <c r="X64" s="110"/>
      <c r="Y64" s="109"/>
      <c r="Z64" s="110"/>
      <c r="AA64" s="109"/>
      <c r="AB64" s="110"/>
      <c r="AC64" s="109"/>
      <c r="AD64" s="110"/>
      <c r="AE64" s="109"/>
      <c r="AF64" s="110"/>
      <c r="AG64" s="109"/>
      <c r="AH64" s="110"/>
      <c r="AI64" s="109"/>
      <c r="AJ64" s="110"/>
      <c r="AK64" s="109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  <c r="IV64" s="84"/>
    </row>
    <row r="65" spans="1:256" s="85" customFormat="1" x14ac:dyDescent="0.2">
      <c r="A65" s="105" t="s">
        <v>170</v>
      </c>
      <c r="B65" s="113">
        <v>0</v>
      </c>
      <c r="C65" s="114"/>
      <c r="D65" s="110">
        <v>0</v>
      </c>
      <c r="E65" s="109"/>
      <c r="F65" s="110">
        <v>0</v>
      </c>
      <c r="G65" s="109"/>
      <c r="H65" s="110"/>
      <c r="I65" s="109"/>
      <c r="J65" s="110"/>
      <c r="K65" s="109"/>
      <c r="L65" s="110"/>
      <c r="M65" s="109"/>
      <c r="N65" s="110"/>
      <c r="O65" s="109"/>
      <c r="P65" s="110"/>
      <c r="Q65" s="109"/>
      <c r="R65" s="110">
        <v>0</v>
      </c>
      <c r="S65" s="109"/>
      <c r="T65" s="110"/>
      <c r="U65" s="109"/>
      <c r="V65" s="110"/>
      <c r="W65" s="109"/>
      <c r="X65" s="110"/>
      <c r="Y65" s="109"/>
      <c r="Z65" s="110"/>
      <c r="AA65" s="109"/>
      <c r="AB65" s="110"/>
      <c r="AC65" s="109"/>
      <c r="AD65" s="110"/>
      <c r="AE65" s="109"/>
      <c r="AF65" s="110"/>
      <c r="AG65" s="109"/>
      <c r="AH65" s="110"/>
      <c r="AI65" s="109"/>
      <c r="AJ65" s="110"/>
      <c r="AK65" s="109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  <c r="IT65" s="84"/>
      <c r="IU65" s="84"/>
      <c r="IV65" s="84"/>
    </row>
    <row r="66" spans="1:256" s="85" customFormat="1" x14ac:dyDescent="0.2">
      <c r="A66" s="105" t="s">
        <v>171</v>
      </c>
      <c r="B66" s="113">
        <v>0</v>
      </c>
      <c r="C66" s="114"/>
      <c r="D66" s="110">
        <v>0</v>
      </c>
      <c r="E66" s="109"/>
      <c r="F66" s="110">
        <v>0</v>
      </c>
      <c r="G66" s="109"/>
      <c r="H66" s="110"/>
      <c r="I66" s="109"/>
      <c r="J66" s="110"/>
      <c r="K66" s="109"/>
      <c r="L66" s="110"/>
      <c r="M66" s="109"/>
      <c r="N66" s="110"/>
      <c r="O66" s="109"/>
      <c r="P66" s="110"/>
      <c r="Q66" s="109"/>
      <c r="R66" s="110">
        <v>0</v>
      </c>
      <c r="S66" s="109"/>
      <c r="T66" s="110"/>
      <c r="U66" s="109"/>
      <c r="V66" s="110"/>
      <c r="W66" s="109"/>
      <c r="X66" s="110"/>
      <c r="Y66" s="109"/>
      <c r="Z66" s="110"/>
      <c r="AA66" s="109"/>
      <c r="AB66" s="110"/>
      <c r="AC66" s="109"/>
      <c r="AD66" s="110"/>
      <c r="AE66" s="109"/>
      <c r="AF66" s="110"/>
      <c r="AG66" s="109"/>
      <c r="AH66" s="110"/>
      <c r="AI66" s="109"/>
      <c r="AJ66" s="110"/>
      <c r="AK66" s="109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</row>
    <row r="67" spans="1:256" s="85" customFormat="1" x14ac:dyDescent="0.2">
      <c r="A67" s="105" t="s">
        <v>172</v>
      </c>
      <c r="B67" s="113">
        <v>0</v>
      </c>
      <c r="C67" s="114"/>
      <c r="D67" s="110">
        <v>0.01</v>
      </c>
      <c r="E67" s="109"/>
      <c r="F67" s="110">
        <v>6.3299999999999995E-2</v>
      </c>
      <c r="G67" s="109"/>
      <c r="H67" s="110"/>
      <c r="I67" s="109"/>
      <c r="J67" s="110"/>
      <c r="K67" s="109"/>
      <c r="L67" s="110"/>
      <c r="M67" s="109"/>
      <c r="N67" s="110"/>
      <c r="O67" s="109"/>
      <c r="P67" s="110"/>
      <c r="Q67" s="109"/>
      <c r="R67" s="110">
        <v>0.02</v>
      </c>
      <c r="S67" s="109"/>
      <c r="T67" s="110"/>
      <c r="U67" s="109"/>
      <c r="V67" s="110"/>
      <c r="W67" s="109"/>
      <c r="X67" s="110"/>
      <c r="Y67" s="109"/>
      <c r="Z67" s="110"/>
      <c r="AA67" s="109"/>
      <c r="AB67" s="110"/>
      <c r="AC67" s="109"/>
      <c r="AD67" s="110"/>
      <c r="AE67" s="109"/>
      <c r="AF67" s="110"/>
      <c r="AG67" s="109"/>
      <c r="AH67" s="110"/>
      <c r="AI67" s="109"/>
      <c r="AJ67" s="110"/>
      <c r="AK67" s="109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</row>
    <row r="68" spans="1:256" s="124" customFormat="1" ht="12.75" customHeight="1" x14ac:dyDescent="0.2">
      <c r="A68" s="120" t="s">
        <v>173</v>
      </c>
      <c r="B68" s="121">
        <v>0</v>
      </c>
      <c r="C68" s="122"/>
      <c r="D68" s="132">
        <v>0</v>
      </c>
      <c r="E68" s="133"/>
      <c r="F68" s="132">
        <v>6.3299999999999995E-2</v>
      </c>
      <c r="G68" s="133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142">
        <v>4.5499999999999999E-2</v>
      </c>
      <c r="S68" s="143"/>
      <c r="T68" s="132"/>
      <c r="U68" s="133"/>
      <c r="V68" s="132"/>
      <c r="W68" s="133"/>
      <c r="X68" s="132"/>
      <c r="Y68" s="133"/>
      <c r="Z68" s="132"/>
      <c r="AA68" s="133"/>
      <c r="AB68" s="132"/>
      <c r="AC68" s="133"/>
      <c r="AD68" s="132"/>
      <c r="AE68" s="133"/>
      <c r="AF68" s="132"/>
      <c r="AG68" s="133"/>
      <c r="AH68" s="132"/>
      <c r="AI68" s="133"/>
      <c r="AJ68" s="132"/>
      <c r="AK68" s="13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  <c r="FX68" s="123"/>
      <c r="FY68" s="123"/>
      <c r="FZ68" s="123"/>
      <c r="GA68" s="123"/>
      <c r="GB68" s="123"/>
      <c r="GC68" s="123"/>
      <c r="GD68" s="123"/>
      <c r="GE68" s="123"/>
      <c r="GF68" s="123"/>
      <c r="GG68" s="123"/>
      <c r="GH68" s="123"/>
      <c r="GI68" s="123"/>
      <c r="GJ68" s="123"/>
      <c r="GK68" s="123"/>
      <c r="GL68" s="123"/>
      <c r="GM68" s="123"/>
      <c r="GN68" s="123"/>
      <c r="GO68" s="123"/>
      <c r="GP68" s="123"/>
      <c r="GQ68" s="123"/>
      <c r="GR68" s="123"/>
      <c r="GS68" s="123"/>
      <c r="GT68" s="123"/>
      <c r="GU68" s="123"/>
      <c r="GV68" s="123"/>
      <c r="GW68" s="123"/>
      <c r="GX68" s="123"/>
      <c r="GY68" s="123"/>
      <c r="GZ68" s="123"/>
      <c r="HA68" s="123"/>
      <c r="HB68" s="123"/>
      <c r="HC68" s="123"/>
      <c r="HD68" s="123"/>
      <c r="HE68" s="123"/>
      <c r="HF68" s="123"/>
      <c r="HG68" s="123"/>
      <c r="HH68" s="123"/>
      <c r="HI68" s="123"/>
      <c r="HJ68" s="123"/>
      <c r="HK68" s="123"/>
      <c r="HL68" s="123"/>
      <c r="HM68" s="123"/>
      <c r="HN68" s="123"/>
      <c r="HO68" s="123"/>
      <c r="HP68" s="123"/>
      <c r="HQ68" s="123"/>
      <c r="HR68" s="123"/>
      <c r="HS68" s="123"/>
      <c r="HT68" s="123"/>
      <c r="HU68" s="123"/>
      <c r="HV68" s="123"/>
      <c r="HW68" s="123"/>
      <c r="HX68" s="123"/>
      <c r="HY68" s="123"/>
      <c r="HZ68" s="123"/>
      <c r="IA68" s="123"/>
      <c r="IB68" s="123"/>
      <c r="IC68" s="123"/>
      <c r="ID68" s="123"/>
      <c r="IE68" s="123"/>
      <c r="IF68" s="123"/>
      <c r="IG68" s="123"/>
      <c r="IH68" s="123"/>
      <c r="II68" s="123"/>
      <c r="IJ68" s="123"/>
      <c r="IK68" s="123"/>
      <c r="IL68" s="123"/>
      <c r="IM68" s="123"/>
      <c r="IN68" s="123"/>
      <c r="IO68" s="123"/>
      <c r="IP68" s="123"/>
      <c r="IQ68" s="123"/>
      <c r="IR68" s="123"/>
      <c r="IS68" s="123"/>
      <c r="IT68" s="123"/>
      <c r="IU68" s="123"/>
      <c r="IV68" s="123"/>
    </row>
  </sheetData>
  <mergeCells count="5">
    <mergeCell ref="A2:AK2"/>
    <mergeCell ref="A3:AK3"/>
    <mergeCell ref="R5:S5"/>
    <mergeCell ref="R55:S55"/>
    <mergeCell ref="R68:S68"/>
  </mergeCells>
  <printOptions horizontalCentered="1"/>
  <pageMargins left="0" right="0" top="0.19685039370078741" bottom="0.39370078740157483" header="0" footer="0"/>
  <pageSetup paperSize="9" scale="78" firstPageNumber="0" orientation="portrait" horizontalDpi="300" verticalDpi="300" r:id="rId1"/>
  <headerFooter>
    <oddFooter>&amp;C
Diretoria Geral - Policlínica de Posse&amp;RPágina &amp;P de &amp;N</oddFooter>
  </headerFooter>
  <rowBreaks count="1" manualBreakCount="1">
    <brk id="68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75B4E-20CF-4A59-A2F9-83C74F37F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165865-FC4E-4455-93B8-9BFC3A235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Produção</vt:lpstr>
      <vt:lpstr>Produção1TRIM</vt:lpstr>
      <vt:lpstr>Desempenho</vt:lpstr>
      <vt:lpstr>Desempenho1TRIM</vt:lpstr>
      <vt:lpstr>Efetividade</vt:lpstr>
      <vt:lpstr>Desempenho!Area_de_impressao</vt:lpstr>
      <vt:lpstr>Desempenho1TRIM!Area_de_impressao</vt:lpstr>
      <vt:lpstr>Efetividade!Area_de_impressao</vt:lpstr>
      <vt:lpstr>Produção1TRIM!Area_de_impressao</vt:lpstr>
      <vt:lpstr>Desempenho!Titulos_de_impressao</vt:lpstr>
      <vt:lpstr>Desempenho1TRIM!Titulos_de_impressao</vt:lpstr>
      <vt:lpstr>Efetividade!Titulos_de_impressao</vt:lpstr>
      <vt:lpstr>Produção1TRIM!Titulos_de_impressao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2024-11-05T18:30:16Z</dcterms:created>
  <dcterms:modified xsi:type="dcterms:W3CDTF">2024-11-07T13:06:25Z</dcterms:modified>
  <cp:category/>
  <cp:contentStatus/>
</cp:coreProperties>
</file>