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GABRIELA - RELATORIOS ASSINADOS - ANUAL\"/>
    </mc:Choice>
  </mc:AlternateContent>
  <xr:revisionPtr revIDLastSave="0" documentId="8_{EEFD1A68-04B4-4AA9-828B-A85AB3485265}" xr6:coauthVersionLast="47" xr6:coauthVersionMax="47" xr10:uidLastSave="{00000000-0000-0000-0000-000000000000}"/>
  <bookViews>
    <workbookView xWindow="-120" yWindow="-120" windowWidth="20730" windowHeight="11040" firstSheet="1" activeTab="1" xr2:uid="{6EAC9CE4-15F1-4E11-99BD-35829F9E7FA8}"/>
  </bookViews>
  <sheets>
    <sheet name="Produção" sheetId="1" r:id="rId1"/>
    <sheet name="Desempenho" sheetId="2" r:id="rId2"/>
  </sheets>
  <definedNames>
    <definedName name="__xlfn_IFERROR">NA()</definedName>
    <definedName name="_xlnm.Print_Area" localSheetId="1">Desempenho!$A$1:$U$22</definedName>
    <definedName name="_xlnm.Print_Area" localSheetId="0">Produção!$A$1:$U$166</definedName>
    <definedName name="_xlnm.Print_Titles" localSheetId="1">Desempenho!$1:$4</definedName>
    <definedName name="_xlnm.Print_Titles" localSheetId="0">Produção!$1:$3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" l="1"/>
  <c r="L20" i="2"/>
  <c r="U20" i="2"/>
  <c r="T20" i="2"/>
  <c r="S20" i="2"/>
  <c r="R20" i="2"/>
  <c r="Q20" i="2"/>
  <c r="P20" i="2"/>
  <c r="O20" i="2"/>
  <c r="M20" i="2"/>
  <c r="K20" i="2"/>
  <c r="J20" i="2"/>
  <c r="I20" i="2"/>
  <c r="H20" i="2"/>
  <c r="G20" i="2"/>
  <c r="F20" i="2"/>
  <c r="E20" i="2"/>
  <c r="C20" i="2"/>
  <c r="U19" i="2"/>
  <c r="T19" i="2"/>
  <c r="S19" i="2"/>
  <c r="R19" i="2"/>
  <c r="Q19" i="2"/>
  <c r="P19" i="2"/>
  <c r="O19" i="2"/>
  <c r="M19" i="2"/>
  <c r="J19" i="2"/>
  <c r="H19" i="2"/>
  <c r="E19" i="2"/>
  <c r="C19" i="2"/>
  <c r="U18" i="2"/>
  <c r="U17" i="2" s="1"/>
  <c r="T18" i="2"/>
  <c r="T17" i="2"/>
  <c r="S18" i="2"/>
  <c r="S17" i="2"/>
  <c r="R18" i="2"/>
  <c r="R17" i="2" s="1"/>
  <c r="Q18" i="2"/>
  <c r="P18" i="2"/>
  <c r="P17" i="2"/>
  <c r="O18" i="2"/>
  <c r="O17" i="2"/>
  <c r="M18" i="2"/>
  <c r="M17" i="2"/>
  <c r="J18" i="2"/>
  <c r="J17" i="2" s="1"/>
  <c r="H18" i="2"/>
  <c r="F18" i="2"/>
  <c r="E18" i="2"/>
  <c r="C18" i="2"/>
  <c r="C17" i="2"/>
  <c r="Q17" i="2"/>
  <c r="K17" i="2"/>
  <c r="I17" i="2"/>
  <c r="H17" i="2"/>
  <c r="G17" i="2"/>
  <c r="E17" i="2"/>
  <c r="L16" i="2"/>
  <c r="L15" i="2"/>
  <c r="L14" i="2" s="1"/>
  <c r="U14" i="2"/>
  <c r="T14" i="2"/>
  <c r="S14" i="2"/>
  <c r="R14" i="2"/>
  <c r="Q14" i="2"/>
  <c r="P14" i="2"/>
  <c r="O14" i="2"/>
  <c r="M14" i="2"/>
  <c r="K14" i="2"/>
  <c r="J14" i="2"/>
  <c r="I14" i="2"/>
  <c r="H14" i="2"/>
  <c r="G14" i="2"/>
  <c r="F14" i="2"/>
  <c r="E14" i="2"/>
  <c r="C14" i="2"/>
  <c r="L13" i="2"/>
  <c r="L12" i="2"/>
  <c r="L11" i="2"/>
  <c r="U11" i="2"/>
  <c r="T11" i="2"/>
  <c r="S11" i="2"/>
  <c r="R11" i="2"/>
  <c r="Q11" i="2"/>
  <c r="P11" i="2"/>
  <c r="O11" i="2"/>
  <c r="M11" i="2"/>
  <c r="K11" i="2"/>
  <c r="J11" i="2"/>
  <c r="I11" i="2"/>
  <c r="H11" i="2"/>
  <c r="G11" i="2"/>
  <c r="F11" i="2"/>
  <c r="E11" i="2"/>
  <c r="C11" i="2"/>
  <c r="L9" i="2"/>
  <c r="K8" i="2"/>
  <c r="I8" i="2"/>
  <c r="G8" i="2"/>
  <c r="L6" i="2"/>
  <c r="K5" i="2"/>
  <c r="I5" i="2"/>
  <c r="G5" i="2"/>
  <c r="L4" i="2"/>
  <c r="K4" i="2"/>
  <c r="J4" i="2"/>
  <c r="I4" i="2"/>
  <c r="H4" i="2"/>
  <c r="G4" i="2"/>
  <c r="E4" i="2"/>
  <c r="B4" i="2"/>
  <c r="U166" i="1"/>
  <c r="T166" i="1"/>
  <c r="S166" i="1"/>
  <c r="R166" i="1"/>
  <c r="Q166" i="1"/>
  <c r="P166" i="1"/>
  <c r="O166" i="1"/>
  <c r="M166" i="1"/>
  <c r="J166" i="1"/>
  <c r="H166" i="1"/>
  <c r="F166" i="1"/>
  <c r="E166" i="1"/>
  <c r="D166" i="1"/>
  <c r="C166" i="1"/>
  <c r="L165" i="1"/>
  <c r="K165" i="1"/>
  <c r="I165" i="1"/>
  <c r="B165" i="1"/>
  <c r="L164" i="1"/>
  <c r="L166" i="1" s="1"/>
  <c r="K164" i="1"/>
  <c r="K166" i="1"/>
  <c r="B164" i="1"/>
  <c r="B166" i="1"/>
  <c r="L163" i="1"/>
  <c r="K163" i="1"/>
  <c r="J163" i="1"/>
  <c r="I163" i="1"/>
  <c r="H163" i="1"/>
  <c r="G163" i="1"/>
  <c r="E163" i="1"/>
  <c r="D163" i="1"/>
  <c r="C163" i="1"/>
  <c r="B163" i="1"/>
  <c r="U161" i="1"/>
  <c r="T161" i="1"/>
  <c r="S161" i="1"/>
  <c r="R161" i="1"/>
  <c r="Q161" i="1"/>
  <c r="P161" i="1"/>
  <c r="O161" i="1"/>
  <c r="M161" i="1"/>
  <c r="J161" i="1"/>
  <c r="H161" i="1"/>
  <c r="F161" i="1"/>
  <c r="E161" i="1"/>
  <c r="D161" i="1"/>
  <c r="C161" i="1"/>
  <c r="L160" i="1"/>
  <c r="K160" i="1"/>
  <c r="I160" i="1"/>
  <c r="B160" i="1"/>
  <c r="L159" i="1"/>
  <c r="L161" i="1"/>
  <c r="K159" i="1"/>
  <c r="K161" i="1"/>
  <c r="G159" i="1"/>
  <c r="B159" i="1"/>
  <c r="B161" i="1" s="1"/>
  <c r="L158" i="1"/>
  <c r="K158" i="1"/>
  <c r="J158" i="1"/>
  <c r="I158" i="1"/>
  <c r="H158" i="1"/>
  <c r="G158" i="1"/>
  <c r="E158" i="1"/>
  <c r="D158" i="1"/>
  <c r="C158" i="1"/>
  <c r="B158" i="1"/>
  <c r="L156" i="1"/>
  <c r="K156" i="1"/>
  <c r="I156" i="1"/>
  <c r="G156" i="1"/>
  <c r="B156" i="1"/>
  <c r="L155" i="1"/>
  <c r="K155" i="1"/>
  <c r="J155" i="1"/>
  <c r="I155" i="1"/>
  <c r="H155" i="1"/>
  <c r="G155" i="1"/>
  <c r="E155" i="1"/>
  <c r="D155" i="1"/>
  <c r="C155" i="1"/>
  <c r="B155" i="1"/>
  <c r="U153" i="1"/>
  <c r="T153" i="1"/>
  <c r="S153" i="1"/>
  <c r="R153" i="1"/>
  <c r="Q153" i="1"/>
  <c r="P153" i="1"/>
  <c r="O153" i="1"/>
  <c r="M153" i="1"/>
  <c r="J153" i="1"/>
  <c r="H153" i="1"/>
  <c r="F153" i="1"/>
  <c r="E153" i="1"/>
  <c r="D153" i="1"/>
  <c r="C153" i="1"/>
  <c r="L152" i="1"/>
  <c r="K152" i="1"/>
  <c r="I152" i="1"/>
  <c r="G152" i="1"/>
  <c r="B152" i="1"/>
  <c r="L151" i="1"/>
  <c r="K151" i="1"/>
  <c r="I151" i="1"/>
  <c r="G151" i="1"/>
  <c r="B151" i="1"/>
  <c r="L150" i="1"/>
  <c r="K150" i="1"/>
  <c r="I150" i="1"/>
  <c r="G150" i="1"/>
  <c r="B150" i="1"/>
  <c r="L149" i="1"/>
  <c r="L153" i="1" s="1"/>
  <c r="K149" i="1"/>
  <c r="K153" i="1"/>
  <c r="B149" i="1"/>
  <c r="B153" i="1" s="1"/>
  <c r="L148" i="1"/>
  <c r="K148" i="1"/>
  <c r="J148" i="1"/>
  <c r="I148" i="1"/>
  <c r="H148" i="1"/>
  <c r="G148" i="1"/>
  <c r="E148" i="1"/>
  <c r="D148" i="1"/>
  <c r="C148" i="1"/>
  <c r="B148" i="1"/>
  <c r="U146" i="1"/>
  <c r="T146" i="1"/>
  <c r="S146" i="1"/>
  <c r="R146" i="1"/>
  <c r="Q146" i="1"/>
  <c r="P146" i="1"/>
  <c r="O146" i="1"/>
  <c r="M146" i="1"/>
  <c r="M156" i="1" s="1"/>
  <c r="J146" i="1"/>
  <c r="H146" i="1"/>
  <c r="F146" i="1"/>
  <c r="E146" i="1"/>
  <c r="D146" i="1"/>
  <c r="C146" i="1"/>
  <c r="L145" i="1"/>
  <c r="K145" i="1"/>
  <c r="G145" i="1"/>
  <c r="I145" i="1"/>
  <c r="B145" i="1"/>
  <c r="L144" i="1"/>
  <c r="L146" i="1" s="1"/>
  <c r="K144" i="1"/>
  <c r="B144" i="1"/>
  <c r="B146" i="1"/>
  <c r="L143" i="1"/>
  <c r="K143" i="1"/>
  <c r="J143" i="1"/>
  <c r="I143" i="1"/>
  <c r="H143" i="1"/>
  <c r="G143" i="1"/>
  <c r="E143" i="1"/>
  <c r="D143" i="1"/>
  <c r="C143" i="1"/>
  <c r="B143" i="1"/>
  <c r="U141" i="1"/>
  <c r="T141" i="1"/>
  <c r="S141" i="1"/>
  <c r="R141" i="1"/>
  <c r="Q141" i="1"/>
  <c r="P141" i="1"/>
  <c r="O141" i="1"/>
  <c r="M141" i="1"/>
  <c r="J141" i="1"/>
  <c r="H141" i="1"/>
  <c r="F141" i="1"/>
  <c r="E141" i="1"/>
  <c r="C141" i="1"/>
  <c r="L140" i="1"/>
  <c r="L139" i="1"/>
  <c r="L138" i="1"/>
  <c r="L137" i="1"/>
  <c r="L136" i="1"/>
  <c r="L141" i="1" s="1"/>
  <c r="L135" i="1"/>
  <c r="J135" i="1"/>
  <c r="H135" i="1"/>
  <c r="E135" i="1"/>
  <c r="C135" i="1"/>
  <c r="U133" i="1"/>
  <c r="T133" i="1"/>
  <c r="S133" i="1"/>
  <c r="R133" i="1"/>
  <c r="Q133" i="1"/>
  <c r="P133" i="1"/>
  <c r="O133" i="1"/>
  <c r="M133" i="1"/>
  <c r="J133" i="1"/>
  <c r="H133" i="1"/>
  <c r="F133" i="1"/>
  <c r="E133" i="1"/>
  <c r="C133" i="1"/>
  <c r="L132" i="1"/>
  <c r="L131" i="1"/>
  <c r="L133" i="1"/>
  <c r="L130" i="1"/>
  <c r="J130" i="1"/>
  <c r="H130" i="1"/>
  <c r="E130" i="1"/>
  <c r="C130" i="1"/>
  <c r="U128" i="1"/>
  <c r="T128" i="1"/>
  <c r="S128" i="1"/>
  <c r="R128" i="1"/>
  <c r="Q128" i="1"/>
  <c r="P128" i="1"/>
  <c r="O128" i="1"/>
  <c r="M128" i="1"/>
  <c r="K128" i="1"/>
  <c r="J128" i="1"/>
  <c r="H128" i="1"/>
  <c r="F128" i="1"/>
  <c r="E128" i="1"/>
  <c r="D128" i="1"/>
  <c r="R10" i="2"/>
  <c r="R8" i="2"/>
  <c r="C128" i="1"/>
  <c r="L127" i="1"/>
  <c r="I127" i="1"/>
  <c r="G127" i="1"/>
  <c r="B127" i="1"/>
  <c r="L126" i="1"/>
  <c r="I126" i="1"/>
  <c r="G126" i="1"/>
  <c r="B126" i="1"/>
  <c r="L125" i="1"/>
  <c r="I125" i="1"/>
  <c r="G125" i="1"/>
  <c r="B125" i="1"/>
  <c r="L124" i="1"/>
  <c r="I124" i="1"/>
  <c r="G124" i="1"/>
  <c r="B124" i="1"/>
  <c r="L123" i="1"/>
  <c r="I123" i="1"/>
  <c r="G123" i="1"/>
  <c r="B123" i="1"/>
  <c r="L122" i="1"/>
  <c r="I122" i="1"/>
  <c r="G122" i="1"/>
  <c r="B122" i="1"/>
  <c r="L121" i="1"/>
  <c r="I121" i="1"/>
  <c r="G121" i="1"/>
  <c r="B121" i="1"/>
  <c r="L120" i="1"/>
  <c r="I120" i="1"/>
  <c r="G120" i="1"/>
  <c r="B120" i="1"/>
  <c r="L119" i="1"/>
  <c r="I119" i="1"/>
  <c r="G119" i="1"/>
  <c r="B119" i="1"/>
  <c r="L118" i="1"/>
  <c r="I118" i="1"/>
  <c r="G118" i="1"/>
  <c r="B118" i="1"/>
  <c r="L117" i="1"/>
  <c r="I117" i="1"/>
  <c r="G117" i="1"/>
  <c r="B117" i="1"/>
  <c r="L116" i="1"/>
  <c r="I116" i="1"/>
  <c r="G116" i="1"/>
  <c r="B116" i="1"/>
  <c r="L115" i="1"/>
  <c r="I115" i="1"/>
  <c r="G115" i="1"/>
  <c r="B115" i="1"/>
  <c r="L114" i="1"/>
  <c r="I114" i="1"/>
  <c r="G114" i="1"/>
  <c r="B114" i="1"/>
  <c r="L113" i="1"/>
  <c r="I113" i="1"/>
  <c r="G113" i="1"/>
  <c r="B113" i="1"/>
  <c r="L112" i="1"/>
  <c r="I112" i="1"/>
  <c r="G112" i="1"/>
  <c r="B112" i="1"/>
  <c r="L111" i="1"/>
  <c r="I111" i="1"/>
  <c r="G111" i="1"/>
  <c r="B111" i="1"/>
  <c r="L110" i="1"/>
  <c r="I110" i="1"/>
  <c r="G110" i="1"/>
  <c r="B110" i="1"/>
  <c r="L109" i="1"/>
  <c r="I109" i="1"/>
  <c r="G109" i="1"/>
  <c r="B109" i="1"/>
  <c r="L108" i="1"/>
  <c r="I108" i="1"/>
  <c r="G108" i="1"/>
  <c r="B108" i="1"/>
  <c r="L107" i="1"/>
  <c r="I107" i="1"/>
  <c r="G107" i="1"/>
  <c r="B107" i="1"/>
  <c r="L106" i="1"/>
  <c r="I106" i="1"/>
  <c r="G106" i="1"/>
  <c r="B106" i="1"/>
  <c r="L105" i="1"/>
  <c r="I105" i="1"/>
  <c r="G105" i="1"/>
  <c r="B105" i="1"/>
  <c r="L104" i="1"/>
  <c r="I104" i="1"/>
  <c r="G104" i="1"/>
  <c r="B104" i="1"/>
  <c r="L103" i="1"/>
  <c r="I103" i="1"/>
  <c r="G103" i="1"/>
  <c r="B103" i="1"/>
  <c r="L102" i="1"/>
  <c r="L128" i="1" s="1"/>
  <c r="I102" i="1"/>
  <c r="I128" i="1"/>
  <c r="J10" i="2"/>
  <c r="J8" i="2"/>
  <c r="G102" i="1"/>
  <c r="G128" i="1"/>
  <c r="H10" i="2"/>
  <c r="H8" i="2"/>
  <c r="B102" i="1"/>
  <c r="B128" i="1"/>
  <c r="C10" i="2"/>
  <c r="C8" i="2"/>
  <c r="L101" i="1"/>
  <c r="K101" i="1"/>
  <c r="J101" i="1"/>
  <c r="I101" i="1"/>
  <c r="H101" i="1"/>
  <c r="G101" i="1"/>
  <c r="E101" i="1"/>
  <c r="D101" i="1"/>
  <c r="C101" i="1"/>
  <c r="B101" i="1"/>
  <c r="U99" i="1"/>
  <c r="T99" i="1"/>
  <c r="S99" i="1"/>
  <c r="R99" i="1"/>
  <c r="Q99" i="1"/>
  <c r="P99" i="1"/>
  <c r="O99" i="1"/>
  <c r="M99" i="1"/>
  <c r="K99" i="1"/>
  <c r="J99" i="1"/>
  <c r="H99" i="1"/>
  <c r="F99" i="1"/>
  <c r="E99" i="1"/>
  <c r="D99" i="1"/>
  <c r="C99" i="1"/>
  <c r="L98" i="1"/>
  <c r="I98" i="1"/>
  <c r="G98" i="1"/>
  <c r="B98" i="1"/>
  <c r="L97" i="1"/>
  <c r="I97" i="1"/>
  <c r="G97" i="1"/>
  <c r="B97" i="1"/>
  <c r="L96" i="1"/>
  <c r="I96" i="1"/>
  <c r="G96" i="1"/>
  <c r="B96" i="1"/>
  <c r="L95" i="1"/>
  <c r="I95" i="1"/>
  <c r="G95" i="1"/>
  <c r="B95" i="1"/>
  <c r="L94" i="1"/>
  <c r="I94" i="1"/>
  <c r="G94" i="1"/>
  <c r="B94" i="1"/>
  <c r="B93" i="1"/>
  <c r="L92" i="1"/>
  <c r="I92" i="1"/>
  <c r="G92" i="1"/>
  <c r="B92" i="1"/>
  <c r="L91" i="1"/>
  <c r="I91" i="1"/>
  <c r="G91" i="1"/>
  <c r="B91" i="1"/>
  <c r="L90" i="1"/>
  <c r="I90" i="1"/>
  <c r="G90" i="1"/>
  <c r="B90" i="1"/>
  <c r="L89" i="1"/>
  <c r="I89" i="1"/>
  <c r="G89" i="1"/>
  <c r="B89" i="1"/>
  <c r="L88" i="1"/>
  <c r="I88" i="1"/>
  <c r="G88" i="1"/>
  <c r="B88" i="1"/>
  <c r="L87" i="1"/>
  <c r="I87" i="1"/>
  <c r="G87" i="1"/>
  <c r="B87" i="1"/>
  <c r="L86" i="1"/>
  <c r="I86" i="1"/>
  <c r="G86" i="1"/>
  <c r="B86" i="1"/>
  <c r="L85" i="1"/>
  <c r="I85" i="1"/>
  <c r="G85" i="1"/>
  <c r="B85" i="1"/>
  <c r="L84" i="1"/>
  <c r="I84" i="1"/>
  <c r="G84" i="1"/>
  <c r="B84" i="1"/>
  <c r="L83" i="1"/>
  <c r="I83" i="1"/>
  <c r="G83" i="1"/>
  <c r="B83" i="1"/>
  <c r="L82" i="1"/>
  <c r="I82" i="1"/>
  <c r="G82" i="1"/>
  <c r="B82" i="1"/>
  <c r="L81" i="1"/>
  <c r="I81" i="1"/>
  <c r="G81" i="1"/>
  <c r="B81" i="1"/>
  <c r="L80" i="1"/>
  <c r="I80" i="1"/>
  <c r="G80" i="1"/>
  <c r="B80" i="1"/>
  <c r="L79" i="1"/>
  <c r="I79" i="1"/>
  <c r="G79" i="1"/>
  <c r="B79" i="1"/>
  <c r="L78" i="1"/>
  <c r="I78" i="1"/>
  <c r="G78" i="1"/>
  <c r="B78" i="1"/>
  <c r="L77" i="1"/>
  <c r="I77" i="1"/>
  <c r="G77" i="1"/>
  <c r="B77" i="1"/>
  <c r="L76" i="1"/>
  <c r="I76" i="1"/>
  <c r="G76" i="1"/>
  <c r="B76" i="1"/>
  <c r="L75" i="1"/>
  <c r="I75" i="1"/>
  <c r="G75" i="1"/>
  <c r="B75" i="1"/>
  <c r="L74" i="1"/>
  <c r="I74" i="1"/>
  <c r="G74" i="1"/>
  <c r="B74" i="1"/>
  <c r="L73" i="1"/>
  <c r="L99" i="1" s="1"/>
  <c r="I73" i="1"/>
  <c r="I99" i="1"/>
  <c r="G73" i="1"/>
  <c r="G99" i="1"/>
  <c r="B73" i="1"/>
  <c r="B99" i="1"/>
  <c r="L72" i="1"/>
  <c r="K72" i="1"/>
  <c r="J72" i="1"/>
  <c r="I72" i="1"/>
  <c r="H72" i="1"/>
  <c r="G72" i="1"/>
  <c r="E72" i="1"/>
  <c r="D72" i="1"/>
  <c r="C72" i="1"/>
  <c r="B72" i="1"/>
  <c r="L70" i="1"/>
  <c r="K70" i="1"/>
  <c r="I70" i="1"/>
  <c r="B70" i="1"/>
  <c r="L69" i="1"/>
  <c r="K69" i="1"/>
  <c r="J69" i="1"/>
  <c r="I69" i="1"/>
  <c r="H69" i="1"/>
  <c r="G69" i="1"/>
  <c r="E69" i="1"/>
  <c r="D69" i="1"/>
  <c r="C69" i="1"/>
  <c r="B69" i="1"/>
  <c r="L66" i="1"/>
  <c r="L65" i="1"/>
  <c r="U65" i="1"/>
  <c r="T65" i="1"/>
  <c r="S65" i="1"/>
  <c r="R65" i="1"/>
  <c r="Q65" i="1"/>
  <c r="P65" i="1"/>
  <c r="O65" i="1"/>
  <c r="M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L19" i="2"/>
  <c r="F62" i="1"/>
  <c r="F60" i="1"/>
  <c r="F19" i="2"/>
  <c r="F17" i="2"/>
  <c r="L61" i="1"/>
  <c r="L18" i="2"/>
  <c r="L17" i="2"/>
  <c r="U60" i="1"/>
  <c r="T60" i="1"/>
  <c r="S60" i="1"/>
  <c r="R60" i="1"/>
  <c r="Q60" i="1"/>
  <c r="P60" i="1"/>
  <c r="O60" i="1"/>
  <c r="M60" i="1"/>
  <c r="J60" i="1"/>
  <c r="H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P57" i="1"/>
  <c r="O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 s="1"/>
  <c r="L49" i="1"/>
  <c r="J49" i="1"/>
  <c r="H49" i="1"/>
  <c r="E49" i="1"/>
  <c r="C49" i="1"/>
  <c r="U47" i="1"/>
  <c r="T47" i="1"/>
  <c r="S47" i="1"/>
  <c r="R47" i="1"/>
  <c r="Q47" i="1"/>
  <c r="P47" i="1"/>
  <c r="O47" i="1"/>
  <c r="M47" i="1"/>
  <c r="J47" i="1"/>
  <c r="H47" i="1"/>
  <c r="F47" i="1"/>
  <c r="E47" i="1"/>
  <c r="C47" i="1"/>
  <c r="L46" i="1"/>
  <c r="L45" i="1"/>
  <c r="L47" i="1"/>
  <c r="L44" i="1"/>
  <c r="J44" i="1"/>
  <c r="H44" i="1"/>
  <c r="E44" i="1"/>
  <c r="C44" i="1"/>
  <c r="U42" i="1"/>
  <c r="U6" i="1"/>
  <c r="T42" i="1"/>
  <c r="T6" i="1"/>
  <c r="S42" i="1"/>
  <c r="S6" i="1"/>
  <c r="R42" i="1"/>
  <c r="R6" i="1"/>
  <c r="Q42" i="1"/>
  <c r="Q6" i="1"/>
  <c r="P42" i="1"/>
  <c r="P6" i="1"/>
  <c r="O42" i="1"/>
  <c r="M42" i="1"/>
  <c r="J42" i="1"/>
  <c r="J6" i="1"/>
  <c r="H42" i="1"/>
  <c r="H6" i="1"/>
  <c r="F42" i="1"/>
  <c r="E42" i="1"/>
  <c r="D42" i="1"/>
  <c r="C42" i="1"/>
  <c r="L41" i="1"/>
  <c r="L40" i="1"/>
  <c r="L39" i="1"/>
  <c r="L38" i="1"/>
  <c r="L37" i="1"/>
  <c r="L36" i="1"/>
  <c r="L42" i="1" s="1"/>
  <c r="L6" i="1" s="1"/>
  <c r="K36" i="1"/>
  <c r="G36" i="1"/>
  <c r="G42" i="1"/>
  <c r="G6" i="1"/>
  <c r="K42" i="1"/>
  <c r="K6" i="1"/>
  <c r="B36" i="1"/>
  <c r="B42" i="1"/>
  <c r="B6" i="1"/>
  <c r="L35" i="1"/>
  <c r="K35" i="1"/>
  <c r="J35" i="1"/>
  <c r="I35" i="1"/>
  <c r="H35" i="1"/>
  <c r="G35" i="1"/>
  <c r="E35" i="1"/>
  <c r="D35" i="1"/>
  <c r="C35" i="1"/>
  <c r="B35" i="1"/>
  <c r="U33" i="1"/>
  <c r="T33" i="1"/>
  <c r="T5" i="1"/>
  <c r="S33" i="1"/>
  <c r="S5" i="1"/>
  <c r="S7" i="1"/>
  <c r="R33" i="1"/>
  <c r="Q33" i="1"/>
  <c r="P33" i="1"/>
  <c r="O33" i="1"/>
  <c r="O5" i="1"/>
  <c r="M33" i="1"/>
  <c r="J33" i="1"/>
  <c r="J5" i="1"/>
  <c r="J7" i="1"/>
  <c r="H33" i="1"/>
  <c r="F33" i="1"/>
  <c r="E33" i="1"/>
  <c r="E5" i="1"/>
  <c r="D33" i="1"/>
  <c r="D5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3" i="1" s="1"/>
  <c r="L5" i="1" s="1"/>
  <c r="K10" i="1"/>
  <c r="I10" i="1"/>
  <c r="I33" i="1"/>
  <c r="I5" i="1"/>
  <c r="B10" i="1"/>
  <c r="B33" i="1"/>
  <c r="B5" i="1"/>
  <c r="L9" i="1"/>
  <c r="K9" i="1"/>
  <c r="J9" i="1"/>
  <c r="I9" i="1"/>
  <c r="H9" i="1"/>
  <c r="G9" i="1"/>
  <c r="E9" i="1"/>
  <c r="D9" i="1"/>
  <c r="C9" i="1"/>
  <c r="C4" i="2"/>
  <c r="B9" i="1"/>
  <c r="C7" i="1"/>
  <c r="O6" i="1"/>
  <c r="O7" i="1" s="1"/>
  <c r="M6" i="1"/>
  <c r="F6" i="1"/>
  <c r="E6" i="1"/>
  <c r="E7" i="1" s="1"/>
  <c r="D6" i="1"/>
  <c r="U5" i="1"/>
  <c r="U7" i="1" s="1"/>
  <c r="R5" i="1"/>
  <c r="R7" i="1" s="1"/>
  <c r="Q5" i="1"/>
  <c r="Q7" i="1" s="1"/>
  <c r="P5" i="1"/>
  <c r="P7" i="1" s="1"/>
  <c r="M5" i="1"/>
  <c r="M7" i="1" s="1"/>
  <c r="H5" i="1"/>
  <c r="H7" i="1"/>
  <c r="F5" i="1"/>
  <c r="F7" i="1"/>
  <c r="O4" i="1"/>
  <c r="O64" i="1" s="1"/>
  <c r="M4" i="1"/>
  <c r="M49" i="1" s="1"/>
  <c r="F4" i="1"/>
  <c r="F130" i="1" s="1"/>
  <c r="S10" i="2"/>
  <c r="S8" i="2"/>
  <c r="M72" i="1"/>
  <c r="T10" i="2"/>
  <c r="T8" i="2"/>
  <c r="G10" i="1"/>
  <c r="G33" i="1"/>
  <c r="G5" i="1"/>
  <c r="G70" i="1"/>
  <c r="G144" i="1"/>
  <c r="G146" i="1" s="1"/>
  <c r="G149" i="1"/>
  <c r="G153" i="1"/>
  <c r="G160" i="1"/>
  <c r="G161" i="1"/>
  <c r="G165" i="1"/>
  <c r="L10" i="2"/>
  <c r="L8" i="2"/>
  <c r="U10" i="2"/>
  <c r="U8" i="2"/>
  <c r="I144" i="1"/>
  <c r="I146" i="1"/>
  <c r="I149" i="1"/>
  <c r="I153" i="1" s="1"/>
  <c r="M10" i="2"/>
  <c r="M8" i="2"/>
  <c r="I159" i="1"/>
  <c r="I161" i="1"/>
  <c r="E10" i="2"/>
  <c r="E8" i="2"/>
  <c r="Q10" i="2"/>
  <c r="Q8" i="2"/>
  <c r="F10" i="2"/>
  <c r="F8" i="2"/>
  <c r="D7" i="1"/>
  <c r="U7" i="2"/>
  <c r="U5" i="2"/>
  <c r="Q7" i="2"/>
  <c r="Q5" i="2"/>
  <c r="L7" i="2"/>
  <c r="L5" i="2"/>
  <c r="O7" i="2"/>
  <c r="O5" i="2"/>
  <c r="P7" i="2"/>
  <c r="P5" i="2"/>
  <c r="T7" i="2"/>
  <c r="T5" i="2"/>
  <c r="S7" i="2"/>
  <c r="S5" i="2"/>
  <c r="R7" i="2"/>
  <c r="R5" i="2"/>
  <c r="M7" i="2"/>
  <c r="M5" i="2"/>
  <c r="F7" i="2"/>
  <c r="F5" i="2"/>
  <c r="E7" i="2"/>
  <c r="E5" i="2"/>
  <c r="H7" i="2"/>
  <c r="H5" i="2"/>
  <c r="G7" i="1"/>
  <c r="L7" i="1"/>
  <c r="T7" i="1"/>
  <c r="B7" i="1"/>
  <c r="C7" i="2"/>
  <c r="C5" i="2"/>
  <c r="K146" i="1"/>
  <c r="K33" i="1"/>
  <c r="K5" i="1"/>
  <c r="K7" i="1"/>
  <c r="I164" i="1"/>
  <c r="I166" i="1"/>
  <c r="M35" i="1"/>
  <c r="M9" i="1"/>
  <c r="L60" i="1"/>
  <c r="M4" i="2"/>
  <c r="P4" i="1"/>
  <c r="P148" i="1" s="1"/>
  <c r="G164" i="1"/>
  <c r="G166" i="1"/>
  <c r="I36" i="1"/>
  <c r="I42" i="1"/>
  <c r="I6" i="1"/>
  <c r="Q4" i="1"/>
  <c r="Q35" i="1" s="1"/>
  <c r="Q163" i="1"/>
  <c r="R4" i="1"/>
  <c r="R155" i="1" s="1"/>
  <c r="Q72" i="1"/>
  <c r="Q135" i="1"/>
  <c r="Q148" i="1"/>
  <c r="R4" i="2"/>
  <c r="S4" i="1"/>
  <c r="S163" i="1" s="1"/>
  <c r="R130" i="1"/>
  <c r="S69" i="1"/>
  <c r="S101" i="1"/>
  <c r="S4" i="2"/>
  <c r="T4" i="1"/>
  <c r="T4" i="2" s="1"/>
  <c r="S155" i="1"/>
  <c r="S158" i="1"/>
  <c r="S35" i="1"/>
  <c r="S130" i="1"/>
  <c r="S59" i="1"/>
  <c r="S148" i="1"/>
  <c r="S143" i="1"/>
  <c r="S9" i="1"/>
  <c r="U4" i="1"/>
  <c r="U135" i="1" s="1"/>
  <c r="U4" i="2" l="1"/>
  <c r="T35" i="1"/>
  <c r="U163" i="1"/>
  <c r="T44" i="1"/>
  <c r="U148" i="1"/>
  <c r="U44" i="1"/>
  <c r="T49" i="1"/>
  <c r="U130" i="1"/>
  <c r="U143" i="1"/>
  <c r="U64" i="1"/>
  <c r="T64" i="1"/>
  <c r="T9" i="1"/>
  <c r="R9" i="1"/>
  <c r="R158" i="1"/>
  <c r="P158" i="1"/>
  <c r="O59" i="1"/>
  <c r="F44" i="1"/>
  <c r="O148" i="1"/>
  <c r="R135" i="1"/>
  <c r="R72" i="1"/>
  <c r="Q49" i="1"/>
  <c r="Q4" i="2"/>
  <c r="P59" i="1"/>
  <c r="P9" i="1"/>
  <c r="P35" i="1"/>
  <c r="M158" i="1"/>
  <c r="O44" i="1"/>
  <c r="M155" i="1"/>
  <c r="F148" i="1"/>
  <c r="M69" i="1"/>
  <c r="O130" i="1"/>
  <c r="U35" i="1"/>
  <c r="T72" i="1"/>
  <c r="O155" i="1"/>
  <c r="O9" i="1"/>
  <c r="T101" i="1"/>
  <c r="T158" i="1"/>
  <c r="U59" i="1"/>
  <c r="T148" i="1"/>
  <c r="P49" i="1"/>
  <c r="P72" i="1"/>
  <c r="P163" i="1"/>
  <c r="O101" i="1"/>
  <c r="F64" i="1"/>
  <c r="F49" i="1"/>
  <c r="F163" i="1"/>
  <c r="F9" i="1"/>
  <c r="U155" i="1"/>
  <c r="U72" i="1"/>
  <c r="T69" i="1"/>
  <c r="T59" i="1"/>
  <c r="R64" i="1"/>
  <c r="R163" i="1"/>
  <c r="Q69" i="1"/>
  <c r="Q59" i="1"/>
  <c r="P135" i="1"/>
  <c r="P4" i="2"/>
  <c r="O69" i="1"/>
  <c r="F69" i="1"/>
  <c r="F158" i="1"/>
  <c r="F101" i="1"/>
  <c r="F143" i="1"/>
  <c r="U101" i="1"/>
  <c r="U49" i="1"/>
  <c r="T143" i="1"/>
  <c r="T155" i="1"/>
  <c r="R143" i="1"/>
  <c r="Q155" i="1"/>
  <c r="Q143" i="1"/>
  <c r="P69" i="1"/>
  <c r="P130" i="1"/>
  <c r="O4" i="2"/>
  <c r="M135" i="1"/>
  <c r="M59" i="1"/>
  <c r="M44" i="1"/>
  <c r="O72" i="1"/>
  <c r="F135" i="1"/>
  <c r="F4" i="2"/>
  <c r="M163" i="1"/>
  <c r="M101" i="1"/>
  <c r="F35" i="1"/>
  <c r="M143" i="1"/>
  <c r="M64" i="1"/>
  <c r="S44" i="1"/>
  <c r="S135" i="1"/>
  <c r="R49" i="1"/>
  <c r="R101" i="1"/>
  <c r="R44" i="1"/>
  <c r="Q44" i="1"/>
  <c r="Q101" i="1"/>
  <c r="P155" i="1"/>
  <c r="P143" i="1"/>
  <c r="O158" i="1"/>
  <c r="F59" i="1"/>
  <c r="O49" i="1"/>
  <c r="F155" i="1"/>
  <c r="O35" i="1"/>
  <c r="F72" i="1"/>
  <c r="M148" i="1"/>
  <c r="U158" i="1"/>
  <c r="U9" i="1"/>
  <c r="T130" i="1"/>
  <c r="T163" i="1"/>
  <c r="S72" i="1"/>
  <c r="S64" i="1"/>
  <c r="R35" i="1"/>
  <c r="R69" i="1"/>
  <c r="R148" i="1"/>
  <c r="Q64" i="1"/>
  <c r="Q130" i="1"/>
  <c r="P64" i="1"/>
  <c r="P101" i="1"/>
  <c r="O135" i="1"/>
  <c r="U69" i="1"/>
  <c r="T135" i="1"/>
  <c r="S49" i="1"/>
  <c r="R59" i="1"/>
  <c r="Q158" i="1"/>
  <c r="Q9" i="1"/>
  <c r="P44" i="1"/>
  <c r="O163" i="1"/>
  <c r="O143" i="1"/>
  <c r="M130" i="1"/>
  <c r="I7" i="1"/>
  <c r="J7" i="2"/>
  <c r="J5" i="2" s="1"/>
  <c r="P10" i="2"/>
  <c r="P8" i="2" s="1"/>
  <c r="O10" i="2"/>
  <c r="O8" i="2" s="1"/>
</calcChain>
</file>

<file path=xl/sharedStrings.xml><?xml version="1.0" encoding="utf-8"?>
<sst xmlns="http://schemas.openxmlformats.org/spreadsheetml/2006/main" count="199" uniqueCount="141">
  <si>
    <t>Policlínica Estadual da Região Nordeste – Unidade Posse</t>
  </si>
  <si>
    <t>PRODUÇÃO ASSISTENCIAL</t>
  </si>
  <si>
    <t>01. ATENDIMENTO AMBULATORIAL</t>
  </si>
  <si>
    <t>Meta Parcial</t>
  </si>
  <si>
    <t>26-31-jul-24</t>
  </si>
  <si>
    <t>Meta Mensal</t>
  </si>
  <si>
    <t>01-25-Out-24</t>
  </si>
  <si>
    <t>26-31-Out-24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</si>
  <si>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</si>
  <si>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</si>
  <si>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</si>
  <si>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</si>
  <si>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</si>
  <si>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</si>
  <si>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</si>
  <si>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</si>
  <si>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</si>
  <si>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</si>
  <si>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</si>
  <si>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</si>
  <si>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</si>
  <si>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</si>
  <si>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</si>
  <si>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</si>
  <si>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</si>
  <si>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</si>
  <si>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</si>
  <si>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</si>
  <si>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</si>
  <si>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</si>
  <si>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</si>
  <si>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</si>
  <si>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</si>
  <si>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</si>
  <si>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</si>
  <si>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</si>
  <si>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</si>
  <si>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</si>
  <si>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</si>
  <si>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</si>
  <si>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</si>
  <si>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</si>
  <si>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</si>
  <si>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</si>
  <si>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</si>
  <si>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</si>
  <si>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Acunputura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</si>
  <si>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</si>
  <si>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</si>
  <si>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</si>
  <si>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</si>
  <si>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</si>
  <si>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</si>
  <si>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</si>
  <si>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</si>
  <si>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</si>
  <si>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</si>
  <si>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</si>
  <si>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</si>
  <si>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</si>
  <si>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</si>
  <si>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</si>
  <si>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-</t>
  </si>
  <si>
    <t>Processos Cadastrados</t>
  </si>
  <si>
    <t>08. PROCEDIMENTO CIRURGICO AMBULATORIAL</t>
  </si>
  <si>
    <t>Cirurgia Menor Ambulatorial (CMA)</t>
  </si>
  <si>
    <t>09. SADT EXTERNO OFERTADO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</si>
  <si>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</si>
  <si>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</si>
  <si>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</si>
  <si>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</si>
  <si>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</si>
  <si>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</si>
  <si>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</si>
  <si>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</si>
  <si>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</si>
  <si>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</si>
  <si>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Emissões otoacústica</t>
  </si>
  <si>
    <t>Endoscopia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</si>
  <si>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</si>
  <si>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</si>
  <si>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</si>
  <si>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</si>
  <si>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</si>
  <si>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</si>
  <si>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</si>
  <si>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</si>
  <si>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Ressonância Nuclear Magnética</t>
  </si>
  <si>
    <t>Teste Ergométrico</t>
  </si>
  <si>
    <t>Tomografia Computadorizada</t>
  </si>
  <si>
    <t>Ultrassonografia</t>
  </si>
  <si>
    <t>Urodinâmica</t>
  </si>
  <si>
    <t>Videolaringoscopia</t>
  </si>
  <si>
    <t>10. SADT EXTERNO REALIZADO</t>
  </si>
  <si>
    <t>11. SADT INTERNO REALIZADO</t>
  </si>
  <si>
    <t>Análises Clínicas</t>
  </si>
  <si>
    <t>Patologia Clínica</t>
  </si>
  <si>
    <t>12. SADT INTERNO OFTALMOLOGICO REALIZADO</t>
  </si>
  <si>
    <t>Fundoscopia</t>
  </si>
  <si>
    <t>Potencial de acuidade visual</t>
  </si>
  <si>
    <t>Tonometria</t>
  </si>
  <si>
    <t>Triagem oftalmológica</t>
  </si>
  <si>
    <t>Teste ortóptico</t>
  </si>
  <si>
    <t>13. CENTRO ESPECIALIZADO EM ODONTOLOGIA (CEO II) - 
CONSULTAS ODONTOLÓGICAS</t>
  </si>
  <si>
    <t>Primeira Consulta</t>
  </si>
  <si>
    <t>Consulta Subsequente</t>
  </si>
  <si>
    <t>14. CENTRO ESPECIALIZADO EM ODONTOLOGIA (CEO II) - 
PROCEDIMENTOS POR ESPECIALIDADES</t>
  </si>
  <si>
    <t>Procedimentos Básicos</t>
  </si>
  <si>
    <t>Periodontia</t>
  </si>
  <si>
    <t>Endodontia</t>
  </si>
  <si>
    <t>Cirurgia Oral</t>
  </si>
  <si>
    <t>15. CONSULTA/PROCEDIMENTO ODONTOLÓGICO</t>
  </si>
  <si>
    <t>Consulta/Procedimento Odontológico</t>
  </si>
  <si>
    <t>16. CLÍNICA DE TERAPIA RENAL SUBSTITUTIVA</t>
  </si>
  <si>
    <t>Hemodiálise</t>
  </si>
  <si>
    <t>Treinamento diálise peritoneal</t>
  </si>
  <si>
    <t>17. TRANSPORTE PARA TRS</t>
  </si>
  <si>
    <t>Ônibus I</t>
  </si>
  <si>
    <t>VAN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</si>
  <si>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</si>
  <si>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</si>
  <si>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</si>
  <si>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</si>
  <si>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</si>
  <si>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Ofertados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</si>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</sst>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1D41A"/>
        <bgColor rgb="FFE2F0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3" fontId="7" fillId="0" borderId="1" xfId="1" applyNumberFormat="1" applyFont="1" applyBorder="1" applyAlignment="1">
      <alignment horizontal="left" vertical="center" wrapText="1" indent="1"/>
    </xf>
    <xf numFmtId="3" fontId="7" fillId="0" borderId="1" xfId="1" applyNumberFormat="1" applyFont="1" applyBorder="1" applyAlignment="1">
      <alignment horizontal="center" vertical="center"/>
    </xf>
    <xf numFmtId="3" fontId="2" fillId="0" borderId="0" xfId="1" applyNumberFormat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 wrapText="1" indent="1"/>
    </xf>
    <xf numFmtId="3" fontId="4" fillId="0" borderId="1" xfId="1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7" fillId="0" borderId="2" xfId="1" applyNumberFormat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vertical="center"/>
    </xf>
    <xf numFmtId="3" fontId="7" fillId="3" borderId="1" xfId="1" applyNumberFormat="1" applyFont="1" applyFill="1" applyBorder="1" applyAlignment="1">
      <alignment horizontal="left" vertical="center" wrapText="1" indent="1"/>
    </xf>
    <xf numFmtId="3" fontId="9" fillId="3" borderId="1" xfId="1" applyNumberFormat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wrapText="1" indent="2"/>
    </xf>
    <xf numFmtId="3" fontId="9" fillId="0" borderId="3" xfId="1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wrapText="1" inden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3" fontId="9" fillId="0" borderId="1" xfId="2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left" vertical="center" wrapText="1" indent="1"/>
    </xf>
    <xf numFmtId="3" fontId="5" fillId="0" borderId="1" xfId="2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2" fillId="0" borderId="0" xfId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9" fillId="0" borderId="0" xfId="1" applyFont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/>
    <xf numFmtId="10" fontId="5" fillId="6" borderId="1" xfId="1" applyNumberFormat="1" applyFont="1" applyFill="1" applyBorder="1" applyAlignment="1">
      <alignment horizontal="left" vertical="center" wrapText="1"/>
    </xf>
    <xf numFmtId="9" fontId="5" fillId="2" borderId="1" xfId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0" fontId="5" fillId="0" borderId="0" xfId="1" applyNumberFormat="1" applyFont="1" applyAlignment="1">
      <alignment vertical="center"/>
    </xf>
    <xf numFmtId="3" fontId="9" fillId="3" borderId="1" xfId="1" applyNumberFormat="1" applyFont="1" applyFill="1" applyBorder="1" applyAlignment="1">
      <alignment horizontal="left" vertical="center" wrapText="1" indent="2"/>
    </xf>
    <xf numFmtId="3" fontId="5" fillId="3" borderId="1" xfId="1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3" fontId="9" fillId="0" borderId="0" xfId="1" applyNumberFormat="1" applyFont="1" applyAlignment="1">
      <alignment vertical="center"/>
    </xf>
    <xf numFmtId="3" fontId="9" fillId="0" borderId="0" xfId="1" applyNumberFormat="1" applyFont="1"/>
    <xf numFmtId="9" fontId="5" fillId="6" borderId="1" xfId="1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6" fontId="9" fillId="3" borderId="1" xfId="1" applyNumberFormat="1" applyFont="1" applyFill="1" applyBorder="1" applyAlignment="1">
      <alignment horizontal="left" vertical="center" wrapText="1" indent="2"/>
    </xf>
    <xf numFmtId="166" fontId="5" fillId="3" borderId="1" xfId="1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7" borderId="1" xfId="0" applyNumberFormat="1" applyFont="1" applyFill="1" applyBorder="1" applyAlignment="1">
      <alignment horizontal="center" vertical="center"/>
    </xf>
    <xf numFmtId="166" fontId="9" fillId="0" borderId="0" xfId="1" applyNumberFormat="1" applyFont="1" applyAlignment="1">
      <alignment vertical="center"/>
    </xf>
    <xf numFmtId="166" fontId="9" fillId="0" borderId="0" xfId="1" applyNumberFormat="1" applyFont="1"/>
    <xf numFmtId="3" fontId="7" fillId="0" borderId="1" xfId="1" applyNumberFormat="1" applyFont="1" applyBorder="1" applyAlignment="1">
      <alignment horizontal="center" vertical="center"/>
    </xf>
    <xf numFmtId="3" fontId="12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5 2" xfId="1" xr:uid="{89F3EA08-B91C-4D1F-A35C-1C1BEAFC7800}"/>
    <cellStyle name="Porcentagem 4" xfId="2" xr:uid="{52E2EEDE-37ED-4385-9746-18148D289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2019300</xdr:colOff>
      <xdr:row>0</xdr:row>
      <xdr:rowOff>638175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86799A8A-3777-902F-60D8-554A56B2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2886075</xdr:colOff>
      <xdr:row>0</xdr:row>
      <xdr:rowOff>38100</xdr:rowOff>
    </xdr:from>
    <xdr:to>
      <xdr:col>3</xdr:col>
      <xdr:colOff>76200</xdr:colOff>
      <xdr:row>0</xdr:row>
      <xdr:rowOff>742950</xdr:rowOff>
    </xdr:to>
    <xdr:pic>
      <xdr:nvPicPr>
        <xdr:cNvPr id="1032" name="Imagem 2">
          <a:extLst>
            <a:ext uri="{FF2B5EF4-FFF2-40B4-BE49-F238E27FC236}">
              <a16:creationId xmlns:a16="http://schemas.microsoft.com/office/drawing/2014/main" id="{603936FF-20C1-8799-C706-ABDF6A83C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810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2124075</xdr:colOff>
      <xdr:row>0</xdr:row>
      <xdr:rowOff>657225</xdr:rowOff>
    </xdr:to>
    <xdr:pic>
      <xdr:nvPicPr>
        <xdr:cNvPr id="2055" name="Imagem 1">
          <a:extLst>
            <a:ext uri="{FF2B5EF4-FFF2-40B4-BE49-F238E27FC236}">
              <a16:creationId xmlns:a16="http://schemas.microsoft.com/office/drawing/2014/main" id="{7E8065FB-D02F-D693-993F-115B1FBA0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2857500</xdr:colOff>
      <xdr:row>0</xdr:row>
      <xdr:rowOff>47625</xdr:rowOff>
    </xdr:from>
    <xdr:to>
      <xdr:col>4</xdr:col>
      <xdr:colOff>390525</xdr:colOff>
      <xdr:row>0</xdr:row>
      <xdr:rowOff>752475</xdr:rowOff>
    </xdr:to>
    <xdr:pic>
      <xdr:nvPicPr>
        <xdr:cNvPr id="2056" name="Imagem 2">
          <a:extLst>
            <a:ext uri="{FF2B5EF4-FFF2-40B4-BE49-F238E27FC236}">
              <a16:creationId xmlns:a16="http://schemas.microsoft.com/office/drawing/2014/main" id="{0D1C4602-F549-5CF6-47EC-1766663C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47625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C1EA-FFD4-40F5-A847-2C225A867606}">
  <sheetPr>
    <tabColor theme="7" tint="-0.499984740745262"/>
  </sheetPr>
  <dimension ref="A1:W166"/>
  <sheetViews>
    <sheetView showGridLines="0" view="pageBreakPreview" zoomScaleNormal="100" zoomScaleSheetLayoutView="100" workbookViewId="0">
      <pane xSplit="1" ySplit="4" topLeftCell="B158" activePane="bottomRight" state="frozen"/>
      <selection pane="topRight" activeCell="A2" sqref="A2:U166"/>
      <selection pane="bottomLeft" activeCell="A2" sqref="A2:U166"/>
      <selection pane="bottomRight" activeCell="A2" sqref="A2:U166"/>
    </sheetView>
  </sheetViews>
  <sheetFormatPr defaultColWidth="8.7109375" defaultRowHeight="15" x14ac:dyDescent="0.25"/>
  <cols>
    <col min="1" max="1" width="65.7109375" style="42" customWidth="1"/>
    <col min="2" max="6" width="14.7109375" style="3" customWidth="1"/>
    <col min="7" max="10" width="13.85546875" style="3" hidden="1" customWidth="1"/>
    <col min="11" max="11" width="15.7109375" style="3" hidden="1" customWidth="1"/>
    <col min="12" max="14" width="14.7109375" style="3" customWidth="1"/>
    <col min="15" max="21" width="25.7109375" style="3" hidden="1" customWidth="1"/>
    <col min="22" max="16384" width="8.7109375" style="3"/>
  </cols>
  <sheetData>
    <row r="1" spans="1:21" s="2" customFormat="1" ht="60" customHeight="1" x14ac:dyDescent="0.25">
      <c r="A1" s="1"/>
    </row>
    <row r="2" spans="1:2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5" t="s">
        <v>5</v>
      </c>
      <c r="L4" s="6">
        <v>45566</v>
      </c>
      <c r="M4" s="6" t="e">
        <f t="shared" ref="M4:U4" ca="1" si="0">_xll.FIMMÊS(L4,0)+1</f>
        <v>#NAME?</v>
      </c>
      <c r="N4" s="6">
        <v>45627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f>B33</f>
        <v>738.77419354838707</v>
      </c>
      <c r="C5" s="9">
        <v>416</v>
      </c>
      <c r="D5" s="9">
        <f t="shared" ref="D5:U5" si="1">D33</f>
        <v>3817</v>
      </c>
      <c r="E5" s="9">
        <f t="shared" si="1"/>
        <v>4149</v>
      </c>
      <c r="F5" s="9">
        <f t="shared" si="1"/>
        <v>4332</v>
      </c>
      <c r="G5" s="9">
        <f t="shared" si="1"/>
        <v>3078</v>
      </c>
      <c r="H5" s="9">
        <f t="shared" si="1"/>
        <v>3869</v>
      </c>
      <c r="I5" s="9">
        <f t="shared" si="1"/>
        <v>739</v>
      </c>
      <c r="J5" s="9">
        <f t="shared" si="1"/>
        <v>582</v>
      </c>
      <c r="K5" s="9">
        <f t="shared" si="1"/>
        <v>3817</v>
      </c>
      <c r="L5" s="9">
        <f t="shared" si="1"/>
        <v>4451</v>
      </c>
      <c r="M5" s="9">
        <f t="shared" si="1"/>
        <v>4192</v>
      </c>
      <c r="N5" s="9">
        <v>4293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 t="shared" si="1"/>
        <v>0</v>
      </c>
    </row>
    <row r="6" spans="1:21" s="10" customFormat="1" x14ac:dyDescent="0.25">
      <c r="A6" s="8" t="s">
        <v>9</v>
      </c>
      <c r="B6" s="9">
        <f>B42</f>
        <v>708.77419354838707</v>
      </c>
      <c r="C6" s="9">
        <v>513</v>
      </c>
      <c r="D6" s="9">
        <f t="shared" ref="D6:U6" si="2">D42</f>
        <v>3662</v>
      </c>
      <c r="E6" s="9">
        <f t="shared" si="2"/>
        <v>4219</v>
      </c>
      <c r="F6" s="9">
        <f t="shared" si="2"/>
        <v>4142</v>
      </c>
      <c r="G6" s="9">
        <f t="shared" si="2"/>
        <v>2953</v>
      </c>
      <c r="H6" s="9">
        <f t="shared" si="2"/>
        <v>3222</v>
      </c>
      <c r="I6" s="9">
        <f t="shared" si="2"/>
        <v>709</v>
      </c>
      <c r="J6" s="9">
        <f t="shared" si="2"/>
        <v>594</v>
      </c>
      <c r="K6" s="9">
        <f t="shared" si="2"/>
        <v>3662</v>
      </c>
      <c r="L6" s="9">
        <f t="shared" si="2"/>
        <v>3816</v>
      </c>
      <c r="M6" s="9">
        <f t="shared" si="2"/>
        <v>3721</v>
      </c>
      <c r="N6" s="9">
        <v>3970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 t="shared" si="2"/>
        <v>0</v>
      </c>
    </row>
    <row r="7" spans="1:21" s="13" customFormat="1" x14ac:dyDescent="0.25">
      <c r="A7" s="11" t="s">
        <v>10</v>
      </c>
      <c r="B7" s="12">
        <f>SUM(B5:B6)</f>
        <v>1447.5483870967741</v>
      </c>
      <c r="C7" s="12">
        <f t="shared" ref="C7:U7" si="3">SUM(C5:C6)</f>
        <v>929</v>
      </c>
      <c r="D7" s="12">
        <f t="shared" si="3"/>
        <v>7479</v>
      </c>
      <c r="E7" s="12">
        <f t="shared" si="3"/>
        <v>8368</v>
      </c>
      <c r="F7" s="12">
        <f t="shared" si="3"/>
        <v>8474</v>
      </c>
      <c r="G7" s="12">
        <f t="shared" si="3"/>
        <v>6031</v>
      </c>
      <c r="H7" s="12">
        <f t="shared" si="3"/>
        <v>7091</v>
      </c>
      <c r="I7" s="12">
        <f t="shared" si="3"/>
        <v>1448</v>
      </c>
      <c r="J7" s="12">
        <f t="shared" si="3"/>
        <v>1176</v>
      </c>
      <c r="K7" s="12">
        <f t="shared" si="3"/>
        <v>7479</v>
      </c>
      <c r="L7" s="12">
        <f t="shared" si="3"/>
        <v>8267</v>
      </c>
      <c r="M7" s="12">
        <f t="shared" si="3"/>
        <v>7913</v>
      </c>
      <c r="N7" s="12">
        <v>8263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26-31-jul-24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01-25-Out-24</v>
      </c>
      <c r="I9" s="5" t="str">
        <f t="shared" si="4"/>
        <v>Meta Parcial</v>
      </c>
      <c r="J9" s="5" t="str">
        <f t="shared" si="4"/>
        <v>26-31-Out-24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>
        <v>45627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5">
      <c r="A10" s="8" t="s">
        <v>12</v>
      </c>
      <c r="B10" s="69">
        <f>(D10/31)*6</f>
        <v>738.77419354838707</v>
      </c>
      <c r="C10" s="9">
        <v>0</v>
      </c>
      <c r="D10" s="69">
        <v>3817</v>
      </c>
      <c r="E10" s="9">
        <v>29</v>
      </c>
      <c r="F10" s="9">
        <v>31</v>
      </c>
      <c r="G10" s="69">
        <f>ROUND(((K10/31)*25),0)</f>
        <v>3078</v>
      </c>
      <c r="H10" s="9">
        <v>0</v>
      </c>
      <c r="I10" s="69">
        <f>ROUND(((K10/31)*6),0)</f>
        <v>739</v>
      </c>
      <c r="J10" s="9">
        <v>0</v>
      </c>
      <c r="K10" s="69">
        <f>D10</f>
        <v>3817</v>
      </c>
      <c r="L10" s="9">
        <f>H10+J10</f>
        <v>0</v>
      </c>
      <c r="M10" s="9">
        <v>0</v>
      </c>
      <c r="N10" s="9">
        <v>0</v>
      </c>
      <c r="O10" s="9"/>
      <c r="P10" s="9"/>
      <c r="Q10" s="9"/>
      <c r="R10" s="9"/>
      <c r="S10" s="9"/>
      <c r="T10" s="9"/>
      <c r="U10" s="9"/>
    </row>
    <row r="11" spans="1:21" s="10" customFormat="1" x14ac:dyDescent="0.25">
      <c r="A11" s="8" t="s">
        <v>13</v>
      </c>
      <c r="B11" s="69"/>
      <c r="C11" s="9">
        <v>0</v>
      </c>
      <c r="D11" s="69"/>
      <c r="E11" s="9">
        <v>59</v>
      </c>
      <c r="F11" s="9">
        <v>51</v>
      </c>
      <c r="G11" s="69"/>
      <c r="H11" s="9">
        <v>58</v>
      </c>
      <c r="I11" s="69"/>
      <c r="J11" s="9">
        <v>0</v>
      </c>
      <c r="K11" s="69"/>
      <c r="L11" s="9">
        <f t="shared" ref="L11:L32" si="5">H11+J11</f>
        <v>58</v>
      </c>
      <c r="M11" s="9">
        <v>106</v>
      </c>
      <c r="N11" s="9">
        <v>89</v>
      </c>
      <c r="O11" s="9"/>
      <c r="P11" s="9"/>
      <c r="Q11" s="9"/>
      <c r="R11" s="9"/>
      <c r="S11" s="9"/>
      <c r="T11" s="9"/>
      <c r="U11" s="9"/>
    </row>
    <row r="12" spans="1:21" s="10" customFormat="1" x14ac:dyDescent="0.25">
      <c r="A12" s="8" t="s">
        <v>14</v>
      </c>
      <c r="B12" s="69"/>
      <c r="C12" s="9">
        <v>0</v>
      </c>
      <c r="D12" s="69"/>
      <c r="E12" s="9">
        <v>377</v>
      </c>
      <c r="F12" s="9">
        <v>367</v>
      </c>
      <c r="G12" s="69"/>
      <c r="H12" s="9">
        <v>418</v>
      </c>
      <c r="I12" s="69"/>
      <c r="J12" s="9">
        <v>141</v>
      </c>
      <c r="K12" s="69"/>
      <c r="L12" s="9">
        <f t="shared" si="5"/>
        <v>559</v>
      </c>
      <c r="M12" s="9">
        <v>400</v>
      </c>
      <c r="N12" s="9">
        <v>556</v>
      </c>
      <c r="O12" s="9"/>
      <c r="P12" s="9"/>
      <c r="Q12" s="9"/>
      <c r="R12" s="9"/>
      <c r="S12" s="9"/>
      <c r="T12" s="9"/>
      <c r="U12" s="9"/>
    </row>
    <row r="13" spans="1:21" s="10" customFormat="1" x14ac:dyDescent="0.25">
      <c r="A13" s="8" t="s">
        <v>15</v>
      </c>
      <c r="B13" s="69"/>
      <c r="C13" s="9">
        <v>8</v>
      </c>
      <c r="D13" s="69"/>
      <c r="E13" s="9">
        <v>691</v>
      </c>
      <c r="F13" s="9">
        <v>607</v>
      </c>
      <c r="G13" s="69"/>
      <c r="H13" s="9">
        <v>570</v>
      </c>
      <c r="I13" s="69"/>
      <c r="J13" s="9">
        <v>111</v>
      </c>
      <c r="K13" s="69"/>
      <c r="L13" s="9">
        <f t="shared" si="5"/>
        <v>681</v>
      </c>
      <c r="M13" s="9">
        <v>552</v>
      </c>
      <c r="N13" s="9">
        <v>550</v>
      </c>
      <c r="O13" s="9"/>
      <c r="P13" s="9"/>
      <c r="Q13" s="9"/>
      <c r="R13" s="9"/>
      <c r="S13" s="9"/>
      <c r="T13" s="9"/>
      <c r="U13" s="9"/>
    </row>
    <row r="14" spans="1:21" s="10" customFormat="1" x14ac:dyDescent="0.25">
      <c r="A14" s="8" t="s">
        <v>16</v>
      </c>
      <c r="B14" s="69"/>
      <c r="C14" s="9">
        <v>51</v>
      </c>
      <c r="D14" s="69"/>
      <c r="E14" s="9">
        <v>239</v>
      </c>
      <c r="F14" s="9">
        <v>245</v>
      </c>
      <c r="G14" s="69"/>
      <c r="H14" s="9">
        <v>124</v>
      </c>
      <c r="I14" s="69"/>
      <c r="J14" s="9">
        <v>16</v>
      </c>
      <c r="K14" s="69"/>
      <c r="L14" s="9">
        <f t="shared" si="5"/>
        <v>140</v>
      </c>
      <c r="M14" s="9">
        <v>261</v>
      </c>
      <c r="N14" s="9">
        <v>172</v>
      </c>
      <c r="O14" s="9"/>
      <c r="P14" s="9"/>
      <c r="Q14" s="9"/>
      <c r="R14" s="9"/>
      <c r="S14" s="9"/>
      <c r="T14" s="9"/>
      <c r="U14" s="9"/>
    </row>
    <row r="15" spans="1:21" s="10" customFormat="1" x14ac:dyDescent="0.25">
      <c r="A15" s="8" t="s">
        <v>17</v>
      </c>
      <c r="B15" s="69"/>
      <c r="C15" s="9">
        <v>0</v>
      </c>
      <c r="D15" s="69"/>
      <c r="E15" s="9">
        <v>244</v>
      </c>
      <c r="F15" s="9">
        <v>364</v>
      </c>
      <c r="G15" s="69"/>
      <c r="H15" s="9">
        <v>349</v>
      </c>
      <c r="I15" s="69"/>
      <c r="J15" s="9">
        <v>37</v>
      </c>
      <c r="K15" s="69"/>
      <c r="L15" s="9">
        <f t="shared" si="5"/>
        <v>386</v>
      </c>
      <c r="M15" s="9">
        <v>372</v>
      </c>
      <c r="N15" s="9">
        <v>331</v>
      </c>
      <c r="O15" s="9"/>
      <c r="P15" s="9"/>
      <c r="Q15" s="9"/>
      <c r="R15" s="9"/>
      <c r="S15" s="9"/>
      <c r="T15" s="9"/>
      <c r="U15" s="9"/>
    </row>
    <row r="16" spans="1:21" s="10" customFormat="1" x14ac:dyDescent="0.25">
      <c r="A16" s="8" t="s">
        <v>18</v>
      </c>
      <c r="B16" s="69"/>
      <c r="C16" s="9">
        <v>0</v>
      </c>
      <c r="D16" s="69"/>
      <c r="E16" s="9">
        <v>0</v>
      </c>
      <c r="F16" s="9">
        <v>0</v>
      </c>
      <c r="G16" s="69"/>
      <c r="H16" s="9">
        <v>0</v>
      </c>
      <c r="I16" s="69"/>
      <c r="J16" s="9">
        <v>0</v>
      </c>
      <c r="K16" s="69"/>
      <c r="L16" s="9">
        <f t="shared" si="5"/>
        <v>0</v>
      </c>
      <c r="M16" s="9">
        <v>0</v>
      </c>
      <c r="N16" s="9">
        <v>0</v>
      </c>
      <c r="O16" s="9"/>
      <c r="P16" s="9"/>
      <c r="Q16" s="9"/>
      <c r="R16" s="9"/>
      <c r="S16" s="9"/>
      <c r="T16" s="9"/>
      <c r="U16" s="9"/>
    </row>
    <row r="17" spans="1:21" s="10" customFormat="1" x14ac:dyDescent="0.25">
      <c r="A17" s="8" t="s">
        <v>19</v>
      </c>
      <c r="B17" s="69"/>
      <c r="C17" s="9">
        <v>28</v>
      </c>
      <c r="D17" s="69"/>
      <c r="E17" s="9">
        <v>203</v>
      </c>
      <c r="F17" s="9">
        <v>198</v>
      </c>
      <c r="G17" s="69"/>
      <c r="H17" s="9">
        <v>195</v>
      </c>
      <c r="I17" s="69"/>
      <c r="J17" s="9">
        <v>0</v>
      </c>
      <c r="K17" s="69"/>
      <c r="L17" s="9">
        <f t="shared" si="5"/>
        <v>195</v>
      </c>
      <c r="M17" s="9">
        <v>209</v>
      </c>
      <c r="N17" s="9">
        <v>239</v>
      </c>
      <c r="O17" s="9"/>
      <c r="P17" s="9"/>
      <c r="Q17" s="9"/>
      <c r="R17" s="9"/>
      <c r="S17" s="9"/>
      <c r="T17" s="9"/>
      <c r="U17" s="9"/>
    </row>
    <row r="18" spans="1:21" s="10" customFormat="1" x14ac:dyDescent="0.25">
      <c r="A18" s="8" t="s">
        <v>20</v>
      </c>
      <c r="B18" s="69"/>
      <c r="C18" s="9">
        <v>0</v>
      </c>
      <c r="D18" s="69"/>
      <c r="E18" s="9">
        <v>0</v>
      </c>
      <c r="F18" s="9">
        <v>0</v>
      </c>
      <c r="G18" s="69"/>
      <c r="H18" s="9">
        <v>0</v>
      </c>
      <c r="I18" s="69"/>
      <c r="J18" s="9">
        <v>0</v>
      </c>
      <c r="K18" s="69"/>
      <c r="L18" s="9">
        <f t="shared" si="5"/>
        <v>0</v>
      </c>
      <c r="M18" s="9">
        <v>0</v>
      </c>
      <c r="N18" s="9">
        <v>0</v>
      </c>
      <c r="O18" s="9"/>
      <c r="P18" s="9"/>
      <c r="Q18" s="9"/>
      <c r="R18" s="9"/>
      <c r="S18" s="9"/>
      <c r="T18" s="9"/>
      <c r="U18" s="9"/>
    </row>
    <row r="19" spans="1:21" s="10" customFormat="1" x14ac:dyDescent="0.25">
      <c r="A19" s="8" t="s">
        <v>21</v>
      </c>
      <c r="B19" s="69"/>
      <c r="C19" s="9">
        <v>0</v>
      </c>
      <c r="D19" s="69"/>
      <c r="E19" s="9">
        <v>0</v>
      </c>
      <c r="F19" s="9">
        <v>0</v>
      </c>
      <c r="G19" s="69"/>
      <c r="H19" s="9">
        <v>0</v>
      </c>
      <c r="I19" s="69"/>
      <c r="J19" s="9">
        <v>0</v>
      </c>
      <c r="K19" s="69"/>
      <c r="L19" s="9">
        <f t="shared" si="5"/>
        <v>0</v>
      </c>
      <c r="M19" s="9">
        <v>21</v>
      </c>
      <c r="N19" s="9">
        <v>9</v>
      </c>
      <c r="O19" s="9"/>
      <c r="P19" s="9"/>
      <c r="Q19" s="9"/>
      <c r="R19" s="9"/>
      <c r="S19" s="9"/>
      <c r="T19" s="9"/>
      <c r="U19" s="9"/>
    </row>
    <row r="20" spans="1:21" s="10" customFormat="1" x14ac:dyDescent="0.25">
      <c r="A20" s="8" t="s">
        <v>22</v>
      </c>
      <c r="B20" s="69"/>
      <c r="C20" s="9">
        <v>0</v>
      </c>
      <c r="D20" s="69"/>
      <c r="E20" s="9">
        <v>33</v>
      </c>
      <c r="F20" s="9">
        <v>31</v>
      </c>
      <c r="G20" s="69"/>
      <c r="H20" s="9">
        <v>0</v>
      </c>
      <c r="I20" s="69"/>
      <c r="J20" s="9">
        <v>28</v>
      </c>
      <c r="K20" s="69"/>
      <c r="L20" s="9">
        <f t="shared" si="5"/>
        <v>28</v>
      </c>
      <c r="M20" s="9">
        <v>28</v>
      </c>
      <c r="N20" s="9">
        <v>35</v>
      </c>
      <c r="O20" s="9"/>
      <c r="P20" s="9"/>
      <c r="Q20" s="9"/>
      <c r="R20" s="9"/>
      <c r="S20" s="9"/>
      <c r="T20" s="9"/>
      <c r="U20" s="9"/>
    </row>
    <row r="21" spans="1:21" s="10" customFormat="1" x14ac:dyDescent="0.25">
      <c r="A21" s="8" t="s">
        <v>23</v>
      </c>
      <c r="B21" s="69"/>
      <c r="C21" s="9">
        <v>35</v>
      </c>
      <c r="D21" s="69"/>
      <c r="E21" s="9">
        <v>107</v>
      </c>
      <c r="F21" s="9">
        <v>161</v>
      </c>
      <c r="G21" s="69"/>
      <c r="H21" s="9">
        <v>175</v>
      </c>
      <c r="I21" s="69"/>
      <c r="J21" s="9">
        <v>0</v>
      </c>
      <c r="K21" s="69"/>
      <c r="L21" s="9">
        <f t="shared" si="5"/>
        <v>175</v>
      </c>
      <c r="M21" s="9">
        <v>0</v>
      </c>
      <c r="N21" s="9">
        <v>0</v>
      </c>
      <c r="O21" s="9"/>
      <c r="P21" s="9"/>
      <c r="Q21" s="9"/>
      <c r="R21" s="9"/>
      <c r="S21" s="9"/>
      <c r="T21" s="9"/>
      <c r="U21" s="9"/>
    </row>
    <row r="22" spans="1:21" s="10" customFormat="1" x14ac:dyDescent="0.25">
      <c r="A22" s="8" t="s">
        <v>24</v>
      </c>
      <c r="B22" s="69"/>
      <c r="C22" s="9">
        <v>140</v>
      </c>
      <c r="D22" s="69"/>
      <c r="E22" s="9">
        <v>756</v>
      </c>
      <c r="F22" s="9">
        <v>714</v>
      </c>
      <c r="G22" s="69"/>
      <c r="H22" s="9">
        <v>605</v>
      </c>
      <c r="I22" s="69"/>
      <c r="J22" s="9">
        <v>140</v>
      </c>
      <c r="K22" s="69"/>
      <c r="L22" s="9">
        <f t="shared" si="5"/>
        <v>745</v>
      </c>
      <c r="M22" s="9">
        <v>718</v>
      </c>
      <c r="N22" s="9">
        <v>761</v>
      </c>
      <c r="O22" s="9"/>
      <c r="P22" s="9"/>
      <c r="Q22" s="9"/>
      <c r="R22" s="9"/>
      <c r="S22" s="9"/>
      <c r="T22" s="9"/>
      <c r="U22" s="9"/>
    </row>
    <row r="23" spans="1:21" s="10" customFormat="1" x14ac:dyDescent="0.25">
      <c r="A23" s="8" t="s">
        <v>25</v>
      </c>
      <c r="B23" s="69"/>
      <c r="C23" s="9">
        <v>0</v>
      </c>
      <c r="D23" s="69"/>
      <c r="E23" s="9">
        <v>139</v>
      </c>
      <c r="F23" s="9">
        <v>167</v>
      </c>
      <c r="G23" s="69"/>
      <c r="H23" s="9">
        <v>223</v>
      </c>
      <c r="I23" s="69"/>
      <c r="J23" s="9">
        <v>0</v>
      </c>
      <c r="K23" s="69"/>
      <c r="L23" s="9">
        <f t="shared" si="5"/>
        <v>223</v>
      </c>
      <c r="M23" s="9">
        <v>214</v>
      </c>
      <c r="N23" s="9">
        <v>190</v>
      </c>
      <c r="O23" s="9"/>
      <c r="P23" s="9"/>
      <c r="Q23" s="9"/>
      <c r="R23" s="9"/>
      <c r="S23" s="9"/>
      <c r="T23" s="9"/>
      <c r="U23" s="9"/>
    </row>
    <row r="24" spans="1:21" s="10" customFormat="1" x14ac:dyDescent="0.25">
      <c r="A24" s="8" t="s">
        <v>26</v>
      </c>
      <c r="B24" s="69"/>
      <c r="C24" s="9">
        <v>0</v>
      </c>
      <c r="D24" s="69"/>
      <c r="E24" s="9">
        <v>124</v>
      </c>
      <c r="F24" s="9">
        <v>108</v>
      </c>
      <c r="G24" s="69"/>
      <c r="H24" s="9">
        <v>102</v>
      </c>
      <c r="I24" s="69"/>
      <c r="J24" s="9">
        <v>0</v>
      </c>
      <c r="K24" s="69"/>
      <c r="L24" s="9">
        <f t="shared" si="5"/>
        <v>102</v>
      </c>
      <c r="M24" s="9">
        <v>118</v>
      </c>
      <c r="N24" s="9">
        <v>91</v>
      </c>
      <c r="O24" s="9"/>
      <c r="P24" s="9"/>
      <c r="Q24" s="9"/>
      <c r="R24" s="9"/>
      <c r="S24" s="9"/>
      <c r="T24" s="9"/>
      <c r="U24" s="9"/>
    </row>
    <row r="25" spans="1:21" s="10" customFormat="1" x14ac:dyDescent="0.25">
      <c r="A25" s="8" t="s">
        <v>27</v>
      </c>
      <c r="B25" s="69"/>
      <c r="C25" s="9">
        <v>0</v>
      </c>
      <c r="D25" s="69"/>
      <c r="E25" s="9">
        <v>318</v>
      </c>
      <c r="F25" s="9">
        <v>352</v>
      </c>
      <c r="G25" s="69"/>
      <c r="H25" s="9">
        <v>290</v>
      </c>
      <c r="I25" s="69"/>
      <c r="J25" s="9">
        <v>0</v>
      </c>
      <c r="K25" s="69"/>
      <c r="L25" s="9">
        <f t="shared" si="5"/>
        <v>290</v>
      </c>
      <c r="M25" s="9">
        <v>303</v>
      </c>
      <c r="N25" s="9">
        <v>271</v>
      </c>
      <c r="O25" s="9"/>
      <c r="P25" s="9"/>
      <c r="Q25" s="9"/>
      <c r="R25" s="9"/>
      <c r="S25" s="9"/>
      <c r="T25" s="9"/>
      <c r="U25" s="9"/>
    </row>
    <row r="26" spans="1:21" s="10" customFormat="1" x14ac:dyDescent="0.25">
      <c r="A26" s="8" t="s">
        <v>28</v>
      </c>
      <c r="B26" s="69"/>
      <c r="C26" s="9">
        <v>46</v>
      </c>
      <c r="D26" s="69"/>
      <c r="E26" s="9">
        <v>664</v>
      </c>
      <c r="F26" s="9">
        <v>679</v>
      </c>
      <c r="G26" s="69"/>
      <c r="H26" s="9">
        <v>548</v>
      </c>
      <c r="I26" s="69"/>
      <c r="J26" s="9">
        <v>109</v>
      </c>
      <c r="K26" s="69"/>
      <c r="L26" s="9">
        <f t="shared" si="5"/>
        <v>657</v>
      </c>
      <c r="M26" s="9">
        <v>663</v>
      </c>
      <c r="N26" s="9">
        <v>641</v>
      </c>
      <c r="O26" s="9"/>
      <c r="P26" s="9"/>
      <c r="Q26" s="9"/>
      <c r="R26" s="9"/>
      <c r="S26" s="9"/>
      <c r="T26" s="9"/>
      <c r="U26" s="9"/>
    </row>
    <row r="27" spans="1:21" s="10" customFormat="1" x14ac:dyDescent="0.25">
      <c r="A27" s="8" t="s">
        <v>29</v>
      </c>
      <c r="B27" s="69"/>
      <c r="C27" s="9">
        <v>101</v>
      </c>
      <c r="D27" s="69"/>
      <c r="E27" s="9">
        <v>80</v>
      </c>
      <c r="F27" s="9">
        <v>171</v>
      </c>
      <c r="G27" s="69"/>
      <c r="H27" s="9">
        <v>158</v>
      </c>
      <c r="I27" s="69"/>
      <c r="J27" s="9">
        <v>0</v>
      </c>
      <c r="K27" s="69"/>
      <c r="L27" s="9">
        <f t="shared" si="5"/>
        <v>158</v>
      </c>
      <c r="M27" s="9">
        <v>147</v>
      </c>
      <c r="N27" s="9">
        <v>222</v>
      </c>
      <c r="O27" s="9"/>
      <c r="P27" s="9"/>
      <c r="Q27" s="9"/>
      <c r="R27" s="9"/>
      <c r="S27" s="9"/>
      <c r="T27" s="9"/>
      <c r="U27" s="9"/>
    </row>
    <row r="28" spans="1:21" s="10" customFormat="1" x14ac:dyDescent="0.25">
      <c r="A28" s="8" t="s">
        <v>30</v>
      </c>
      <c r="B28" s="69"/>
      <c r="C28" s="9">
        <v>7</v>
      </c>
      <c r="D28" s="69"/>
      <c r="E28" s="9">
        <v>29</v>
      </c>
      <c r="F28" s="9">
        <v>8</v>
      </c>
      <c r="G28" s="69"/>
      <c r="H28" s="9">
        <v>0</v>
      </c>
      <c r="I28" s="69"/>
      <c r="J28" s="9">
        <v>0</v>
      </c>
      <c r="K28" s="69"/>
      <c r="L28" s="9">
        <f t="shared" si="5"/>
        <v>0</v>
      </c>
      <c r="M28" s="9">
        <v>0</v>
      </c>
      <c r="N28" s="9">
        <v>0</v>
      </c>
      <c r="O28" s="9"/>
      <c r="P28" s="9"/>
      <c r="Q28" s="9"/>
      <c r="R28" s="9"/>
      <c r="S28" s="9"/>
      <c r="T28" s="9"/>
      <c r="U28" s="9"/>
    </row>
    <row r="29" spans="1:21" s="10" customFormat="1" x14ac:dyDescent="0.25">
      <c r="A29" s="8" t="s">
        <v>31</v>
      </c>
      <c r="B29" s="69"/>
      <c r="C29" s="9">
        <v>0</v>
      </c>
      <c r="D29" s="69"/>
      <c r="E29" s="9">
        <v>0</v>
      </c>
      <c r="F29" s="9">
        <v>0</v>
      </c>
      <c r="G29" s="69"/>
      <c r="H29" s="9">
        <v>0</v>
      </c>
      <c r="I29" s="69"/>
      <c r="J29" s="9">
        <v>0</v>
      </c>
      <c r="K29" s="69"/>
      <c r="L29" s="9">
        <f t="shared" si="5"/>
        <v>0</v>
      </c>
      <c r="M29" s="9">
        <v>0</v>
      </c>
      <c r="N29" s="9">
        <v>0</v>
      </c>
      <c r="O29" s="9"/>
      <c r="P29" s="9"/>
      <c r="Q29" s="9"/>
      <c r="R29" s="9"/>
      <c r="S29" s="9"/>
      <c r="T29" s="9"/>
      <c r="U29" s="9"/>
    </row>
    <row r="30" spans="1:21" s="10" customFormat="1" x14ac:dyDescent="0.25">
      <c r="A30" s="8" t="s">
        <v>32</v>
      </c>
      <c r="B30" s="69"/>
      <c r="C30" s="9">
        <v>0</v>
      </c>
      <c r="D30" s="69"/>
      <c r="E30" s="9">
        <v>0</v>
      </c>
      <c r="F30" s="9">
        <v>0</v>
      </c>
      <c r="G30" s="69"/>
      <c r="H30" s="9">
        <v>0</v>
      </c>
      <c r="I30" s="69"/>
      <c r="J30" s="9">
        <v>0</v>
      </c>
      <c r="K30" s="69"/>
      <c r="L30" s="9">
        <f t="shared" si="5"/>
        <v>0</v>
      </c>
      <c r="M30" s="9">
        <v>28</v>
      </c>
      <c r="N30" s="9">
        <v>28</v>
      </c>
      <c r="O30" s="9"/>
      <c r="P30" s="9"/>
      <c r="Q30" s="9"/>
      <c r="R30" s="9"/>
      <c r="S30" s="9"/>
      <c r="T30" s="9"/>
      <c r="U30" s="9"/>
    </row>
    <row r="31" spans="1:21" s="10" customFormat="1" x14ac:dyDescent="0.25">
      <c r="A31" s="8" t="s">
        <v>33</v>
      </c>
      <c r="B31" s="69"/>
      <c r="C31" s="9">
        <v>0</v>
      </c>
      <c r="D31" s="69"/>
      <c r="E31" s="9">
        <v>0</v>
      </c>
      <c r="F31" s="9">
        <v>0</v>
      </c>
      <c r="G31" s="69"/>
      <c r="H31" s="9">
        <v>0</v>
      </c>
      <c r="I31" s="69"/>
      <c r="J31" s="9">
        <v>0</v>
      </c>
      <c r="K31" s="69"/>
      <c r="L31" s="9">
        <f t="shared" si="5"/>
        <v>0</v>
      </c>
      <c r="M31" s="9">
        <v>0</v>
      </c>
      <c r="N31" s="9">
        <v>56</v>
      </c>
      <c r="O31" s="9"/>
      <c r="P31" s="9"/>
      <c r="Q31" s="9"/>
      <c r="R31" s="9"/>
      <c r="S31" s="9"/>
      <c r="T31" s="9"/>
      <c r="U31" s="9"/>
    </row>
    <row r="32" spans="1:21" s="10" customFormat="1" x14ac:dyDescent="0.25">
      <c r="A32" s="8" t="s">
        <v>34</v>
      </c>
      <c r="B32" s="69"/>
      <c r="C32" s="9">
        <v>0</v>
      </c>
      <c r="D32" s="69"/>
      <c r="E32" s="9">
        <v>57</v>
      </c>
      <c r="F32" s="9">
        <v>78</v>
      </c>
      <c r="G32" s="69"/>
      <c r="H32" s="9">
        <v>54</v>
      </c>
      <c r="I32" s="69"/>
      <c r="J32" s="9">
        <v>0</v>
      </c>
      <c r="K32" s="69"/>
      <c r="L32" s="9">
        <f t="shared" si="5"/>
        <v>54</v>
      </c>
      <c r="M32" s="9">
        <v>52</v>
      </c>
      <c r="N32" s="9">
        <v>52</v>
      </c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738.77419354838707</v>
      </c>
      <c r="C33" s="12">
        <f t="shared" ref="C33:U33" si="6">SUM(C10:C32)</f>
        <v>416</v>
      </c>
      <c r="D33" s="12">
        <f t="shared" si="6"/>
        <v>3817</v>
      </c>
      <c r="E33" s="12">
        <f t="shared" si="6"/>
        <v>4149</v>
      </c>
      <c r="F33" s="12">
        <f t="shared" si="6"/>
        <v>4332</v>
      </c>
      <c r="G33" s="12">
        <f t="shared" si="6"/>
        <v>3078</v>
      </c>
      <c r="H33" s="12">
        <f t="shared" si="6"/>
        <v>3869</v>
      </c>
      <c r="I33" s="12">
        <f t="shared" si="6"/>
        <v>739</v>
      </c>
      <c r="J33" s="12">
        <f t="shared" si="6"/>
        <v>582</v>
      </c>
      <c r="K33" s="12">
        <f t="shared" si="6"/>
        <v>3817</v>
      </c>
      <c r="L33" s="12">
        <f t="shared" si="6"/>
        <v>4451</v>
      </c>
      <c r="M33" s="12">
        <f t="shared" si="6"/>
        <v>4192</v>
      </c>
      <c r="N33" s="12">
        <v>4293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26-31-jul-24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01-25-Out-24</v>
      </c>
      <c r="I35" s="5" t="str">
        <f t="shared" si="7"/>
        <v>Meta Parcial</v>
      </c>
      <c r="J35" s="5" t="str">
        <f t="shared" si="7"/>
        <v>26-31-Out-24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>
        <v>45627</v>
      </c>
      <c r="O35" s="5" t="e">
        <f t="shared" ca="1" si="7"/>
        <v>#NAME?</v>
      </c>
      <c r="P35" s="5" t="e">
        <f t="shared" ca="1" si="7"/>
        <v>#NAME?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69">
        <f>(D36/31)*6</f>
        <v>708.77419354838707</v>
      </c>
      <c r="C36" s="9">
        <v>190</v>
      </c>
      <c r="D36" s="69">
        <v>3662</v>
      </c>
      <c r="E36" s="9">
        <v>1815</v>
      </c>
      <c r="F36" s="9">
        <v>1963</v>
      </c>
      <c r="G36" s="69">
        <f>ROUND(((K36/31)*25),0)</f>
        <v>2953</v>
      </c>
      <c r="H36" s="9">
        <v>1405</v>
      </c>
      <c r="I36" s="69">
        <f>ROUND(((K36/31)*6),0)</f>
        <v>709</v>
      </c>
      <c r="J36" s="9">
        <v>299</v>
      </c>
      <c r="K36" s="69">
        <f>D36</f>
        <v>3662</v>
      </c>
      <c r="L36" s="9">
        <f t="shared" ref="L36:L41" si="8">H36+J36</f>
        <v>1704</v>
      </c>
      <c r="M36" s="9">
        <v>1980</v>
      </c>
      <c r="N36" s="9">
        <v>1613</v>
      </c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69"/>
      <c r="C37" s="9">
        <v>0</v>
      </c>
      <c r="D37" s="69"/>
      <c r="E37" s="9">
        <v>50</v>
      </c>
      <c r="F37" s="9">
        <v>43</v>
      </c>
      <c r="G37" s="69"/>
      <c r="H37" s="9">
        <v>47</v>
      </c>
      <c r="I37" s="69"/>
      <c r="J37" s="9">
        <v>0</v>
      </c>
      <c r="K37" s="69"/>
      <c r="L37" s="9">
        <f t="shared" si="8"/>
        <v>47</v>
      </c>
      <c r="M37" s="9">
        <v>60</v>
      </c>
      <c r="N37" s="9">
        <v>195</v>
      </c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69"/>
      <c r="C38" s="9">
        <v>188</v>
      </c>
      <c r="D38" s="69"/>
      <c r="E38" s="9">
        <v>1634</v>
      </c>
      <c r="F38" s="9">
        <v>1438</v>
      </c>
      <c r="G38" s="69"/>
      <c r="H38" s="9">
        <v>1251</v>
      </c>
      <c r="I38" s="69"/>
      <c r="J38" s="9">
        <v>254</v>
      </c>
      <c r="K38" s="69"/>
      <c r="L38" s="9">
        <f t="shared" si="8"/>
        <v>1505</v>
      </c>
      <c r="M38" s="9">
        <v>1145</v>
      </c>
      <c r="N38" s="9">
        <v>1639</v>
      </c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69"/>
      <c r="C39" s="9">
        <v>0</v>
      </c>
      <c r="D39" s="69"/>
      <c r="E39" s="9">
        <v>0</v>
      </c>
      <c r="F39" s="9">
        <v>0</v>
      </c>
      <c r="G39" s="69"/>
      <c r="H39" s="9">
        <v>0</v>
      </c>
      <c r="I39" s="69"/>
      <c r="J39" s="9">
        <v>0</v>
      </c>
      <c r="K39" s="69"/>
      <c r="L39" s="9">
        <f t="shared" si="8"/>
        <v>0</v>
      </c>
      <c r="M39" s="9">
        <v>0</v>
      </c>
      <c r="N39" s="9">
        <v>0</v>
      </c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69"/>
      <c r="C40" s="9">
        <v>45</v>
      </c>
      <c r="D40" s="69"/>
      <c r="E40" s="9">
        <v>528</v>
      </c>
      <c r="F40" s="9">
        <v>489</v>
      </c>
      <c r="G40" s="69"/>
      <c r="H40" s="9">
        <v>364</v>
      </c>
      <c r="I40" s="69"/>
      <c r="J40" s="9">
        <v>41</v>
      </c>
      <c r="K40" s="69"/>
      <c r="L40" s="9">
        <f t="shared" si="8"/>
        <v>405</v>
      </c>
      <c r="M40" s="9">
        <v>435</v>
      </c>
      <c r="N40" s="9">
        <v>343</v>
      </c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69"/>
      <c r="C41" s="9">
        <v>22</v>
      </c>
      <c r="D41" s="69"/>
      <c r="E41" s="9">
        <v>192</v>
      </c>
      <c r="F41" s="9">
        <v>209</v>
      </c>
      <c r="G41" s="69"/>
      <c r="H41" s="9">
        <v>155</v>
      </c>
      <c r="I41" s="69"/>
      <c r="J41" s="9">
        <v>0</v>
      </c>
      <c r="K41" s="69"/>
      <c r="L41" s="9">
        <f t="shared" si="8"/>
        <v>155</v>
      </c>
      <c r="M41" s="9">
        <v>101</v>
      </c>
      <c r="N41" s="9">
        <v>180</v>
      </c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708.77419354838707</v>
      </c>
      <c r="C42" s="12">
        <f t="shared" ref="C42:U42" si="9">SUM(C36:C41)</f>
        <v>445</v>
      </c>
      <c r="D42" s="12">
        <f t="shared" si="9"/>
        <v>3662</v>
      </c>
      <c r="E42" s="12">
        <f t="shared" si="9"/>
        <v>4219</v>
      </c>
      <c r="F42" s="12">
        <f t="shared" si="9"/>
        <v>4142</v>
      </c>
      <c r="G42" s="12">
        <f t="shared" si="9"/>
        <v>2953</v>
      </c>
      <c r="H42" s="12">
        <f t="shared" si="9"/>
        <v>3222</v>
      </c>
      <c r="I42" s="12">
        <f t="shared" si="9"/>
        <v>709</v>
      </c>
      <c r="J42" s="12">
        <f t="shared" si="9"/>
        <v>594</v>
      </c>
      <c r="K42" s="12">
        <f t="shared" si="9"/>
        <v>3662</v>
      </c>
      <c r="L42" s="12">
        <f t="shared" si="9"/>
        <v>3816</v>
      </c>
      <c r="M42" s="12">
        <f t="shared" si="9"/>
        <v>3721</v>
      </c>
      <c r="N42" s="12">
        <v>3970</v>
      </c>
      <c r="O42" s="12">
        <f t="shared" ref="O42:T42" si="10">SUM(O36:O41)</f>
        <v>0</v>
      </c>
      <c r="P42" s="12">
        <f t="shared" si="10"/>
        <v>0</v>
      </c>
      <c r="Q42" s="12">
        <f t="shared" si="10"/>
        <v>0</v>
      </c>
      <c r="R42" s="12">
        <f t="shared" si="10"/>
        <v>0</v>
      </c>
      <c r="S42" s="12">
        <f t="shared" si="10"/>
        <v>0</v>
      </c>
      <c r="T42" s="12">
        <f t="shared" si="10"/>
        <v>0</v>
      </c>
      <c r="U42" s="12">
        <f t="shared" si="9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4" t="s">
        <v>42</v>
      </c>
      <c r="B44" s="5"/>
      <c r="C44" s="5" t="str">
        <f t="shared" ref="C44:U44" si="11">C$4</f>
        <v>26-31-jul-24</v>
      </c>
      <c r="D44" s="5"/>
      <c r="E44" s="5">
        <f t="shared" si="11"/>
        <v>45505</v>
      </c>
      <c r="F44" s="5" t="e">
        <f t="shared" ca="1" si="11"/>
        <v>#NAME?</v>
      </c>
      <c r="G44" s="5"/>
      <c r="H44" s="5" t="str">
        <f t="shared" si="11"/>
        <v>01-25-Out-24</v>
      </c>
      <c r="I44" s="5"/>
      <c r="J44" s="5" t="str">
        <f t="shared" si="11"/>
        <v>26-31-Out-24</v>
      </c>
      <c r="K44" s="5"/>
      <c r="L44" s="5">
        <f t="shared" si="11"/>
        <v>45566</v>
      </c>
      <c r="M44" s="5" t="e">
        <f t="shared" ca="1" si="11"/>
        <v>#NAME?</v>
      </c>
      <c r="N44" s="5">
        <v>45627</v>
      </c>
      <c r="O44" s="5" t="e">
        <f t="shared" ca="1" si="11"/>
        <v>#NAME?</v>
      </c>
      <c r="P44" s="5" t="e">
        <f t="shared" ca="1" si="11"/>
        <v>#NAME?</v>
      </c>
      <c r="Q44" s="5" t="e">
        <f t="shared" ca="1" si="11"/>
        <v>#NAME?</v>
      </c>
      <c r="R44" s="5" t="e">
        <f t="shared" ca="1" si="11"/>
        <v>#NAME?</v>
      </c>
      <c r="S44" s="5" t="e">
        <f t="shared" ca="1" si="11"/>
        <v>#NAME?</v>
      </c>
      <c r="T44" s="5" t="e">
        <f t="shared" ca="1" si="11"/>
        <v>#NAME?</v>
      </c>
      <c r="U44" s="5" t="e">
        <f t="shared" ca="1" si="11"/>
        <v>#NAME?</v>
      </c>
    </row>
    <row r="45" spans="1:21" s="10" customFormat="1" x14ac:dyDescent="0.25">
      <c r="A45" s="8" t="s">
        <v>43</v>
      </c>
      <c r="B45" s="17"/>
      <c r="C45" s="9">
        <v>433</v>
      </c>
      <c r="D45" s="17"/>
      <c r="E45" s="9">
        <v>3764</v>
      </c>
      <c r="F45" s="9">
        <v>3997</v>
      </c>
      <c r="G45" s="9"/>
      <c r="H45" s="9">
        <v>3339</v>
      </c>
      <c r="I45" s="9"/>
      <c r="J45" s="9">
        <v>604</v>
      </c>
      <c r="K45" s="9"/>
      <c r="L45" s="9">
        <f>H45+J45</f>
        <v>3943</v>
      </c>
      <c r="M45" s="9">
        <v>3787</v>
      </c>
      <c r="N45" s="9">
        <v>3633</v>
      </c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8" t="s">
        <v>44</v>
      </c>
      <c r="B46" s="17"/>
      <c r="C46" s="9">
        <v>68</v>
      </c>
      <c r="D46" s="17"/>
      <c r="E46" s="9">
        <v>657</v>
      </c>
      <c r="F46" s="9">
        <v>610</v>
      </c>
      <c r="G46" s="9"/>
      <c r="H46" s="9">
        <v>546</v>
      </c>
      <c r="I46" s="9"/>
      <c r="J46" s="9">
        <v>91</v>
      </c>
      <c r="K46" s="9"/>
      <c r="L46" s="9">
        <f>H46+J46</f>
        <v>637</v>
      </c>
      <c r="M46" s="9">
        <v>435</v>
      </c>
      <c r="N46" s="9">
        <v>580</v>
      </c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11" t="s">
        <v>10</v>
      </c>
      <c r="B47" s="12"/>
      <c r="C47" s="12">
        <f>SUM(C45:C46)</f>
        <v>501</v>
      </c>
      <c r="D47" s="12"/>
      <c r="E47" s="12">
        <f t="shared" ref="E47:U47" si="12">SUM(E45:E46)</f>
        <v>4421</v>
      </c>
      <c r="F47" s="12">
        <f t="shared" si="12"/>
        <v>4607</v>
      </c>
      <c r="G47" s="12"/>
      <c r="H47" s="12">
        <f t="shared" si="12"/>
        <v>3885</v>
      </c>
      <c r="I47" s="12"/>
      <c r="J47" s="12">
        <f t="shared" si="12"/>
        <v>695</v>
      </c>
      <c r="K47" s="12"/>
      <c r="L47" s="12">
        <f t="shared" si="12"/>
        <v>4580</v>
      </c>
      <c r="M47" s="12">
        <f t="shared" si="12"/>
        <v>4222</v>
      </c>
      <c r="N47" s="12">
        <v>4213</v>
      </c>
      <c r="O47" s="12">
        <f t="shared" si="12"/>
        <v>0</v>
      </c>
      <c r="P47" s="12">
        <f t="shared" si="12"/>
        <v>0</v>
      </c>
      <c r="Q47" s="12">
        <f t="shared" si="12"/>
        <v>0</v>
      </c>
      <c r="R47" s="12">
        <f t="shared" si="12"/>
        <v>0</v>
      </c>
      <c r="S47" s="12">
        <f t="shared" si="12"/>
        <v>0</v>
      </c>
      <c r="T47" s="12">
        <f t="shared" si="12"/>
        <v>0</v>
      </c>
      <c r="U47" s="12">
        <f t="shared" si="12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3" s="7" customFormat="1" x14ac:dyDescent="0.25">
      <c r="A49" s="4" t="s">
        <v>45</v>
      </c>
      <c r="B49" s="5"/>
      <c r="C49" s="5" t="str">
        <f t="shared" ref="C49:U49" si="13">C$4</f>
        <v>26-31-jul-24</v>
      </c>
      <c r="D49" s="5"/>
      <c r="E49" s="5">
        <f t="shared" si="13"/>
        <v>45505</v>
      </c>
      <c r="F49" s="5" t="e">
        <f t="shared" ca="1" si="13"/>
        <v>#NAME?</v>
      </c>
      <c r="G49" s="5"/>
      <c r="H49" s="5" t="str">
        <f t="shared" si="13"/>
        <v>01-25-Out-24</v>
      </c>
      <c r="I49" s="5"/>
      <c r="J49" s="5" t="str">
        <f t="shared" si="13"/>
        <v>26-31-Out-24</v>
      </c>
      <c r="K49" s="5"/>
      <c r="L49" s="5">
        <f t="shared" si="13"/>
        <v>45566</v>
      </c>
      <c r="M49" s="5" t="e">
        <f t="shared" ca="1" si="13"/>
        <v>#NAME?</v>
      </c>
      <c r="N49" s="5">
        <v>45627</v>
      </c>
      <c r="O49" s="5" t="e">
        <f t="shared" ca="1" si="13"/>
        <v>#NAME?</v>
      </c>
      <c r="P49" s="5" t="e">
        <f t="shared" ca="1" si="13"/>
        <v>#NAME?</v>
      </c>
      <c r="Q49" s="5" t="e">
        <f t="shared" ca="1" si="13"/>
        <v>#NAME?</v>
      </c>
      <c r="R49" s="5" t="e">
        <f t="shared" ca="1" si="13"/>
        <v>#NAME?</v>
      </c>
      <c r="S49" s="5" t="e">
        <f t="shared" ca="1" si="13"/>
        <v>#NAME?</v>
      </c>
      <c r="T49" s="5" t="e">
        <f t="shared" ca="1" si="13"/>
        <v>#NAME?</v>
      </c>
      <c r="U49" s="5" t="e">
        <f t="shared" ca="1" si="13"/>
        <v>#NAME?</v>
      </c>
    </row>
    <row r="50" spans="1:23" s="10" customFormat="1" x14ac:dyDescent="0.25">
      <c r="A50" s="8" t="s">
        <v>46</v>
      </c>
      <c r="B50" s="17"/>
      <c r="C50" s="9">
        <v>0</v>
      </c>
      <c r="D50" s="17"/>
      <c r="E50" s="9">
        <v>0</v>
      </c>
      <c r="F50" s="9">
        <v>0</v>
      </c>
      <c r="G50" s="9"/>
      <c r="H50" s="9">
        <v>15</v>
      </c>
      <c r="I50" s="9"/>
      <c r="J50" s="9">
        <v>2</v>
      </c>
      <c r="K50" s="9"/>
      <c r="L50" s="9">
        <f t="shared" ref="L50:L56" si="14">H50+J50</f>
        <v>17</v>
      </c>
      <c r="M50" s="9">
        <v>0</v>
      </c>
      <c r="N50" s="9">
        <v>0</v>
      </c>
      <c r="O50" s="9"/>
      <c r="P50" s="9"/>
      <c r="Q50" s="9"/>
      <c r="R50" s="9"/>
      <c r="S50" s="9"/>
      <c r="T50" s="9"/>
      <c r="U50" s="9"/>
    </row>
    <row r="51" spans="1:23" s="10" customFormat="1" x14ac:dyDescent="0.25">
      <c r="A51" s="8" t="s">
        <v>47</v>
      </c>
      <c r="B51" s="17"/>
      <c r="C51" s="9">
        <v>121</v>
      </c>
      <c r="D51" s="17"/>
      <c r="E51" s="9">
        <v>894</v>
      </c>
      <c r="F51" s="9">
        <v>400</v>
      </c>
      <c r="G51" s="9"/>
      <c r="H51" s="9">
        <v>457</v>
      </c>
      <c r="I51" s="9"/>
      <c r="J51" s="9">
        <v>94</v>
      </c>
      <c r="K51" s="9"/>
      <c r="L51" s="9">
        <f t="shared" si="14"/>
        <v>551</v>
      </c>
      <c r="M51" s="9">
        <v>449</v>
      </c>
      <c r="N51" s="9">
        <v>340</v>
      </c>
      <c r="O51" s="9"/>
      <c r="P51" s="9"/>
      <c r="Q51" s="9"/>
      <c r="R51" s="9"/>
      <c r="S51" s="9"/>
      <c r="T51" s="9"/>
      <c r="U51" s="9"/>
    </row>
    <row r="52" spans="1:23" s="10" customFormat="1" x14ac:dyDescent="0.25">
      <c r="A52" s="8" t="s">
        <v>48</v>
      </c>
      <c r="B52" s="12"/>
      <c r="C52" s="9">
        <v>0</v>
      </c>
      <c r="D52" s="12"/>
      <c r="E52" s="9">
        <v>0</v>
      </c>
      <c r="F52" s="9">
        <v>0</v>
      </c>
      <c r="G52" s="9"/>
      <c r="H52" s="9">
        <v>0</v>
      </c>
      <c r="I52" s="9"/>
      <c r="J52" s="9">
        <v>0</v>
      </c>
      <c r="K52" s="9"/>
      <c r="L52" s="9">
        <f t="shared" si="14"/>
        <v>0</v>
      </c>
      <c r="M52" s="9">
        <v>0</v>
      </c>
      <c r="N52" s="9">
        <v>0</v>
      </c>
      <c r="O52" s="9"/>
      <c r="P52" s="9"/>
      <c r="Q52" s="9"/>
      <c r="R52" s="9"/>
      <c r="S52" s="9"/>
      <c r="T52" s="9"/>
      <c r="U52" s="9"/>
    </row>
    <row r="53" spans="1:23" s="10" customFormat="1" x14ac:dyDescent="0.25">
      <c r="A53" s="8" t="s">
        <v>49</v>
      </c>
      <c r="B53" s="17"/>
      <c r="C53" s="9">
        <v>0</v>
      </c>
      <c r="D53" s="17"/>
      <c r="E53" s="9">
        <v>86</v>
      </c>
      <c r="F53" s="9">
        <v>80</v>
      </c>
      <c r="G53" s="9"/>
      <c r="H53" s="9">
        <v>39</v>
      </c>
      <c r="I53" s="9"/>
      <c r="J53" s="9">
        <v>1</v>
      </c>
      <c r="K53" s="9"/>
      <c r="L53" s="9">
        <f t="shared" si="14"/>
        <v>40</v>
      </c>
      <c r="M53" s="9">
        <v>75</v>
      </c>
      <c r="N53" s="9">
        <v>23</v>
      </c>
      <c r="O53" s="9"/>
      <c r="P53" s="9"/>
      <c r="Q53" s="9"/>
      <c r="R53" s="9"/>
      <c r="S53" s="9"/>
      <c r="T53" s="9"/>
      <c r="U53" s="9"/>
    </row>
    <row r="54" spans="1:23" s="10" customFormat="1" x14ac:dyDescent="0.25">
      <c r="A54" s="8" t="s">
        <v>50</v>
      </c>
      <c r="B54" s="17"/>
      <c r="C54" s="9">
        <v>0</v>
      </c>
      <c r="D54" s="17"/>
      <c r="E54" s="9">
        <v>0</v>
      </c>
      <c r="F54" s="9">
        <v>0</v>
      </c>
      <c r="G54" s="9"/>
      <c r="H54" s="9">
        <v>0</v>
      </c>
      <c r="I54" s="9"/>
      <c r="J54" s="9">
        <v>0</v>
      </c>
      <c r="K54" s="9"/>
      <c r="L54" s="9">
        <f t="shared" si="14"/>
        <v>0</v>
      </c>
      <c r="M54" s="9">
        <v>154</v>
      </c>
      <c r="N54" s="9">
        <v>374</v>
      </c>
      <c r="O54" s="9"/>
      <c r="P54" s="9"/>
      <c r="Q54" s="9"/>
      <c r="R54" s="9"/>
      <c r="S54" s="9"/>
      <c r="T54" s="9"/>
      <c r="U54" s="9"/>
    </row>
    <row r="55" spans="1:23" s="10" customFormat="1" x14ac:dyDescent="0.25">
      <c r="A55" s="8" t="s">
        <v>51</v>
      </c>
      <c r="B55" s="17"/>
      <c r="C55" s="9">
        <v>8</v>
      </c>
      <c r="D55" s="17"/>
      <c r="E55" s="9">
        <v>114</v>
      </c>
      <c r="F55" s="9">
        <v>73</v>
      </c>
      <c r="G55" s="9"/>
      <c r="H55" s="9">
        <v>0</v>
      </c>
      <c r="I55" s="9"/>
      <c r="J55" s="9">
        <v>0</v>
      </c>
      <c r="K55" s="9"/>
      <c r="L55" s="9">
        <f t="shared" si="14"/>
        <v>0</v>
      </c>
      <c r="M55" s="9">
        <v>62</v>
      </c>
      <c r="N55" s="9">
        <v>127</v>
      </c>
      <c r="O55" s="9"/>
      <c r="P55" s="9"/>
      <c r="Q55" s="9"/>
      <c r="R55" s="9"/>
      <c r="S55" s="9"/>
      <c r="T55" s="9"/>
      <c r="U55" s="9"/>
    </row>
    <row r="56" spans="1:23" s="10" customFormat="1" x14ac:dyDescent="0.25">
      <c r="A56" s="8" t="s">
        <v>52</v>
      </c>
      <c r="B56" s="17"/>
      <c r="C56" s="9">
        <v>0</v>
      </c>
      <c r="D56" s="17"/>
      <c r="E56" s="9">
        <v>31</v>
      </c>
      <c r="F56" s="9">
        <v>23</v>
      </c>
      <c r="G56" s="9"/>
      <c r="H56" s="9">
        <v>13</v>
      </c>
      <c r="I56" s="9"/>
      <c r="J56" s="9">
        <v>1</v>
      </c>
      <c r="K56" s="9"/>
      <c r="L56" s="9">
        <f t="shared" si="14"/>
        <v>14</v>
      </c>
      <c r="M56" s="9">
        <v>25</v>
      </c>
      <c r="N56" s="9">
        <v>26</v>
      </c>
      <c r="O56" s="9"/>
      <c r="P56" s="9"/>
      <c r="Q56" s="9"/>
      <c r="R56" s="9"/>
      <c r="S56" s="9"/>
      <c r="T56" s="9"/>
      <c r="U56" s="9"/>
    </row>
    <row r="57" spans="1:23" s="13" customFormat="1" x14ac:dyDescent="0.25">
      <c r="A57" s="11" t="s">
        <v>10</v>
      </c>
      <c r="B57" s="12"/>
      <c r="C57" s="12">
        <f>SUM(C50:C56)</f>
        <v>129</v>
      </c>
      <c r="D57" s="12"/>
      <c r="E57" s="12">
        <f t="shared" ref="E57:U57" si="15">SUM(E50:E56)</f>
        <v>1125</v>
      </c>
      <c r="F57" s="12">
        <f t="shared" si="15"/>
        <v>576</v>
      </c>
      <c r="G57" s="12"/>
      <c r="H57" s="12">
        <f t="shared" si="15"/>
        <v>524</v>
      </c>
      <c r="I57" s="12"/>
      <c r="J57" s="12">
        <f t="shared" si="15"/>
        <v>98</v>
      </c>
      <c r="K57" s="12"/>
      <c r="L57" s="12">
        <f t="shared" si="15"/>
        <v>622</v>
      </c>
      <c r="M57" s="12">
        <f t="shared" si="15"/>
        <v>765</v>
      </c>
      <c r="N57" s="12">
        <v>890</v>
      </c>
      <c r="O57" s="12">
        <f t="shared" si="15"/>
        <v>0</v>
      </c>
      <c r="P57" s="12">
        <f t="shared" si="15"/>
        <v>0</v>
      </c>
      <c r="Q57" s="12">
        <f t="shared" si="15"/>
        <v>0</v>
      </c>
      <c r="R57" s="12">
        <f t="shared" si="15"/>
        <v>0</v>
      </c>
      <c r="S57" s="12">
        <f t="shared" si="15"/>
        <v>0</v>
      </c>
      <c r="T57" s="12">
        <f t="shared" si="15"/>
        <v>0</v>
      </c>
      <c r="U57" s="12">
        <f t="shared" si="15"/>
        <v>0</v>
      </c>
      <c r="W57" s="10"/>
    </row>
    <row r="58" spans="1:23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W58" s="10"/>
    </row>
    <row r="59" spans="1:23" s="7" customFormat="1" x14ac:dyDescent="0.25">
      <c r="A59" s="4" t="s">
        <v>53</v>
      </c>
      <c r="B59" s="5" t="str">
        <f>B$4</f>
        <v>Meta Parcial</v>
      </c>
      <c r="C59" s="5" t="str">
        <f t="shared" ref="C59:U59" si="16">C$4</f>
        <v>26-31-jul-24</v>
      </c>
      <c r="D59" s="5" t="str">
        <f t="shared" si="16"/>
        <v>Meta Mensal</v>
      </c>
      <c r="E59" s="5">
        <f t="shared" si="16"/>
        <v>45505</v>
      </c>
      <c r="F59" s="5" t="e">
        <f t="shared" ca="1" si="16"/>
        <v>#NAME?</v>
      </c>
      <c r="G59" s="5" t="str">
        <f t="shared" si="16"/>
        <v>Meta Parcial</v>
      </c>
      <c r="H59" s="5" t="str">
        <f t="shared" si="16"/>
        <v>01-25-Out-24</v>
      </c>
      <c r="I59" s="5" t="str">
        <f t="shared" si="16"/>
        <v>Meta Parcial</v>
      </c>
      <c r="J59" s="5" t="str">
        <f t="shared" si="16"/>
        <v>26-31-Out-24</v>
      </c>
      <c r="K59" s="5" t="str">
        <f t="shared" si="16"/>
        <v>Meta Mensal</v>
      </c>
      <c r="L59" s="5">
        <f t="shared" si="16"/>
        <v>45566</v>
      </c>
      <c r="M59" s="5" t="e">
        <f t="shared" ca="1" si="16"/>
        <v>#NAME?</v>
      </c>
      <c r="N59" s="5">
        <v>45627</v>
      </c>
      <c r="O59" s="5" t="e">
        <f t="shared" ca="1" si="16"/>
        <v>#NAME?</v>
      </c>
      <c r="P59" s="5" t="e">
        <f t="shared" ca="1" si="16"/>
        <v>#NAME?</v>
      </c>
      <c r="Q59" s="5" t="e">
        <f t="shared" ca="1" si="16"/>
        <v>#NAME?</v>
      </c>
      <c r="R59" s="5" t="e">
        <f t="shared" ca="1" si="16"/>
        <v>#NAME?</v>
      </c>
      <c r="S59" s="5" t="e">
        <f t="shared" ca="1" si="16"/>
        <v>#NAME?</v>
      </c>
      <c r="T59" s="5" t="e">
        <f t="shared" ca="1" si="16"/>
        <v>#NAME?</v>
      </c>
      <c r="U59" s="5" t="e">
        <f t="shared" ca="1" si="16"/>
        <v>#NAME?</v>
      </c>
      <c r="W59" s="10"/>
    </row>
    <row r="60" spans="1:23" s="10" customFormat="1" x14ac:dyDescent="0.25">
      <c r="A60" s="18" t="s">
        <v>54</v>
      </c>
      <c r="B60" s="19" t="s">
        <v>55</v>
      </c>
      <c r="C60" s="20">
        <f>IFERROR((C61/C62),"-")</f>
        <v>0</v>
      </c>
      <c r="D60" s="19" t="s">
        <v>55</v>
      </c>
      <c r="E60" s="21">
        <f t="shared" ref="E60:U60" si="17">IFERROR((E61/E62),"-")</f>
        <v>0.10144927536231885</v>
      </c>
      <c r="F60" s="21">
        <f t="shared" si="17"/>
        <v>0.12103174603174603</v>
      </c>
      <c r="G60" s="19" t="s">
        <v>55</v>
      </c>
      <c r="H60" s="21">
        <f>IFERROR((H61/H62),"-")</f>
        <v>7.7087794432548179E-2</v>
      </c>
      <c r="I60" s="19" t="s">
        <v>55</v>
      </c>
      <c r="J60" s="21">
        <f>IFERROR((J61/J62),"-")</f>
        <v>9.6491228070175433E-2</v>
      </c>
      <c r="K60" s="19" t="s">
        <v>55</v>
      </c>
      <c r="L60" s="21">
        <f t="shared" si="17"/>
        <v>7.9198473282442741E-2</v>
      </c>
      <c r="M60" s="21">
        <f t="shared" si="17"/>
        <v>6.0120240480961921E-2</v>
      </c>
      <c r="N60" s="21">
        <v>0.10279441117764471</v>
      </c>
      <c r="O60" s="21" t="str">
        <f t="shared" si="17"/>
        <v>-</v>
      </c>
      <c r="P60" s="21" t="str">
        <f t="shared" si="17"/>
        <v>-</v>
      </c>
      <c r="Q60" s="21" t="str">
        <f t="shared" si="17"/>
        <v>-</v>
      </c>
      <c r="R60" s="21" t="str">
        <f t="shared" si="17"/>
        <v>-</v>
      </c>
      <c r="S60" s="21" t="str">
        <f t="shared" si="17"/>
        <v>-</v>
      </c>
      <c r="T60" s="21" t="str">
        <f t="shared" si="17"/>
        <v>-</v>
      </c>
      <c r="U60" s="21" t="str">
        <f t="shared" si="17"/>
        <v>-</v>
      </c>
    </row>
    <row r="61" spans="1:23" s="10" customFormat="1" x14ac:dyDescent="0.25">
      <c r="A61" s="22" t="s">
        <v>56</v>
      </c>
      <c r="B61" s="23"/>
      <c r="C61" s="24">
        <v>0</v>
      </c>
      <c r="D61" s="23"/>
      <c r="E61" s="24">
        <v>98</v>
      </c>
      <c r="F61" s="24">
        <v>122</v>
      </c>
      <c r="G61" s="23"/>
      <c r="H61" s="24">
        <v>72</v>
      </c>
      <c r="I61" s="23"/>
      <c r="J61" s="24">
        <v>11</v>
      </c>
      <c r="K61" s="23"/>
      <c r="L61" s="9">
        <f>H61+J61</f>
        <v>83</v>
      </c>
      <c r="M61" s="24">
        <v>60</v>
      </c>
      <c r="N61" s="24">
        <v>103</v>
      </c>
      <c r="O61" s="24"/>
      <c r="P61" s="24"/>
      <c r="Q61" s="24"/>
      <c r="R61" s="24"/>
      <c r="S61" s="24"/>
      <c r="T61" s="24"/>
      <c r="U61" s="24"/>
    </row>
    <row r="62" spans="1:23" s="10" customFormat="1" x14ac:dyDescent="0.25">
      <c r="A62" s="22" t="s">
        <v>57</v>
      </c>
      <c r="B62" s="25"/>
      <c r="C62" s="24">
        <v>147</v>
      </c>
      <c r="D62" s="25"/>
      <c r="E62" s="24">
        <v>966</v>
      </c>
      <c r="F62" s="24">
        <f>F66</f>
        <v>1008</v>
      </c>
      <c r="G62" s="25"/>
      <c r="H62" s="24">
        <v>934</v>
      </c>
      <c r="I62" s="25"/>
      <c r="J62" s="24">
        <v>114</v>
      </c>
      <c r="K62" s="25"/>
      <c r="L62" s="9">
        <f>H62+J62</f>
        <v>1048</v>
      </c>
      <c r="M62" s="24">
        <v>998</v>
      </c>
      <c r="N62" s="24">
        <v>1002</v>
      </c>
      <c r="O62" s="24"/>
      <c r="P62" s="24"/>
      <c r="Q62" s="24"/>
      <c r="R62" s="24"/>
      <c r="S62" s="24"/>
      <c r="T62" s="24"/>
      <c r="U62" s="24"/>
    </row>
    <row r="63" spans="1:23" ht="6.95" customHeight="1" x14ac:dyDescent="0.25">
      <c r="A63" s="26"/>
      <c r="B63" s="27"/>
      <c r="C63" s="27"/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W63" s="10"/>
    </row>
    <row r="64" spans="1:23" s="7" customFormat="1" x14ac:dyDescent="0.25">
      <c r="A64" s="4" t="s">
        <v>58</v>
      </c>
      <c r="B64" s="5" t="str">
        <f>B$4</f>
        <v>Meta Parcial</v>
      </c>
      <c r="C64" s="5" t="str">
        <f t="shared" ref="C64:U64" si="18">C$4</f>
        <v>26-31-jul-24</v>
      </c>
      <c r="D64" s="5" t="str">
        <f t="shared" si="18"/>
        <v>Meta Mensal</v>
      </c>
      <c r="E64" s="5">
        <f t="shared" si="18"/>
        <v>45505</v>
      </c>
      <c r="F64" s="5" t="e">
        <f t="shared" ca="1" si="18"/>
        <v>#NAME?</v>
      </c>
      <c r="G64" s="5" t="str">
        <f t="shared" si="18"/>
        <v>Meta Parcial</v>
      </c>
      <c r="H64" s="5" t="str">
        <f t="shared" si="18"/>
        <v>01-25-Out-24</v>
      </c>
      <c r="I64" s="5" t="str">
        <f t="shared" si="18"/>
        <v>Meta Parcial</v>
      </c>
      <c r="J64" s="5" t="str">
        <f t="shared" si="18"/>
        <v>26-31-Out-24</v>
      </c>
      <c r="K64" s="5" t="str">
        <f t="shared" si="18"/>
        <v>Meta Mensal</v>
      </c>
      <c r="L64" s="5">
        <f t="shared" si="18"/>
        <v>45566</v>
      </c>
      <c r="M64" s="5" t="e">
        <f t="shared" ca="1" si="18"/>
        <v>#NAME?</v>
      </c>
      <c r="N64" s="5">
        <v>45627</v>
      </c>
      <c r="O64" s="5" t="e">
        <f t="shared" ca="1" si="18"/>
        <v>#NAME?</v>
      </c>
      <c r="P64" s="5" t="e">
        <f t="shared" ca="1" si="18"/>
        <v>#NAME?</v>
      </c>
      <c r="Q64" s="5" t="e">
        <f t="shared" ca="1" si="18"/>
        <v>#NAME?</v>
      </c>
      <c r="R64" s="5" t="e">
        <f t="shared" ca="1" si="18"/>
        <v>#NAME?</v>
      </c>
      <c r="S64" s="5" t="e">
        <f t="shared" ca="1" si="18"/>
        <v>#NAME?</v>
      </c>
      <c r="T64" s="5" t="e">
        <f t="shared" ca="1" si="18"/>
        <v>#NAME?</v>
      </c>
      <c r="U64" s="5" t="e">
        <f t="shared" ca="1" si="18"/>
        <v>#NAME?</v>
      </c>
      <c r="W64" s="10"/>
    </row>
    <row r="65" spans="1:23" s="10" customFormat="1" x14ac:dyDescent="0.25">
      <c r="A65" s="18" t="s">
        <v>59</v>
      </c>
      <c r="B65" s="19" t="s">
        <v>60</v>
      </c>
      <c r="C65" s="20">
        <f>IFERROR((C66/C67),"-")</f>
        <v>0.13881019830028329</v>
      </c>
      <c r="D65" s="19" t="s">
        <v>60</v>
      </c>
      <c r="E65" s="21">
        <f t="shared" ref="E65:U65" si="19">IFERROR((E66/E67),"-")</f>
        <v>0.88623853211009174</v>
      </c>
      <c r="F65" s="21">
        <f t="shared" si="19"/>
        <v>0.89919714540588758</v>
      </c>
      <c r="G65" s="19" t="s">
        <v>60</v>
      </c>
      <c r="H65" s="21">
        <f>IFERROR((H66/H67),"-")</f>
        <v>0.8157205240174672</v>
      </c>
      <c r="I65" s="19" t="s">
        <v>60</v>
      </c>
      <c r="J65" s="21">
        <f>IFERROR((J66/J67),"-")</f>
        <v>9.9389712292938096E-2</v>
      </c>
      <c r="K65" s="19" t="s">
        <v>60</v>
      </c>
      <c r="L65" s="21">
        <f t="shared" si="19"/>
        <v>0.91368788142981694</v>
      </c>
      <c r="M65" s="21">
        <f t="shared" si="19"/>
        <v>0.85812553740326736</v>
      </c>
      <c r="N65" s="21">
        <v>0.84060402684563762</v>
      </c>
      <c r="O65" s="21" t="str">
        <f t="shared" si="19"/>
        <v>-</v>
      </c>
      <c r="P65" s="21" t="str">
        <f t="shared" si="19"/>
        <v>-</v>
      </c>
      <c r="Q65" s="21" t="str">
        <f t="shared" si="19"/>
        <v>-</v>
      </c>
      <c r="R65" s="21" t="str">
        <f t="shared" si="19"/>
        <v>-</v>
      </c>
      <c r="S65" s="21" t="str">
        <f t="shared" si="19"/>
        <v>-</v>
      </c>
      <c r="T65" s="21" t="str">
        <f t="shared" si="19"/>
        <v>-</v>
      </c>
      <c r="U65" s="21" t="str">
        <f t="shared" si="19"/>
        <v>-</v>
      </c>
    </row>
    <row r="66" spans="1:23" s="10" customFormat="1" x14ac:dyDescent="0.25">
      <c r="A66" s="22" t="s">
        <v>61</v>
      </c>
      <c r="B66" s="29" t="s">
        <v>62</v>
      </c>
      <c r="C66" s="24">
        <v>147</v>
      </c>
      <c r="D66" s="23"/>
      <c r="E66" s="24">
        <v>966</v>
      </c>
      <c r="F66" s="24">
        <v>1008</v>
      </c>
      <c r="G66" s="23"/>
      <c r="H66" s="24">
        <v>934</v>
      </c>
      <c r="I66" s="23"/>
      <c r="J66" s="24">
        <v>114</v>
      </c>
      <c r="K66" s="23"/>
      <c r="L66" s="9">
        <f>H66+J66</f>
        <v>1048</v>
      </c>
      <c r="M66" s="24">
        <v>998</v>
      </c>
      <c r="N66" s="24">
        <v>1002</v>
      </c>
      <c r="O66" s="24"/>
      <c r="P66" s="24"/>
      <c r="Q66" s="24"/>
      <c r="R66" s="24"/>
      <c r="S66" s="24"/>
      <c r="T66" s="24"/>
      <c r="U66" s="24"/>
    </row>
    <row r="67" spans="1:23" s="10" customFormat="1" x14ac:dyDescent="0.25">
      <c r="A67" s="22" t="s">
        <v>63</v>
      </c>
      <c r="B67" s="29" t="s">
        <v>62</v>
      </c>
      <c r="C67" s="24">
        <v>1059</v>
      </c>
      <c r="D67" s="25"/>
      <c r="E67" s="24">
        <v>1090</v>
      </c>
      <c r="F67" s="24">
        <v>1121</v>
      </c>
      <c r="G67" s="25"/>
      <c r="H67" s="24">
        <v>1145</v>
      </c>
      <c r="I67" s="25"/>
      <c r="J67" s="24">
        <v>1147</v>
      </c>
      <c r="K67" s="25"/>
      <c r="L67" s="9">
        <v>1147</v>
      </c>
      <c r="M67" s="24">
        <v>1163</v>
      </c>
      <c r="N67" s="24">
        <v>1192</v>
      </c>
      <c r="O67" s="24"/>
      <c r="P67" s="24"/>
      <c r="Q67" s="24"/>
      <c r="R67" s="24"/>
      <c r="S67" s="24"/>
      <c r="T67" s="24"/>
      <c r="U67" s="24"/>
    </row>
    <row r="68" spans="1:23" ht="6.95" customHeight="1" x14ac:dyDescent="0.25">
      <c r="A68" s="26"/>
      <c r="B68" s="27"/>
      <c r="C68" s="27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W68" s="10"/>
    </row>
    <row r="69" spans="1:23" s="7" customFormat="1" x14ac:dyDescent="0.25">
      <c r="A69" s="4" t="s">
        <v>64</v>
      </c>
      <c r="B69" s="5" t="str">
        <f>B$4</f>
        <v>Meta Parcial</v>
      </c>
      <c r="C69" s="5" t="str">
        <f t="shared" ref="C69:U69" si="20">C$4</f>
        <v>26-31-jul-24</v>
      </c>
      <c r="D69" s="5" t="str">
        <f t="shared" si="20"/>
        <v>Meta Mensal</v>
      </c>
      <c r="E69" s="5">
        <f t="shared" si="20"/>
        <v>45505</v>
      </c>
      <c r="F69" s="5" t="e">
        <f t="shared" ca="1" si="20"/>
        <v>#NAME?</v>
      </c>
      <c r="G69" s="5" t="str">
        <f t="shared" si="20"/>
        <v>Meta Parcial</v>
      </c>
      <c r="H69" s="5" t="str">
        <f t="shared" si="20"/>
        <v>01-25-Out-24</v>
      </c>
      <c r="I69" s="5" t="str">
        <f t="shared" si="20"/>
        <v>Meta Parcial</v>
      </c>
      <c r="J69" s="5" t="str">
        <f t="shared" si="20"/>
        <v>26-31-Out-24</v>
      </c>
      <c r="K69" s="5" t="str">
        <f t="shared" si="20"/>
        <v>Meta Mensal</v>
      </c>
      <c r="L69" s="5">
        <f t="shared" si="20"/>
        <v>45566</v>
      </c>
      <c r="M69" s="5" t="e">
        <f t="shared" ca="1" si="20"/>
        <v>#NAME?</v>
      </c>
      <c r="N69" s="5">
        <v>45627</v>
      </c>
      <c r="O69" s="5" t="e">
        <f t="shared" ca="1" si="20"/>
        <v>#NAME?</v>
      </c>
      <c r="P69" s="5" t="e">
        <f t="shared" ca="1" si="20"/>
        <v>#NAME?</v>
      </c>
      <c r="Q69" s="5" t="e">
        <f t="shared" ca="1" si="20"/>
        <v>#NAME?</v>
      </c>
      <c r="R69" s="5" t="e">
        <f t="shared" ca="1" si="20"/>
        <v>#NAME?</v>
      </c>
      <c r="S69" s="5" t="e">
        <f t="shared" ca="1" si="20"/>
        <v>#NAME?</v>
      </c>
      <c r="T69" s="5" t="e">
        <f t="shared" ca="1" si="20"/>
        <v>#NAME?</v>
      </c>
      <c r="U69" s="5" t="e">
        <f t="shared" ca="1" si="20"/>
        <v>#NAME?</v>
      </c>
      <c r="W69" s="10"/>
    </row>
    <row r="70" spans="1:23" s="10" customFormat="1" x14ac:dyDescent="0.25">
      <c r="A70" s="30" t="s">
        <v>65</v>
      </c>
      <c r="B70" s="29">
        <f>(D70/31)*6</f>
        <v>13.935483870967744</v>
      </c>
      <c r="C70" s="24">
        <v>3</v>
      </c>
      <c r="D70" s="29">
        <v>72</v>
      </c>
      <c r="E70" s="24">
        <v>78</v>
      </c>
      <c r="F70" s="24">
        <v>102</v>
      </c>
      <c r="G70" s="24">
        <f>ROUND(((K70/31)*25),0)</f>
        <v>58</v>
      </c>
      <c r="H70" s="24">
        <v>56</v>
      </c>
      <c r="I70" s="24">
        <f>ROUND(((K70/31)*6),0)</f>
        <v>14</v>
      </c>
      <c r="J70" s="24">
        <v>22</v>
      </c>
      <c r="K70" s="24">
        <f>D70</f>
        <v>72</v>
      </c>
      <c r="L70" s="9">
        <f>H70+J70</f>
        <v>78</v>
      </c>
      <c r="M70" s="24">
        <v>74</v>
      </c>
      <c r="N70" s="24">
        <v>86</v>
      </c>
      <c r="O70" s="24"/>
      <c r="P70" s="24"/>
      <c r="Q70" s="24"/>
      <c r="R70" s="24"/>
      <c r="S70" s="24"/>
      <c r="T70" s="24"/>
      <c r="U70" s="24"/>
    </row>
    <row r="71" spans="1:23" ht="6.95" customHeight="1" x14ac:dyDescent="0.25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W71" s="10"/>
    </row>
    <row r="72" spans="1:23" s="33" customFormat="1" x14ac:dyDescent="0.25">
      <c r="A72" s="4" t="s">
        <v>66</v>
      </c>
      <c r="B72" s="5" t="str">
        <f>B$4</f>
        <v>Meta Parcial</v>
      </c>
      <c r="C72" s="5" t="str">
        <f t="shared" ref="C72:U72" si="21">C$4</f>
        <v>26-31-jul-24</v>
      </c>
      <c r="D72" s="5" t="str">
        <f t="shared" si="21"/>
        <v>Meta Mensal</v>
      </c>
      <c r="E72" s="5">
        <f t="shared" si="21"/>
        <v>45505</v>
      </c>
      <c r="F72" s="5" t="e">
        <f t="shared" ca="1" si="21"/>
        <v>#NAME?</v>
      </c>
      <c r="G72" s="5" t="str">
        <f t="shared" si="21"/>
        <v>Meta Parcial</v>
      </c>
      <c r="H72" s="5" t="str">
        <f t="shared" si="21"/>
        <v>01-25-Out-24</v>
      </c>
      <c r="I72" s="5" t="str">
        <f t="shared" si="21"/>
        <v>Meta Parcial</v>
      </c>
      <c r="J72" s="5" t="str">
        <f t="shared" si="21"/>
        <v>26-31-Out-24</v>
      </c>
      <c r="K72" s="5" t="str">
        <f t="shared" si="21"/>
        <v>Meta Mensal</v>
      </c>
      <c r="L72" s="5">
        <f t="shared" si="21"/>
        <v>45566</v>
      </c>
      <c r="M72" s="5" t="e">
        <f t="shared" ca="1" si="21"/>
        <v>#NAME?</v>
      </c>
      <c r="N72" s="5">
        <v>45627</v>
      </c>
      <c r="O72" s="5" t="e">
        <f t="shared" ca="1" si="21"/>
        <v>#NAME?</v>
      </c>
      <c r="P72" s="5" t="e">
        <f t="shared" ca="1" si="21"/>
        <v>#NAME?</v>
      </c>
      <c r="Q72" s="5" t="e">
        <f t="shared" ca="1" si="21"/>
        <v>#NAME?</v>
      </c>
      <c r="R72" s="5" t="e">
        <f t="shared" ca="1" si="21"/>
        <v>#NAME?</v>
      </c>
      <c r="S72" s="5" t="e">
        <f t="shared" ca="1" si="21"/>
        <v>#NAME?</v>
      </c>
      <c r="T72" s="5" t="e">
        <f t="shared" ca="1" si="21"/>
        <v>#NAME?</v>
      </c>
      <c r="U72" s="5" t="e">
        <f t="shared" ca="1" si="21"/>
        <v>#NAME?</v>
      </c>
      <c r="W72" s="10"/>
    </row>
    <row r="73" spans="1:23" s="10" customFormat="1" x14ac:dyDescent="0.25">
      <c r="A73" s="30" t="s">
        <v>67</v>
      </c>
      <c r="B73" s="34">
        <f>(D73/31)*6</f>
        <v>1.935483870967742</v>
      </c>
      <c r="C73" s="34"/>
      <c r="D73" s="34">
        <v>10</v>
      </c>
      <c r="E73" s="34"/>
      <c r="F73" s="34"/>
      <c r="G73" s="24">
        <f>ROUND(((K73/31)*25),0)</f>
        <v>8</v>
      </c>
      <c r="H73" s="34"/>
      <c r="I73" s="24">
        <f>ROUND(((K73/31)*6),0)</f>
        <v>2</v>
      </c>
      <c r="J73" s="34"/>
      <c r="K73" s="34">
        <v>10</v>
      </c>
      <c r="L73" s="9">
        <f t="shared" ref="L73:L98" si="22">H73+J73</f>
        <v>0</v>
      </c>
      <c r="M73" s="34">
        <v>0</v>
      </c>
      <c r="N73" s="34">
        <v>0</v>
      </c>
      <c r="O73" s="34"/>
      <c r="P73" s="34"/>
      <c r="Q73" s="34"/>
      <c r="R73" s="34"/>
      <c r="S73" s="34"/>
      <c r="T73" s="34"/>
      <c r="U73" s="34"/>
    </row>
    <row r="74" spans="1:23" s="10" customFormat="1" x14ac:dyDescent="0.25">
      <c r="A74" s="30" t="s">
        <v>68</v>
      </c>
      <c r="B74" s="34">
        <f t="shared" ref="B74:B98" si="23">(D74/31)*6</f>
        <v>1.935483870967742</v>
      </c>
      <c r="C74" s="34"/>
      <c r="D74" s="34">
        <v>10</v>
      </c>
      <c r="E74" s="34"/>
      <c r="F74" s="34"/>
      <c r="G74" s="24">
        <f t="shared" ref="G74:G98" si="24">ROUND(((K74/31)*25),0)</f>
        <v>8</v>
      </c>
      <c r="H74" s="34"/>
      <c r="I74" s="24">
        <f t="shared" ref="I74:I98" si="25">ROUND(((K74/31)*6),0)</f>
        <v>2</v>
      </c>
      <c r="J74" s="34"/>
      <c r="K74" s="34">
        <v>10</v>
      </c>
      <c r="L74" s="9">
        <f t="shared" si="22"/>
        <v>0</v>
      </c>
      <c r="M74" s="34">
        <v>10</v>
      </c>
      <c r="N74" s="34">
        <v>10</v>
      </c>
      <c r="O74" s="34"/>
      <c r="P74" s="34"/>
      <c r="Q74" s="34"/>
      <c r="R74" s="34"/>
      <c r="S74" s="34"/>
      <c r="T74" s="34"/>
      <c r="U74" s="34"/>
    </row>
    <row r="75" spans="1:23" s="10" customFormat="1" x14ac:dyDescent="0.25">
      <c r="A75" s="30" t="s">
        <v>69</v>
      </c>
      <c r="B75" s="34">
        <f t="shared" si="23"/>
        <v>4.4516129032258061</v>
      </c>
      <c r="C75" s="34"/>
      <c r="D75" s="34">
        <v>23</v>
      </c>
      <c r="E75" s="34"/>
      <c r="F75" s="34"/>
      <c r="G75" s="24">
        <f t="shared" si="24"/>
        <v>40</v>
      </c>
      <c r="H75" s="34"/>
      <c r="I75" s="24">
        <f t="shared" si="25"/>
        <v>10</v>
      </c>
      <c r="J75" s="34"/>
      <c r="K75" s="34">
        <v>50</v>
      </c>
      <c r="L75" s="9">
        <f t="shared" si="22"/>
        <v>0</v>
      </c>
      <c r="M75" s="34">
        <v>0</v>
      </c>
      <c r="N75" s="34">
        <v>0</v>
      </c>
      <c r="O75" s="34"/>
      <c r="P75" s="34"/>
      <c r="Q75" s="34"/>
      <c r="R75" s="34"/>
      <c r="S75" s="34"/>
      <c r="T75" s="34"/>
      <c r="U75" s="34"/>
    </row>
    <row r="76" spans="1:23" s="10" customFormat="1" x14ac:dyDescent="0.25">
      <c r="A76" s="30" t="s">
        <v>70</v>
      </c>
      <c r="B76" s="34">
        <f t="shared" si="23"/>
        <v>1.935483870967742</v>
      </c>
      <c r="C76" s="34"/>
      <c r="D76" s="34">
        <v>10</v>
      </c>
      <c r="E76" s="34"/>
      <c r="F76" s="34"/>
      <c r="G76" s="24">
        <f t="shared" si="24"/>
        <v>32</v>
      </c>
      <c r="H76" s="34"/>
      <c r="I76" s="24">
        <f t="shared" si="25"/>
        <v>8</v>
      </c>
      <c r="J76" s="34"/>
      <c r="K76" s="34">
        <v>40</v>
      </c>
      <c r="L76" s="9">
        <f t="shared" si="22"/>
        <v>0</v>
      </c>
      <c r="M76" s="34">
        <v>20</v>
      </c>
      <c r="N76" s="34">
        <v>20</v>
      </c>
      <c r="O76" s="34"/>
      <c r="P76" s="34"/>
      <c r="Q76" s="34"/>
      <c r="R76" s="34"/>
      <c r="S76" s="34"/>
      <c r="T76" s="34"/>
      <c r="U76" s="34"/>
    </row>
    <row r="77" spans="1:23" s="10" customFormat="1" x14ac:dyDescent="0.25">
      <c r="A77" s="30" t="s">
        <v>71</v>
      </c>
      <c r="B77" s="34">
        <f t="shared" si="23"/>
        <v>28.838709677419356</v>
      </c>
      <c r="C77" s="34"/>
      <c r="D77" s="34">
        <v>149</v>
      </c>
      <c r="E77" s="34"/>
      <c r="F77" s="34"/>
      <c r="G77" s="24">
        <f t="shared" si="24"/>
        <v>27</v>
      </c>
      <c r="H77" s="34"/>
      <c r="I77" s="24">
        <f t="shared" si="25"/>
        <v>7</v>
      </c>
      <c r="J77" s="34"/>
      <c r="K77" s="34">
        <v>34</v>
      </c>
      <c r="L77" s="9">
        <f t="shared" si="22"/>
        <v>0</v>
      </c>
      <c r="M77" s="34">
        <v>36</v>
      </c>
      <c r="N77" s="34">
        <v>34</v>
      </c>
      <c r="O77" s="34"/>
      <c r="P77" s="34"/>
      <c r="Q77" s="34"/>
      <c r="R77" s="34"/>
      <c r="S77" s="34"/>
      <c r="T77" s="34"/>
      <c r="U77" s="34"/>
    </row>
    <row r="78" spans="1:23" s="10" customFormat="1" x14ac:dyDescent="0.25">
      <c r="A78" s="30" t="s">
        <v>72</v>
      </c>
      <c r="B78" s="34">
        <f t="shared" si="23"/>
        <v>24.193548387096776</v>
      </c>
      <c r="C78" s="34"/>
      <c r="D78" s="34">
        <v>125</v>
      </c>
      <c r="E78" s="34"/>
      <c r="F78" s="34"/>
      <c r="G78" s="24">
        <f t="shared" si="24"/>
        <v>141</v>
      </c>
      <c r="H78" s="34"/>
      <c r="I78" s="24">
        <f t="shared" si="25"/>
        <v>34</v>
      </c>
      <c r="J78" s="34"/>
      <c r="K78" s="34">
        <v>175</v>
      </c>
      <c r="L78" s="9">
        <f t="shared" si="22"/>
        <v>0</v>
      </c>
      <c r="M78" s="34">
        <v>175</v>
      </c>
      <c r="N78" s="34">
        <v>175</v>
      </c>
      <c r="O78" s="34"/>
      <c r="P78" s="34"/>
      <c r="Q78" s="34"/>
      <c r="R78" s="34"/>
      <c r="S78" s="34"/>
      <c r="T78" s="34"/>
      <c r="U78" s="34"/>
    </row>
    <row r="79" spans="1:23" s="10" customFormat="1" x14ac:dyDescent="0.25">
      <c r="A79" s="30" t="s">
        <v>73</v>
      </c>
      <c r="B79" s="34">
        <f t="shared" si="23"/>
        <v>2.129032258064516</v>
      </c>
      <c r="C79" s="34"/>
      <c r="D79" s="34">
        <v>11</v>
      </c>
      <c r="E79" s="34"/>
      <c r="F79" s="34"/>
      <c r="G79" s="24">
        <f t="shared" si="24"/>
        <v>69</v>
      </c>
      <c r="H79" s="34"/>
      <c r="I79" s="24">
        <f t="shared" si="25"/>
        <v>17</v>
      </c>
      <c r="J79" s="34"/>
      <c r="K79" s="34">
        <v>86</v>
      </c>
      <c r="L79" s="9">
        <f t="shared" si="22"/>
        <v>0</v>
      </c>
      <c r="M79" s="34">
        <v>90</v>
      </c>
      <c r="N79" s="34">
        <v>90</v>
      </c>
      <c r="O79" s="34"/>
      <c r="P79" s="34"/>
      <c r="Q79" s="34"/>
      <c r="R79" s="34"/>
      <c r="S79" s="34"/>
      <c r="T79" s="34"/>
      <c r="U79" s="34"/>
    </row>
    <row r="80" spans="1:23" s="10" customFormat="1" x14ac:dyDescent="0.25">
      <c r="A80" s="30" t="s">
        <v>74</v>
      </c>
      <c r="B80" s="34">
        <f t="shared" si="23"/>
        <v>34.838709677419359</v>
      </c>
      <c r="C80" s="34"/>
      <c r="D80" s="34">
        <v>180</v>
      </c>
      <c r="E80" s="34"/>
      <c r="F80" s="34"/>
      <c r="G80" s="24">
        <f t="shared" si="24"/>
        <v>65</v>
      </c>
      <c r="H80" s="34"/>
      <c r="I80" s="24">
        <f t="shared" si="25"/>
        <v>15</v>
      </c>
      <c r="J80" s="34"/>
      <c r="K80" s="34">
        <v>80</v>
      </c>
      <c r="L80" s="9">
        <f t="shared" si="22"/>
        <v>0</v>
      </c>
      <c r="M80" s="34">
        <v>240</v>
      </c>
      <c r="N80" s="34">
        <v>290</v>
      </c>
      <c r="O80" s="34"/>
      <c r="P80" s="34"/>
      <c r="Q80" s="34"/>
      <c r="R80" s="34"/>
      <c r="S80" s="34"/>
      <c r="T80" s="34"/>
      <c r="U80" s="34"/>
    </row>
    <row r="81" spans="1:21" s="10" customFormat="1" x14ac:dyDescent="0.25">
      <c r="A81" s="30" t="s">
        <v>75</v>
      </c>
      <c r="B81" s="34">
        <f t="shared" si="23"/>
        <v>1.935483870967742</v>
      </c>
      <c r="C81" s="34"/>
      <c r="D81" s="34">
        <v>10</v>
      </c>
      <c r="E81" s="34"/>
      <c r="F81" s="34"/>
      <c r="G81" s="24">
        <f t="shared" si="24"/>
        <v>8</v>
      </c>
      <c r="H81" s="34"/>
      <c r="I81" s="24">
        <f t="shared" si="25"/>
        <v>2</v>
      </c>
      <c r="J81" s="34"/>
      <c r="K81" s="34">
        <v>10</v>
      </c>
      <c r="L81" s="9">
        <f t="shared" si="22"/>
        <v>0</v>
      </c>
      <c r="M81" s="34">
        <v>12</v>
      </c>
      <c r="N81" s="34">
        <v>10</v>
      </c>
      <c r="O81" s="34"/>
      <c r="P81" s="34"/>
      <c r="Q81" s="34"/>
      <c r="R81" s="34"/>
      <c r="S81" s="34"/>
      <c r="T81" s="34"/>
      <c r="U81" s="34"/>
    </row>
    <row r="82" spans="1:21" s="10" customFormat="1" x14ac:dyDescent="0.25">
      <c r="A82" s="30" t="s">
        <v>76</v>
      </c>
      <c r="B82" s="34">
        <f t="shared" si="23"/>
        <v>4.8387096774193541</v>
      </c>
      <c r="C82" s="34"/>
      <c r="D82" s="34">
        <v>25</v>
      </c>
      <c r="E82" s="34"/>
      <c r="F82" s="34"/>
      <c r="G82" s="24">
        <f t="shared" si="24"/>
        <v>20</v>
      </c>
      <c r="H82" s="34"/>
      <c r="I82" s="24">
        <f t="shared" si="25"/>
        <v>5</v>
      </c>
      <c r="J82" s="34"/>
      <c r="K82" s="34">
        <v>25</v>
      </c>
      <c r="L82" s="9">
        <f t="shared" si="22"/>
        <v>0</v>
      </c>
      <c r="M82" s="34">
        <v>0</v>
      </c>
      <c r="N82" s="34">
        <v>0</v>
      </c>
      <c r="O82" s="34"/>
      <c r="P82" s="34"/>
      <c r="Q82" s="34"/>
      <c r="R82" s="34"/>
      <c r="S82" s="34"/>
      <c r="T82" s="34"/>
      <c r="U82" s="34"/>
    </row>
    <row r="83" spans="1:21" s="10" customFormat="1" x14ac:dyDescent="0.25">
      <c r="A83" s="30" t="s">
        <v>77</v>
      </c>
      <c r="B83" s="34">
        <f>(D83/31)*6</f>
        <v>1.935483870967742</v>
      </c>
      <c r="C83" s="34"/>
      <c r="D83" s="34">
        <v>10</v>
      </c>
      <c r="E83" s="34"/>
      <c r="F83" s="34"/>
      <c r="G83" s="24">
        <f>ROUND(((K83/31)*25),0)</f>
        <v>8</v>
      </c>
      <c r="H83" s="34"/>
      <c r="I83" s="24">
        <f>ROUND(((K83/31)*6),0)</f>
        <v>2</v>
      </c>
      <c r="J83" s="34"/>
      <c r="K83" s="34">
        <v>10</v>
      </c>
      <c r="L83" s="9">
        <f>H83+J83</f>
        <v>0</v>
      </c>
      <c r="M83" s="34">
        <v>0</v>
      </c>
      <c r="N83" s="34">
        <v>0</v>
      </c>
      <c r="O83" s="34"/>
      <c r="P83" s="34"/>
      <c r="Q83" s="34"/>
      <c r="R83" s="34"/>
      <c r="S83" s="34"/>
      <c r="T83" s="34"/>
      <c r="U83" s="34"/>
    </row>
    <row r="84" spans="1:21" s="10" customFormat="1" x14ac:dyDescent="0.25">
      <c r="A84" s="30" t="s">
        <v>78</v>
      </c>
      <c r="B84" s="34">
        <f t="shared" si="23"/>
        <v>9.0967741935483879</v>
      </c>
      <c r="C84" s="34"/>
      <c r="D84" s="34">
        <v>47</v>
      </c>
      <c r="E84" s="34"/>
      <c r="F84" s="34"/>
      <c r="G84" s="24">
        <f t="shared" si="24"/>
        <v>60</v>
      </c>
      <c r="H84" s="34"/>
      <c r="I84" s="24">
        <f t="shared" si="25"/>
        <v>15</v>
      </c>
      <c r="J84" s="34"/>
      <c r="K84" s="34">
        <v>75</v>
      </c>
      <c r="L84" s="9">
        <f t="shared" si="22"/>
        <v>0</v>
      </c>
      <c r="M84" s="34">
        <v>0</v>
      </c>
      <c r="N84" s="34">
        <v>0</v>
      </c>
      <c r="O84" s="34"/>
      <c r="P84" s="34"/>
      <c r="Q84" s="34"/>
      <c r="R84" s="34"/>
      <c r="S84" s="34"/>
      <c r="T84" s="34"/>
      <c r="U84" s="34"/>
    </row>
    <row r="85" spans="1:21" s="10" customFormat="1" x14ac:dyDescent="0.25">
      <c r="A85" s="30" t="s">
        <v>79</v>
      </c>
      <c r="B85" s="34">
        <f t="shared" si="23"/>
        <v>1.935483870967742</v>
      </c>
      <c r="C85" s="34"/>
      <c r="D85" s="34">
        <v>10</v>
      </c>
      <c r="E85" s="34"/>
      <c r="F85" s="34"/>
      <c r="G85" s="24">
        <f t="shared" si="24"/>
        <v>8</v>
      </c>
      <c r="H85" s="34"/>
      <c r="I85" s="24">
        <f t="shared" si="25"/>
        <v>2</v>
      </c>
      <c r="J85" s="34"/>
      <c r="K85" s="34">
        <v>10</v>
      </c>
      <c r="L85" s="9">
        <f t="shared" si="22"/>
        <v>0</v>
      </c>
      <c r="M85" s="34">
        <v>0</v>
      </c>
      <c r="N85" s="34">
        <v>0</v>
      </c>
      <c r="O85" s="34"/>
      <c r="P85" s="34"/>
      <c r="Q85" s="34"/>
      <c r="R85" s="34"/>
      <c r="S85" s="34"/>
      <c r="T85" s="34"/>
      <c r="U85" s="34"/>
    </row>
    <row r="86" spans="1:21" s="10" customFormat="1" x14ac:dyDescent="0.25">
      <c r="A86" s="30" t="s">
        <v>80</v>
      </c>
      <c r="B86" s="34">
        <f t="shared" si="23"/>
        <v>18.774193548387096</v>
      </c>
      <c r="C86" s="34"/>
      <c r="D86" s="34">
        <v>97</v>
      </c>
      <c r="E86" s="34"/>
      <c r="F86" s="34"/>
      <c r="G86" s="24">
        <f t="shared" si="24"/>
        <v>78</v>
      </c>
      <c r="H86" s="34"/>
      <c r="I86" s="24">
        <f t="shared" si="25"/>
        <v>19</v>
      </c>
      <c r="J86" s="34"/>
      <c r="K86" s="34">
        <v>97</v>
      </c>
      <c r="L86" s="9">
        <f t="shared" si="22"/>
        <v>0</v>
      </c>
      <c r="M86" s="34">
        <v>100</v>
      </c>
      <c r="N86" s="34">
        <v>93</v>
      </c>
      <c r="O86" s="34"/>
      <c r="P86" s="34"/>
      <c r="Q86" s="34"/>
      <c r="R86" s="34"/>
      <c r="S86" s="34"/>
      <c r="T86" s="34"/>
      <c r="U86" s="34"/>
    </row>
    <row r="87" spans="1:21" s="10" customFormat="1" x14ac:dyDescent="0.25">
      <c r="A87" s="30" t="s">
        <v>81</v>
      </c>
      <c r="B87" s="34">
        <f t="shared" si="23"/>
        <v>21.483870967741936</v>
      </c>
      <c r="C87" s="34"/>
      <c r="D87" s="34">
        <v>111</v>
      </c>
      <c r="E87" s="34"/>
      <c r="F87" s="34"/>
      <c r="G87" s="24">
        <f t="shared" si="24"/>
        <v>68</v>
      </c>
      <c r="H87" s="34"/>
      <c r="I87" s="24">
        <f t="shared" si="25"/>
        <v>16</v>
      </c>
      <c r="J87" s="34"/>
      <c r="K87" s="34">
        <v>84</v>
      </c>
      <c r="L87" s="9">
        <f t="shared" si="22"/>
        <v>0</v>
      </c>
      <c r="M87" s="34">
        <v>92</v>
      </c>
      <c r="N87" s="34">
        <v>84</v>
      </c>
      <c r="O87" s="34"/>
      <c r="P87" s="34"/>
      <c r="Q87" s="34"/>
      <c r="R87" s="34"/>
      <c r="S87" s="34"/>
      <c r="T87" s="34"/>
      <c r="U87" s="34"/>
    </row>
    <row r="88" spans="1:21" s="10" customFormat="1" x14ac:dyDescent="0.25">
      <c r="A88" s="30" t="s">
        <v>82</v>
      </c>
      <c r="B88" s="34">
        <f t="shared" si="23"/>
        <v>10.451612903225806</v>
      </c>
      <c r="C88" s="34"/>
      <c r="D88" s="34">
        <v>54</v>
      </c>
      <c r="E88" s="34"/>
      <c r="F88" s="34"/>
      <c r="G88" s="24">
        <f t="shared" si="24"/>
        <v>71</v>
      </c>
      <c r="H88" s="34"/>
      <c r="I88" s="24">
        <f t="shared" si="25"/>
        <v>17</v>
      </c>
      <c r="J88" s="34"/>
      <c r="K88" s="34">
        <v>88</v>
      </c>
      <c r="L88" s="9">
        <f t="shared" si="22"/>
        <v>0</v>
      </c>
      <c r="M88" s="34">
        <v>88</v>
      </c>
      <c r="N88" s="34">
        <v>88</v>
      </c>
      <c r="O88" s="34"/>
      <c r="P88" s="34"/>
      <c r="Q88" s="34"/>
      <c r="R88" s="34"/>
      <c r="S88" s="34"/>
      <c r="T88" s="34"/>
      <c r="U88" s="34"/>
    </row>
    <row r="89" spans="1:21" s="10" customFormat="1" x14ac:dyDescent="0.25">
      <c r="A89" s="30" t="s">
        <v>83</v>
      </c>
      <c r="B89" s="34">
        <f t="shared" si="23"/>
        <v>1.935483870967742</v>
      </c>
      <c r="C89" s="34"/>
      <c r="D89" s="34">
        <v>10</v>
      </c>
      <c r="E89" s="34"/>
      <c r="F89" s="34"/>
      <c r="G89" s="24">
        <f t="shared" si="24"/>
        <v>8</v>
      </c>
      <c r="H89" s="34"/>
      <c r="I89" s="24">
        <f t="shared" si="25"/>
        <v>2</v>
      </c>
      <c r="J89" s="34"/>
      <c r="K89" s="34">
        <v>10</v>
      </c>
      <c r="L89" s="9">
        <f t="shared" si="22"/>
        <v>0</v>
      </c>
      <c r="M89" s="34">
        <v>0</v>
      </c>
      <c r="N89" s="34">
        <v>0</v>
      </c>
      <c r="O89" s="34"/>
      <c r="P89" s="34"/>
      <c r="Q89" s="34"/>
      <c r="R89" s="34"/>
      <c r="S89" s="34"/>
      <c r="T89" s="34"/>
      <c r="U89" s="34"/>
    </row>
    <row r="90" spans="1:21" s="10" customFormat="1" x14ac:dyDescent="0.25">
      <c r="A90" s="30" t="s">
        <v>84</v>
      </c>
      <c r="B90" s="34">
        <f t="shared" si="23"/>
        <v>1.935483870967742</v>
      </c>
      <c r="C90" s="34"/>
      <c r="D90" s="34">
        <v>10</v>
      </c>
      <c r="E90" s="34"/>
      <c r="F90" s="34"/>
      <c r="G90" s="24">
        <f t="shared" si="24"/>
        <v>8</v>
      </c>
      <c r="H90" s="34"/>
      <c r="I90" s="24">
        <f t="shared" si="25"/>
        <v>2</v>
      </c>
      <c r="J90" s="34"/>
      <c r="K90" s="34">
        <v>10</v>
      </c>
      <c r="L90" s="9">
        <f t="shared" si="22"/>
        <v>0</v>
      </c>
      <c r="M90" s="34">
        <v>0</v>
      </c>
      <c r="N90" s="34">
        <v>0</v>
      </c>
      <c r="O90" s="34"/>
      <c r="P90" s="34"/>
      <c r="Q90" s="34"/>
      <c r="R90" s="34"/>
      <c r="S90" s="34"/>
      <c r="T90" s="34"/>
      <c r="U90" s="34"/>
    </row>
    <row r="91" spans="1:21" s="10" customFormat="1" x14ac:dyDescent="0.25">
      <c r="A91" s="30" t="s">
        <v>85</v>
      </c>
      <c r="B91" s="34">
        <f t="shared" si="23"/>
        <v>1.935483870967742</v>
      </c>
      <c r="C91" s="34"/>
      <c r="D91" s="34">
        <v>10</v>
      </c>
      <c r="E91" s="34"/>
      <c r="F91" s="34"/>
      <c r="G91" s="24">
        <f t="shared" si="24"/>
        <v>8</v>
      </c>
      <c r="H91" s="34"/>
      <c r="I91" s="24">
        <f t="shared" si="25"/>
        <v>2</v>
      </c>
      <c r="J91" s="34"/>
      <c r="K91" s="34">
        <v>10</v>
      </c>
      <c r="L91" s="9">
        <f t="shared" si="22"/>
        <v>0</v>
      </c>
      <c r="M91" s="34">
        <v>0</v>
      </c>
      <c r="N91" s="34">
        <v>0</v>
      </c>
      <c r="O91" s="34"/>
      <c r="P91" s="34"/>
      <c r="Q91" s="34"/>
      <c r="R91" s="34"/>
      <c r="S91" s="34"/>
      <c r="T91" s="34"/>
      <c r="U91" s="34"/>
    </row>
    <row r="92" spans="1:21" s="10" customFormat="1" x14ac:dyDescent="0.25">
      <c r="A92" s="30" t="s">
        <v>86</v>
      </c>
      <c r="B92" s="34">
        <f t="shared" si="23"/>
        <v>149.2258064516129</v>
      </c>
      <c r="C92" s="34"/>
      <c r="D92" s="34">
        <v>771</v>
      </c>
      <c r="E92" s="34"/>
      <c r="F92" s="34"/>
      <c r="G92" s="24">
        <f t="shared" si="24"/>
        <v>412</v>
      </c>
      <c r="H92" s="34"/>
      <c r="I92" s="24">
        <f t="shared" si="25"/>
        <v>99</v>
      </c>
      <c r="J92" s="34"/>
      <c r="K92" s="34">
        <v>511</v>
      </c>
      <c r="L92" s="9">
        <f t="shared" si="22"/>
        <v>0</v>
      </c>
      <c r="M92" s="34">
        <v>728</v>
      </c>
      <c r="N92" s="34">
        <v>615</v>
      </c>
      <c r="O92" s="34"/>
      <c r="P92" s="34"/>
      <c r="Q92" s="34"/>
      <c r="R92" s="34"/>
      <c r="S92" s="34"/>
      <c r="T92" s="34"/>
      <c r="U92" s="34"/>
    </row>
    <row r="93" spans="1:21" s="10" customFormat="1" x14ac:dyDescent="0.25">
      <c r="A93" s="30" t="s">
        <v>87</v>
      </c>
      <c r="B93" s="34">
        <f t="shared" si="23"/>
        <v>47.806451612903224</v>
      </c>
      <c r="C93" s="34"/>
      <c r="D93" s="34">
        <v>247</v>
      </c>
      <c r="E93" s="34"/>
      <c r="F93" s="34"/>
      <c r="G93" s="24"/>
      <c r="H93" s="34"/>
      <c r="I93" s="24"/>
      <c r="J93" s="34"/>
      <c r="K93" s="34">
        <v>247</v>
      </c>
      <c r="L93" s="9"/>
      <c r="M93" s="34">
        <v>304</v>
      </c>
      <c r="N93" s="34">
        <v>247</v>
      </c>
      <c r="O93" s="34"/>
      <c r="P93" s="34"/>
      <c r="Q93" s="34"/>
      <c r="R93" s="34"/>
      <c r="S93" s="34"/>
      <c r="T93" s="34"/>
      <c r="U93" s="34"/>
    </row>
    <row r="94" spans="1:21" s="10" customFormat="1" x14ac:dyDescent="0.25">
      <c r="A94" s="30" t="s">
        <v>88</v>
      </c>
      <c r="B94" s="34">
        <f t="shared" si="23"/>
        <v>10.451612903225806</v>
      </c>
      <c r="C94" s="34"/>
      <c r="D94" s="34">
        <v>54</v>
      </c>
      <c r="E94" s="34"/>
      <c r="F94" s="34"/>
      <c r="G94" s="24">
        <f t="shared" si="24"/>
        <v>50</v>
      </c>
      <c r="H94" s="34"/>
      <c r="I94" s="24">
        <f t="shared" si="25"/>
        <v>12</v>
      </c>
      <c r="J94" s="34"/>
      <c r="K94" s="34">
        <v>62</v>
      </c>
      <c r="L94" s="9">
        <f t="shared" si="22"/>
        <v>0</v>
      </c>
      <c r="M94" s="34">
        <v>62</v>
      </c>
      <c r="N94" s="34">
        <v>62</v>
      </c>
      <c r="O94" s="34"/>
      <c r="P94" s="34"/>
      <c r="Q94" s="34"/>
      <c r="R94" s="34"/>
      <c r="S94" s="34"/>
      <c r="T94" s="34"/>
      <c r="U94" s="34"/>
    </row>
    <row r="95" spans="1:21" s="10" customFormat="1" x14ac:dyDescent="0.25">
      <c r="A95" s="30" t="s">
        <v>89</v>
      </c>
      <c r="B95" s="34">
        <f t="shared" si="23"/>
        <v>104.32258064516128</v>
      </c>
      <c r="C95" s="34"/>
      <c r="D95" s="34">
        <v>539</v>
      </c>
      <c r="E95" s="34"/>
      <c r="F95" s="34"/>
      <c r="G95" s="24">
        <f t="shared" si="24"/>
        <v>225</v>
      </c>
      <c r="H95" s="34"/>
      <c r="I95" s="24">
        <f t="shared" si="25"/>
        <v>54</v>
      </c>
      <c r="J95" s="34"/>
      <c r="K95" s="34">
        <v>279</v>
      </c>
      <c r="L95" s="9">
        <f t="shared" si="22"/>
        <v>0</v>
      </c>
      <c r="M95" s="34">
        <v>332</v>
      </c>
      <c r="N95" s="34">
        <v>399</v>
      </c>
      <c r="O95" s="34"/>
      <c r="P95" s="34"/>
      <c r="Q95" s="34"/>
      <c r="R95" s="34"/>
      <c r="S95" s="34"/>
      <c r="T95" s="34"/>
      <c r="U95" s="34"/>
    </row>
    <row r="96" spans="1:21" s="10" customFormat="1" x14ac:dyDescent="0.25">
      <c r="A96" s="30" t="s">
        <v>90</v>
      </c>
      <c r="B96" s="34">
        <f t="shared" si="23"/>
        <v>92.322580645161281</v>
      </c>
      <c r="C96" s="34"/>
      <c r="D96" s="34">
        <v>477</v>
      </c>
      <c r="E96" s="34"/>
      <c r="F96" s="34"/>
      <c r="G96" s="24">
        <f t="shared" si="24"/>
        <v>296</v>
      </c>
      <c r="H96" s="34"/>
      <c r="I96" s="24">
        <f t="shared" si="25"/>
        <v>71</v>
      </c>
      <c r="J96" s="34"/>
      <c r="K96" s="34">
        <v>367</v>
      </c>
      <c r="L96" s="9">
        <f t="shared" si="22"/>
        <v>0</v>
      </c>
      <c r="M96" s="34">
        <v>370</v>
      </c>
      <c r="N96" s="34">
        <v>445</v>
      </c>
      <c r="O96" s="34"/>
      <c r="P96" s="34"/>
      <c r="Q96" s="34"/>
      <c r="R96" s="34"/>
      <c r="S96" s="34"/>
      <c r="T96" s="34"/>
      <c r="U96" s="34"/>
    </row>
    <row r="97" spans="1:23" s="10" customFormat="1" x14ac:dyDescent="0.25">
      <c r="A97" s="30" t="s">
        <v>91</v>
      </c>
      <c r="B97" s="34">
        <f t="shared" si="23"/>
        <v>1.935483870967742</v>
      </c>
      <c r="C97" s="34"/>
      <c r="D97" s="34">
        <v>10</v>
      </c>
      <c r="E97" s="34"/>
      <c r="F97" s="34"/>
      <c r="G97" s="24">
        <f t="shared" si="24"/>
        <v>8</v>
      </c>
      <c r="H97" s="34"/>
      <c r="I97" s="24">
        <f t="shared" si="25"/>
        <v>2</v>
      </c>
      <c r="J97" s="34"/>
      <c r="K97" s="34">
        <v>10</v>
      </c>
      <c r="L97" s="9">
        <f t="shared" si="22"/>
        <v>0</v>
      </c>
      <c r="M97" s="34">
        <v>10</v>
      </c>
      <c r="N97" s="34">
        <v>10</v>
      </c>
      <c r="O97" s="34"/>
      <c r="P97" s="34"/>
      <c r="Q97" s="34"/>
      <c r="R97" s="34"/>
      <c r="S97" s="34"/>
      <c r="T97" s="34"/>
      <c r="U97" s="34"/>
    </row>
    <row r="98" spans="1:23" s="10" customFormat="1" x14ac:dyDescent="0.25">
      <c r="A98" s="30" t="s">
        <v>92</v>
      </c>
      <c r="B98" s="34">
        <f t="shared" si="23"/>
        <v>1.935483870967742</v>
      </c>
      <c r="C98" s="34"/>
      <c r="D98" s="34">
        <v>10</v>
      </c>
      <c r="E98" s="34"/>
      <c r="F98" s="34"/>
      <c r="G98" s="24">
        <f t="shared" si="24"/>
        <v>8</v>
      </c>
      <c r="H98" s="34"/>
      <c r="I98" s="24">
        <f t="shared" si="25"/>
        <v>2</v>
      </c>
      <c r="J98" s="34"/>
      <c r="K98" s="34">
        <v>10</v>
      </c>
      <c r="L98" s="9">
        <f t="shared" si="22"/>
        <v>0</v>
      </c>
      <c r="M98" s="34">
        <v>0</v>
      </c>
      <c r="N98" s="34">
        <v>0</v>
      </c>
      <c r="O98" s="34"/>
      <c r="P98" s="34"/>
      <c r="Q98" s="34"/>
      <c r="R98" s="34"/>
      <c r="S98" s="34"/>
      <c r="T98" s="34"/>
      <c r="U98" s="34"/>
    </row>
    <row r="99" spans="1:23" s="13" customFormat="1" x14ac:dyDescent="0.25">
      <c r="A99" s="35" t="s">
        <v>10</v>
      </c>
      <c r="B99" s="36">
        <f t="shared" ref="B99:U99" si="26">SUM(B73:B98)</f>
        <v>584.51612903225794</v>
      </c>
      <c r="C99" s="36">
        <f t="shared" si="26"/>
        <v>0</v>
      </c>
      <c r="D99" s="36">
        <f t="shared" si="26"/>
        <v>3020</v>
      </c>
      <c r="E99" s="36">
        <f t="shared" si="26"/>
        <v>0</v>
      </c>
      <c r="F99" s="36">
        <f t="shared" si="26"/>
        <v>0</v>
      </c>
      <c r="G99" s="36">
        <f t="shared" si="26"/>
        <v>1734</v>
      </c>
      <c r="H99" s="36">
        <f t="shared" si="26"/>
        <v>0</v>
      </c>
      <c r="I99" s="36">
        <f t="shared" si="26"/>
        <v>419</v>
      </c>
      <c r="J99" s="36">
        <f t="shared" si="26"/>
        <v>0</v>
      </c>
      <c r="K99" s="36">
        <f t="shared" si="26"/>
        <v>2400</v>
      </c>
      <c r="L99" s="36">
        <f t="shared" si="26"/>
        <v>0</v>
      </c>
      <c r="M99" s="36">
        <f t="shared" si="26"/>
        <v>2669</v>
      </c>
      <c r="N99" s="36">
        <v>2672</v>
      </c>
      <c r="O99" s="36">
        <f t="shared" si="26"/>
        <v>0</v>
      </c>
      <c r="P99" s="36">
        <f t="shared" si="26"/>
        <v>0</v>
      </c>
      <c r="Q99" s="36">
        <f t="shared" si="26"/>
        <v>0</v>
      </c>
      <c r="R99" s="36">
        <f t="shared" si="26"/>
        <v>0</v>
      </c>
      <c r="S99" s="36">
        <f t="shared" si="26"/>
        <v>0</v>
      </c>
      <c r="T99" s="36">
        <f t="shared" si="26"/>
        <v>0</v>
      </c>
      <c r="U99" s="36">
        <f t="shared" si="26"/>
        <v>0</v>
      </c>
    </row>
    <row r="100" spans="1:23" ht="6.95" customHeight="1" x14ac:dyDescent="0.25">
      <c r="A100" s="31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W100" s="10"/>
    </row>
    <row r="101" spans="1:23" s="33" customFormat="1" x14ac:dyDescent="0.25">
      <c r="A101" s="4" t="s">
        <v>93</v>
      </c>
      <c r="B101" s="5" t="str">
        <f>B$4</f>
        <v>Meta Parcial</v>
      </c>
      <c r="C101" s="5" t="str">
        <f t="shared" ref="C101:U101" si="27">C$4</f>
        <v>26-31-jul-24</v>
      </c>
      <c r="D101" s="5" t="str">
        <f t="shared" si="27"/>
        <v>Meta Mensal</v>
      </c>
      <c r="E101" s="5">
        <f t="shared" si="27"/>
        <v>45505</v>
      </c>
      <c r="F101" s="5" t="e">
        <f t="shared" ca="1" si="27"/>
        <v>#NAME?</v>
      </c>
      <c r="G101" s="5" t="str">
        <f t="shared" si="27"/>
        <v>Meta Parcial</v>
      </c>
      <c r="H101" s="5" t="str">
        <f t="shared" si="27"/>
        <v>01-25-Out-24</v>
      </c>
      <c r="I101" s="5" t="str">
        <f t="shared" si="27"/>
        <v>Meta Parcial</v>
      </c>
      <c r="J101" s="5" t="str">
        <f t="shared" si="27"/>
        <v>26-31-Out-24</v>
      </c>
      <c r="K101" s="5" t="str">
        <f t="shared" si="27"/>
        <v>Meta Mensal</v>
      </c>
      <c r="L101" s="5">
        <f t="shared" si="27"/>
        <v>45566</v>
      </c>
      <c r="M101" s="5" t="e">
        <f t="shared" ca="1" si="27"/>
        <v>#NAME?</v>
      </c>
      <c r="N101" s="5">
        <v>45627</v>
      </c>
      <c r="O101" s="5" t="e">
        <f t="shared" ca="1" si="27"/>
        <v>#NAME?</v>
      </c>
      <c r="P101" s="5" t="e">
        <f t="shared" ca="1" si="27"/>
        <v>#NAME?</v>
      </c>
      <c r="Q101" s="5" t="e">
        <f t="shared" ca="1" si="27"/>
        <v>#NAME?</v>
      </c>
      <c r="R101" s="5" t="e">
        <f t="shared" ca="1" si="27"/>
        <v>#NAME?</v>
      </c>
      <c r="S101" s="5" t="e">
        <f t="shared" ca="1" si="27"/>
        <v>#NAME?</v>
      </c>
      <c r="T101" s="5" t="e">
        <f t="shared" ca="1" si="27"/>
        <v>#NAME?</v>
      </c>
      <c r="U101" s="5" t="e">
        <f t="shared" ca="1" si="27"/>
        <v>#NAME?</v>
      </c>
      <c r="W101" s="10"/>
    </row>
    <row r="102" spans="1:23" s="10" customFormat="1" x14ac:dyDescent="0.25">
      <c r="A102" s="30" t="s">
        <v>67</v>
      </c>
      <c r="B102" s="34">
        <f>(D102/31)*6</f>
        <v>1.935483870967742</v>
      </c>
      <c r="C102" s="34">
        <v>0</v>
      </c>
      <c r="D102" s="34">
        <v>10</v>
      </c>
      <c r="E102" s="34">
        <v>0</v>
      </c>
      <c r="F102" s="34">
        <v>0</v>
      </c>
      <c r="G102" s="24">
        <f>ROUND(((K102/31)*25),0)</f>
        <v>8</v>
      </c>
      <c r="H102" s="34">
        <v>0</v>
      </c>
      <c r="I102" s="24">
        <f>ROUND(((K102/31)*6),0)</f>
        <v>2</v>
      </c>
      <c r="J102" s="34">
        <v>0</v>
      </c>
      <c r="K102" s="34">
        <v>10</v>
      </c>
      <c r="L102" s="9">
        <f t="shared" ref="L102:L127" si="28">H102+J102</f>
        <v>0</v>
      </c>
      <c r="M102" s="34">
        <v>0</v>
      </c>
      <c r="N102" s="34">
        <v>0</v>
      </c>
      <c r="O102" s="34"/>
      <c r="P102" s="34"/>
      <c r="Q102" s="34"/>
      <c r="R102" s="34"/>
      <c r="S102" s="34"/>
      <c r="T102" s="34"/>
      <c r="U102" s="34"/>
    </row>
    <row r="103" spans="1:23" s="10" customFormat="1" x14ac:dyDescent="0.25">
      <c r="A103" s="30" t="s">
        <v>68</v>
      </c>
      <c r="B103" s="34">
        <f t="shared" ref="B103:B127" si="29">(D103/31)*6</f>
        <v>1.935483870967742</v>
      </c>
      <c r="C103" s="34">
        <v>0</v>
      </c>
      <c r="D103" s="34">
        <v>10</v>
      </c>
      <c r="E103" s="34">
        <v>0</v>
      </c>
      <c r="F103" s="34">
        <v>0</v>
      </c>
      <c r="G103" s="24">
        <f t="shared" ref="G103:G127" si="30">ROUND(((K103/31)*25),0)</f>
        <v>8</v>
      </c>
      <c r="H103" s="34">
        <v>0</v>
      </c>
      <c r="I103" s="24">
        <f t="shared" ref="I103:I127" si="31">ROUND(((K103/31)*6),0)</f>
        <v>2</v>
      </c>
      <c r="J103" s="34">
        <v>0</v>
      </c>
      <c r="K103" s="34">
        <v>10</v>
      </c>
      <c r="L103" s="9">
        <f t="shared" si="28"/>
        <v>0</v>
      </c>
      <c r="M103" s="34">
        <v>2</v>
      </c>
      <c r="N103" s="34">
        <v>0</v>
      </c>
      <c r="O103" s="34"/>
      <c r="P103" s="34"/>
      <c r="Q103" s="34"/>
      <c r="R103" s="34"/>
      <c r="S103" s="34"/>
      <c r="T103" s="34"/>
      <c r="U103" s="34"/>
    </row>
    <row r="104" spans="1:23" s="10" customFormat="1" x14ac:dyDescent="0.25">
      <c r="A104" s="30" t="s">
        <v>69</v>
      </c>
      <c r="B104" s="34">
        <f t="shared" si="29"/>
        <v>9.6774193548387082</v>
      </c>
      <c r="C104" s="34">
        <v>0</v>
      </c>
      <c r="D104" s="34">
        <v>50</v>
      </c>
      <c r="E104" s="34">
        <v>29</v>
      </c>
      <c r="F104" s="34">
        <v>26</v>
      </c>
      <c r="G104" s="24">
        <f t="shared" si="30"/>
        <v>40</v>
      </c>
      <c r="H104" s="34">
        <v>0</v>
      </c>
      <c r="I104" s="24">
        <f t="shared" si="31"/>
        <v>10</v>
      </c>
      <c r="J104" s="34">
        <v>0</v>
      </c>
      <c r="K104" s="34">
        <v>50</v>
      </c>
      <c r="L104" s="9">
        <f t="shared" si="28"/>
        <v>0</v>
      </c>
      <c r="M104" s="34">
        <v>0</v>
      </c>
      <c r="N104" s="34">
        <v>0</v>
      </c>
      <c r="O104" s="34"/>
      <c r="P104" s="34"/>
      <c r="Q104" s="34"/>
      <c r="R104" s="34"/>
      <c r="S104" s="34"/>
      <c r="T104" s="34"/>
      <c r="U104" s="34"/>
    </row>
    <row r="105" spans="1:23" s="10" customFormat="1" x14ac:dyDescent="0.25">
      <c r="A105" s="30" t="s">
        <v>70</v>
      </c>
      <c r="B105" s="34">
        <f t="shared" si="29"/>
        <v>7.741935483870968</v>
      </c>
      <c r="C105" s="34">
        <v>0</v>
      </c>
      <c r="D105" s="34">
        <v>40</v>
      </c>
      <c r="E105" s="34">
        <v>0</v>
      </c>
      <c r="F105" s="34">
        <v>0</v>
      </c>
      <c r="G105" s="24">
        <f t="shared" si="30"/>
        <v>32</v>
      </c>
      <c r="H105" s="34">
        <v>0</v>
      </c>
      <c r="I105" s="24">
        <f t="shared" si="31"/>
        <v>8</v>
      </c>
      <c r="J105" s="34">
        <v>0</v>
      </c>
      <c r="K105" s="34">
        <v>40</v>
      </c>
      <c r="L105" s="9">
        <f t="shared" si="28"/>
        <v>0</v>
      </c>
      <c r="M105" s="34">
        <v>0</v>
      </c>
      <c r="N105" s="34">
        <v>1</v>
      </c>
      <c r="O105" s="34"/>
      <c r="P105" s="34"/>
      <c r="Q105" s="34"/>
      <c r="R105" s="34"/>
      <c r="S105" s="34"/>
      <c r="T105" s="34"/>
      <c r="U105" s="34"/>
    </row>
    <row r="106" spans="1:23" s="10" customFormat="1" x14ac:dyDescent="0.25">
      <c r="A106" s="30" t="s">
        <v>71</v>
      </c>
      <c r="B106" s="34">
        <f t="shared" si="29"/>
        <v>6.5806451612903221</v>
      </c>
      <c r="C106" s="34">
        <v>2</v>
      </c>
      <c r="D106" s="34">
        <v>34</v>
      </c>
      <c r="E106" s="34">
        <v>89</v>
      </c>
      <c r="F106" s="34">
        <v>53</v>
      </c>
      <c r="G106" s="24">
        <f t="shared" si="30"/>
        <v>27</v>
      </c>
      <c r="H106" s="34">
        <v>48</v>
      </c>
      <c r="I106" s="24">
        <f t="shared" si="31"/>
        <v>7</v>
      </c>
      <c r="J106" s="34">
        <v>12</v>
      </c>
      <c r="K106" s="34">
        <v>34</v>
      </c>
      <c r="L106" s="9">
        <f t="shared" si="28"/>
        <v>60</v>
      </c>
      <c r="M106" s="34">
        <v>7</v>
      </c>
      <c r="N106" s="34">
        <v>0</v>
      </c>
      <c r="O106" s="34"/>
      <c r="P106" s="34"/>
      <c r="Q106" s="34"/>
      <c r="R106" s="34"/>
      <c r="S106" s="34"/>
      <c r="T106" s="34"/>
      <c r="U106" s="34"/>
    </row>
    <row r="107" spans="1:23" s="10" customFormat="1" x14ac:dyDescent="0.25">
      <c r="A107" s="30" t="s">
        <v>72</v>
      </c>
      <c r="B107" s="34">
        <f t="shared" si="29"/>
        <v>33.870967741935488</v>
      </c>
      <c r="C107" s="34">
        <v>0</v>
      </c>
      <c r="D107" s="34">
        <v>175</v>
      </c>
      <c r="E107" s="34">
        <v>148</v>
      </c>
      <c r="F107" s="34">
        <v>163</v>
      </c>
      <c r="G107" s="24">
        <f t="shared" si="30"/>
        <v>141</v>
      </c>
      <c r="H107" s="34">
        <v>169</v>
      </c>
      <c r="I107" s="24">
        <f t="shared" si="31"/>
        <v>34</v>
      </c>
      <c r="J107" s="34">
        <v>0</v>
      </c>
      <c r="K107" s="34">
        <v>175</v>
      </c>
      <c r="L107" s="9">
        <f t="shared" si="28"/>
        <v>169</v>
      </c>
      <c r="M107" s="34">
        <v>160</v>
      </c>
      <c r="N107" s="34">
        <v>170</v>
      </c>
      <c r="O107" s="34"/>
      <c r="P107" s="34"/>
      <c r="Q107" s="34"/>
      <c r="R107" s="34"/>
      <c r="S107" s="34"/>
      <c r="T107" s="34"/>
      <c r="U107" s="34"/>
    </row>
    <row r="108" spans="1:23" s="10" customFormat="1" x14ac:dyDescent="0.25">
      <c r="A108" s="30" t="s">
        <v>73</v>
      </c>
      <c r="B108" s="34">
        <f t="shared" si="29"/>
        <v>16.645161290322584</v>
      </c>
      <c r="C108" s="34">
        <v>0</v>
      </c>
      <c r="D108" s="34">
        <v>86</v>
      </c>
      <c r="E108" s="34">
        <v>70</v>
      </c>
      <c r="F108" s="34">
        <v>83</v>
      </c>
      <c r="G108" s="24">
        <f t="shared" si="30"/>
        <v>69</v>
      </c>
      <c r="H108" s="34">
        <v>83</v>
      </c>
      <c r="I108" s="24">
        <f t="shared" si="31"/>
        <v>17</v>
      </c>
      <c r="J108" s="34">
        <v>0</v>
      </c>
      <c r="K108" s="34">
        <v>86</v>
      </c>
      <c r="L108" s="9">
        <f t="shared" si="28"/>
        <v>83</v>
      </c>
      <c r="M108" s="34">
        <v>80</v>
      </c>
      <c r="N108" s="34">
        <v>81</v>
      </c>
      <c r="O108" s="34"/>
      <c r="P108" s="34"/>
      <c r="Q108" s="34"/>
      <c r="R108" s="34"/>
      <c r="S108" s="34"/>
      <c r="T108" s="34"/>
      <c r="U108" s="34"/>
    </row>
    <row r="109" spans="1:23" s="10" customFormat="1" x14ac:dyDescent="0.25">
      <c r="A109" s="30" t="s">
        <v>74</v>
      </c>
      <c r="B109" s="34">
        <f t="shared" si="29"/>
        <v>15.483870967741936</v>
      </c>
      <c r="C109" s="34">
        <v>10</v>
      </c>
      <c r="D109" s="34">
        <v>80</v>
      </c>
      <c r="E109" s="34">
        <v>189</v>
      </c>
      <c r="F109" s="34">
        <v>322</v>
      </c>
      <c r="G109" s="24">
        <f t="shared" si="30"/>
        <v>65</v>
      </c>
      <c r="H109" s="34">
        <v>194</v>
      </c>
      <c r="I109" s="24">
        <f t="shared" si="31"/>
        <v>15</v>
      </c>
      <c r="J109" s="34">
        <v>39</v>
      </c>
      <c r="K109" s="34">
        <v>80</v>
      </c>
      <c r="L109" s="9">
        <f t="shared" si="28"/>
        <v>233</v>
      </c>
      <c r="M109" s="34">
        <v>211</v>
      </c>
      <c r="N109" s="34">
        <v>267</v>
      </c>
      <c r="O109" s="34"/>
      <c r="P109" s="34"/>
      <c r="Q109" s="34"/>
      <c r="R109" s="34"/>
      <c r="S109" s="34"/>
      <c r="T109" s="34"/>
      <c r="U109" s="34"/>
    </row>
    <row r="110" spans="1:23" s="10" customFormat="1" x14ac:dyDescent="0.25">
      <c r="A110" s="30" t="s">
        <v>75</v>
      </c>
      <c r="B110" s="34">
        <f t="shared" si="29"/>
        <v>1.935483870967742</v>
      </c>
      <c r="C110" s="34">
        <v>0</v>
      </c>
      <c r="D110" s="34">
        <v>10</v>
      </c>
      <c r="E110" s="34">
        <v>4</v>
      </c>
      <c r="F110" s="34">
        <v>9</v>
      </c>
      <c r="G110" s="24">
        <f t="shared" si="30"/>
        <v>8</v>
      </c>
      <c r="H110" s="34">
        <v>10</v>
      </c>
      <c r="I110" s="24">
        <f t="shared" si="31"/>
        <v>2</v>
      </c>
      <c r="J110" s="34">
        <v>1</v>
      </c>
      <c r="K110" s="34">
        <v>10</v>
      </c>
      <c r="L110" s="9">
        <f t="shared" si="28"/>
        <v>11</v>
      </c>
      <c r="M110" s="34">
        <v>32</v>
      </c>
      <c r="N110" s="34">
        <v>17</v>
      </c>
      <c r="O110" s="34"/>
      <c r="P110" s="34"/>
      <c r="Q110" s="34"/>
      <c r="R110" s="34"/>
      <c r="S110" s="34"/>
      <c r="T110" s="34"/>
      <c r="U110" s="34"/>
    </row>
    <row r="111" spans="1:23" s="10" customFormat="1" x14ac:dyDescent="0.25">
      <c r="A111" s="30" t="s">
        <v>76</v>
      </c>
      <c r="B111" s="34">
        <f t="shared" si="29"/>
        <v>4.8387096774193541</v>
      </c>
      <c r="C111" s="34">
        <v>0</v>
      </c>
      <c r="D111" s="34">
        <v>25</v>
      </c>
      <c r="E111" s="34">
        <v>0</v>
      </c>
      <c r="F111" s="34">
        <v>0</v>
      </c>
      <c r="G111" s="24">
        <f t="shared" si="30"/>
        <v>20</v>
      </c>
      <c r="H111" s="34">
        <v>0</v>
      </c>
      <c r="I111" s="24">
        <f t="shared" si="31"/>
        <v>5</v>
      </c>
      <c r="J111" s="34">
        <v>0</v>
      </c>
      <c r="K111" s="34">
        <v>25</v>
      </c>
      <c r="L111" s="9">
        <f t="shared" si="28"/>
        <v>0</v>
      </c>
      <c r="M111" s="34">
        <v>0</v>
      </c>
      <c r="N111" s="34">
        <v>0</v>
      </c>
      <c r="O111" s="34"/>
      <c r="P111" s="34"/>
      <c r="Q111" s="34"/>
      <c r="R111" s="34"/>
      <c r="S111" s="34"/>
      <c r="T111" s="34"/>
      <c r="U111" s="34"/>
    </row>
    <row r="112" spans="1:23" s="10" customFormat="1" x14ac:dyDescent="0.25">
      <c r="A112" s="30" t="s">
        <v>77</v>
      </c>
      <c r="B112" s="34">
        <f>(D112/31)*6</f>
        <v>14.516129032258064</v>
      </c>
      <c r="C112" s="34">
        <v>0</v>
      </c>
      <c r="D112" s="34">
        <v>75</v>
      </c>
      <c r="E112" s="34">
        <v>0</v>
      </c>
      <c r="F112" s="34">
        <v>0</v>
      </c>
      <c r="G112" s="24">
        <f>ROUND(((K112/31)*25),0)</f>
        <v>8</v>
      </c>
      <c r="H112" s="34">
        <v>0</v>
      </c>
      <c r="I112" s="24">
        <f>ROUND(((K112/31)*6),0)</f>
        <v>2</v>
      </c>
      <c r="J112" s="34">
        <v>0</v>
      </c>
      <c r="K112" s="34">
        <v>10</v>
      </c>
      <c r="L112" s="9">
        <f>H112+J112</f>
        <v>0</v>
      </c>
      <c r="M112" s="34">
        <v>0</v>
      </c>
      <c r="N112" s="34">
        <v>0</v>
      </c>
      <c r="O112" s="34"/>
      <c r="P112" s="34"/>
      <c r="Q112" s="34"/>
      <c r="R112" s="34"/>
      <c r="S112" s="34"/>
      <c r="T112" s="34"/>
      <c r="U112" s="34"/>
    </row>
    <row r="113" spans="1:21" s="10" customFormat="1" x14ac:dyDescent="0.25">
      <c r="A113" s="30" t="s">
        <v>78</v>
      </c>
      <c r="B113" s="34">
        <f t="shared" si="29"/>
        <v>1.935483870967742</v>
      </c>
      <c r="C113" s="34">
        <v>0</v>
      </c>
      <c r="D113" s="34">
        <v>10</v>
      </c>
      <c r="E113" s="34">
        <v>0</v>
      </c>
      <c r="F113" s="34">
        <v>0</v>
      </c>
      <c r="G113" s="24">
        <f t="shared" si="30"/>
        <v>60</v>
      </c>
      <c r="H113" s="34">
        <v>0</v>
      </c>
      <c r="I113" s="24">
        <f t="shared" si="31"/>
        <v>15</v>
      </c>
      <c r="J113" s="34">
        <v>0</v>
      </c>
      <c r="K113" s="34">
        <v>75</v>
      </c>
      <c r="L113" s="9">
        <f t="shared" si="28"/>
        <v>0</v>
      </c>
      <c r="M113" s="34">
        <v>0</v>
      </c>
      <c r="N113" s="34">
        <v>0</v>
      </c>
      <c r="O113" s="34"/>
      <c r="P113" s="34"/>
      <c r="Q113" s="34"/>
      <c r="R113" s="34"/>
      <c r="S113" s="34"/>
      <c r="T113" s="34"/>
      <c r="U113" s="34"/>
    </row>
    <row r="114" spans="1:21" s="10" customFormat="1" x14ac:dyDescent="0.25">
      <c r="A114" s="30" t="s">
        <v>79</v>
      </c>
      <c r="B114" s="34">
        <f t="shared" si="29"/>
        <v>1.935483870967742</v>
      </c>
      <c r="C114" s="34">
        <v>0</v>
      </c>
      <c r="D114" s="34">
        <v>10</v>
      </c>
      <c r="E114" s="34">
        <v>0</v>
      </c>
      <c r="F114" s="34">
        <v>0</v>
      </c>
      <c r="G114" s="24">
        <f t="shared" si="30"/>
        <v>8</v>
      </c>
      <c r="H114" s="34">
        <v>0</v>
      </c>
      <c r="I114" s="24">
        <f t="shared" si="31"/>
        <v>2</v>
      </c>
      <c r="J114" s="34">
        <v>0</v>
      </c>
      <c r="K114" s="34">
        <v>10</v>
      </c>
      <c r="L114" s="9">
        <f t="shared" si="28"/>
        <v>0</v>
      </c>
      <c r="M114" s="34">
        <v>0</v>
      </c>
      <c r="N114" s="34">
        <v>0</v>
      </c>
      <c r="O114" s="34"/>
      <c r="P114" s="34"/>
      <c r="Q114" s="34"/>
      <c r="R114" s="34"/>
      <c r="S114" s="34"/>
      <c r="T114" s="34"/>
      <c r="U114" s="34"/>
    </row>
    <row r="115" spans="1:21" s="10" customFormat="1" x14ac:dyDescent="0.25">
      <c r="A115" s="30" t="s">
        <v>80</v>
      </c>
      <c r="B115" s="34">
        <f t="shared" si="29"/>
        <v>18.774193548387096</v>
      </c>
      <c r="C115" s="34">
        <v>14</v>
      </c>
      <c r="D115" s="34">
        <v>97</v>
      </c>
      <c r="E115" s="34">
        <v>78</v>
      </c>
      <c r="F115" s="34">
        <v>95</v>
      </c>
      <c r="G115" s="24">
        <f t="shared" si="30"/>
        <v>78</v>
      </c>
      <c r="H115" s="34">
        <v>69</v>
      </c>
      <c r="I115" s="24">
        <f t="shared" si="31"/>
        <v>19</v>
      </c>
      <c r="J115" s="34">
        <v>21</v>
      </c>
      <c r="K115" s="34">
        <v>97</v>
      </c>
      <c r="L115" s="9">
        <f t="shared" si="28"/>
        <v>90</v>
      </c>
      <c r="M115" s="34">
        <v>73</v>
      </c>
      <c r="N115" s="34">
        <v>81</v>
      </c>
      <c r="O115" s="34"/>
      <c r="P115" s="34"/>
      <c r="Q115" s="34"/>
      <c r="R115" s="34"/>
      <c r="S115" s="34"/>
      <c r="T115" s="34"/>
      <c r="U115" s="34"/>
    </row>
    <row r="116" spans="1:21" s="10" customFormat="1" x14ac:dyDescent="0.25">
      <c r="A116" s="30" t="s">
        <v>81</v>
      </c>
      <c r="B116" s="34">
        <f t="shared" si="29"/>
        <v>16.258064516129032</v>
      </c>
      <c r="C116" s="34">
        <v>5</v>
      </c>
      <c r="D116" s="34">
        <v>84</v>
      </c>
      <c r="E116" s="34">
        <v>98</v>
      </c>
      <c r="F116" s="34">
        <v>100</v>
      </c>
      <c r="G116" s="24">
        <f t="shared" si="30"/>
        <v>68</v>
      </c>
      <c r="H116" s="34">
        <v>174</v>
      </c>
      <c r="I116" s="24">
        <f t="shared" si="31"/>
        <v>16</v>
      </c>
      <c r="J116" s="34">
        <v>17</v>
      </c>
      <c r="K116" s="34">
        <v>84</v>
      </c>
      <c r="L116" s="9">
        <f t="shared" si="28"/>
        <v>191</v>
      </c>
      <c r="M116" s="34">
        <v>88</v>
      </c>
      <c r="N116" s="34">
        <v>107</v>
      </c>
      <c r="O116" s="34"/>
      <c r="P116" s="34"/>
      <c r="Q116" s="34"/>
      <c r="R116" s="34"/>
      <c r="S116" s="34"/>
      <c r="T116" s="34"/>
      <c r="U116" s="34"/>
    </row>
    <row r="117" spans="1:21" s="10" customFormat="1" x14ac:dyDescent="0.25">
      <c r="A117" s="30" t="s">
        <v>82</v>
      </c>
      <c r="B117" s="34">
        <f t="shared" si="29"/>
        <v>17.032258064516128</v>
      </c>
      <c r="C117" s="34">
        <v>9</v>
      </c>
      <c r="D117" s="34">
        <v>88</v>
      </c>
      <c r="E117" s="34">
        <v>67</v>
      </c>
      <c r="F117" s="34">
        <v>83</v>
      </c>
      <c r="G117" s="24">
        <f t="shared" si="30"/>
        <v>71</v>
      </c>
      <c r="H117" s="34">
        <v>76</v>
      </c>
      <c r="I117" s="24">
        <f t="shared" si="31"/>
        <v>17</v>
      </c>
      <c r="J117" s="34">
        <v>17</v>
      </c>
      <c r="K117" s="34">
        <v>88</v>
      </c>
      <c r="L117" s="9">
        <f t="shared" si="28"/>
        <v>93</v>
      </c>
      <c r="M117" s="34">
        <v>69</v>
      </c>
      <c r="N117" s="34">
        <v>84</v>
      </c>
      <c r="O117" s="34"/>
      <c r="P117" s="34"/>
      <c r="Q117" s="34"/>
      <c r="R117" s="34"/>
      <c r="S117" s="34"/>
      <c r="T117" s="34"/>
      <c r="U117" s="34"/>
    </row>
    <row r="118" spans="1:21" s="10" customFormat="1" x14ac:dyDescent="0.25">
      <c r="A118" s="30" t="s">
        <v>83</v>
      </c>
      <c r="B118" s="34">
        <f t="shared" si="29"/>
        <v>1.935483870967742</v>
      </c>
      <c r="C118" s="34">
        <v>0</v>
      </c>
      <c r="D118" s="34">
        <v>10</v>
      </c>
      <c r="E118" s="34">
        <v>0</v>
      </c>
      <c r="F118" s="34">
        <v>0</v>
      </c>
      <c r="G118" s="24">
        <f t="shared" si="30"/>
        <v>8</v>
      </c>
      <c r="H118" s="34">
        <v>0</v>
      </c>
      <c r="I118" s="24">
        <f t="shared" si="31"/>
        <v>2</v>
      </c>
      <c r="J118" s="34">
        <v>0</v>
      </c>
      <c r="K118" s="34">
        <v>10</v>
      </c>
      <c r="L118" s="9">
        <f t="shared" si="28"/>
        <v>0</v>
      </c>
      <c r="M118" s="34">
        <v>0</v>
      </c>
      <c r="N118" s="34">
        <v>0</v>
      </c>
      <c r="O118" s="34"/>
      <c r="P118" s="34"/>
      <c r="Q118" s="34"/>
      <c r="R118" s="34"/>
      <c r="S118" s="34"/>
      <c r="T118" s="34"/>
      <c r="U118" s="34"/>
    </row>
    <row r="119" spans="1:21" s="10" customFormat="1" x14ac:dyDescent="0.25">
      <c r="A119" s="30" t="s">
        <v>84</v>
      </c>
      <c r="B119" s="34">
        <f t="shared" si="29"/>
        <v>1.935483870967742</v>
      </c>
      <c r="C119" s="34">
        <v>0</v>
      </c>
      <c r="D119" s="34">
        <v>10</v>
      </c>
      <c r="E119" s="34">
        <v>0</v>
      </c>
      <c r="F119" s="34">
        <v>9</v>
      </c>
      <c r="G119" s="24">
        <f t="shared" si="30"/>
        <v>8</v>
      </c>
      <c r="H119" s="34">
        <v>7</v>
      </c>
      <c r="I119" s="24">
        <f t="shared" si="31"/>
        <v>2</v>
      </c>
      <c r="J119" s="34">
        <v>0</v>
      </c>
      <c r="K119" s="34">
        <v>10</v>
      </c>
      <c r="L119" s="9">
        <f t="shared" si="28"/>
        <v>7</v>
      </c>
      <c r="M119" s="34">
        <v>0</v>
      </c>
      <c r="N119" s="34">
        <v>0</v>
      </c>
      <c r="O119" s="34"/>
      <c r="P119" s="34"/>
      <c r="Q119" s="34"/>
      <c r="R119" s="34"/>
      <c r="S119" s="34"/>
      <c r="T119" s="34"/>
      <c r="U119" s="34"/>
    </row>
    <row r="120" spans="1:21" s="10" customFormat="1" x14ac:dyDescent="0.25">
      <c r="A120" s="30" t="s">
        <v>85</v>
      </c>
      <c r="B120" s="34">
        <f t="shared" si="29"/>
        <v>1.935483870967742</v>
      </c>
      <c r="C120" s="34">
        <v>0</v>
      </c>
      <c r="D120" s="34">
        <v>10</v>
      </c>
      <c r="E120" s="34">
        <v>0</v>
      </c>
      <c r="F120" s="34">
        <v>8</v>
      </c>
      <c r="G120" s="24">
        <f t="shared" si="30"/>
        <v>8</v>
      </c>
      <c r="H120" s="34">
        <v>9</v>
      </c>
      <c r="I120" s="24">
        <f t="shared" si="31"/>
        <v>2</v>
      </c>
      <c r="J120" s="34">
        <v>0</v>
      </c>
      <c r="K120" s="34">
        <v>10</v>
      </c>
      <c r="L120" s="9">
        <f t="shared" si="28"/>
        <v>9</v>
      </c>
      <c r="M120" s="34">
        <v>0</v>
      </c>
      <c r="N120" s="34">
        <v>0</v>
      </c>
      <c r="O120" s="34"/>
      <c r="P120" s="34"/>
      <c r="Q120" s="34"/>
      <c r="R120" s="34"/>
      <c r="S120" s="34"/>
      <c r="T120" s="34"/>
      <c r="U120" s="34"/>
    </row>
    <row r="121" spans="1:21" s="10" customFormat="1" x14ac:dyDescent="0.25">
      <c r="A121" s="30" t="s">
        <v>86</v>
      </c>
      <c r="B121" s="34">
        <f t="shared" si="29"/>
        <v>98.903225806451616</v>
      </c>
      <c r="C121" s="34">
        <v>39</v>
      </c>
      <c r="D121" s="34">
        <v>511</v>
      </c>
      <c r="E121" s="34">
        <v>658</v>
      </c>
      <c r="F121" s="34">
        <v>748</v>
      </c>
      <c r="G121" s="24">
        <f t="shared" si="30"/>
        <v>412</v>
      </c>
      <c r="H121" s="34">
        <v>583</v>
      </c>
      <c r="I121" s="24">
        <f t="shared" si="31"/>
        <v>99</v>
      </c>
      <c r="J121" s="34">
        <v>64</v>
      </c>
      <c r="K121" s="34">
        <v>511</v>
      </c>
      <c r="L121" s="9">
        <f t="shared" si="28"/>
        <v>647</v>
      </c>
      <c r="M121" s="34">
        <v>714</v>
      </c>
      <c r="N121" s="34">
        <v>584</v>
      </c>
      <c r="O121" s="34"/>
      <c r="P121" s="34"/>
      <c r="Q121" s="34"/>
      <c r="R121" s="34"/>
      <c r="S121" s="34"/>
      <c r="T121" s="34"/>
      <c r="U121" s="34"/>
    </row>
    <row r="122" spans="1:21" s="10" customFormat="1" x14ac:dyDescent="0.25">
      <c r="A122" s="30" t="s">
        <v>87</v>
      </c>
      <c r="B122" s="34">
        <f t="shared" si="29"/>
        <v>47.806451612903224</v>
      </c>
      <c r="C122" s="34">
        <v>15</v>
      </c>
      <c r="D122" s="34">
        <v>247</v>
      </c>
      <c r="E122" s="34">
        <v>267</v>
      </c>
      <c r="F122" s="34">
        <v>327</v>
      </c>
      <c r="G122" s="24">
        <f t="shared" si="30"/>
        <v>199</v>
      </c>
      <c r="H122" s="34">
        <v>247</v>
      </c>
      <c r="I122" s="24">
        <f t="shared" si="31"/>
        <v>48</v>
      </c>
      <c r="J122" s="34">
        <v>47</v>
      </c>
      <c r="K122" s="34">
        <v>247</v>
      </c>
      <c r="L122" s="9">
        <f t="shared" si="28"/>
        <v>294</v>
      </c>
      <c r="M122" s="34">
        <v>306</v>
      </c>
      <c r="N122" s="34">
        <v>279</v>
      </c>
      <c r="O122" s="34"/>
      <c r="P122" s="34"/>
      <c r="Q122" s="34"/>
      <c r="R122" s="34"/>
      <c r="S122" s="34"/>
      <c r="T122" s="34"/>
      <c r="U122" s="34"/>
    </row>
    <row r="123" spans="1:21" s="10" customFormat="1" x14ac:dyDescent="0.25">
      <c r="A123" s="30" t="s">
        <v>88</v>
      </c>
      <c r="B123" s="34">
        <f t="shared" si="29"/>
        <v>12</v>
      </c>
      <c r="C123" s="34">
        <v>0</v>
      </c>
      <c r="D123" s="34">
        <v>62</v>
      </c>
      <c r="E123" s="34">
        <v>50</v>
      </c>
      <c r="F123" s="34">
        <v>54</v>
      </c>
      <c r="G123" s="24">
        <f t="shared" si="30"/>
        <v>50</v>
      </c>
      <c r="H123" s="34">
        <v>43</v>
      </c>
      <c r="I123" s="24">
        <f t="shared" si="31"/>
        <v>12</v>
      </c>
      <c r="J123" s="34">
        <v>2</v>
      </c>
      <c r="K123" s="34">
        <v>62</v>
      </c>
      <c r="L123" s="9">
        <f t="shared" si="28"/>
        <v>45</v>
      </c>
      <c r="M123" s="34">
        <v>58</v>
      </c>
      <c r="N123" s="34">
        <v>58</v>
      </c>
      <c r="O123" s="34"/>
      <c r="P123" s="34"/>
      <c r="Q123" s="34"/>
      <c r="R123" s="34"/>
      <c r="S123" s="34"/>
      <c r="T123" s="34"/>
      <c r="U123" s="34"/>
    </row>
    <row r="124" spans="1:21" s="10" customFormat="1" x14ac:dyDescent="0.25">
      <c r="A124" s="30" t="s">
        <v>89</v>
      </c>
      <c r="B124" s="34">
        <f t="shared" si="29"/>
        <v>54</v>
      </c>
      <c r="C124" s="34">
        <v>33</v>
      </c>
      <c r="D124" s="34">
        <v>279</v>
      </c>
      <c r="E124" s="34">
        <v>324</v>
      </c>
      <c r="F124" s="34">
        <v>393</v>
      </c>
      <c r="G124" s="24">
        <f t="shared" si="30"/>
        <v>225</v>
      </c>
      <c r="H124" s="34">
        <v>284</v>
      </c>
      <c r="I124" s="24">
        <f t="shared" si="31"/>
        <v>54</v>
      </c>
      <c r="J124" s="34">
        <v>38</v>
      </c>
      <c r="K124" s="34">
        <v>279</v>
      </c>
      <c r="L124" s="9">
        <f t="shared" si="28"/>
        <v>322</v>
      </c>
      <c r="M124" s="34">
        <v>337</v>
      </c>
      <c r="N124" s="34">
        <v>412</v>
      </c>
      <c r="O124" s="34"/>
      <c r="P124" s="34"/>
      <c r="Q124" s="34"/>
      <c r="R124" s="34"/>
      <c r="S124" s="34"/>
      <c r="T124" s="34"/>
      <c r="U124" s="34"/>
    </row>
    <row r="125" spans="1:21" s="10" customFormat="1" x14ac:dyDescent="0.25">
      <c r="A125" s="30" t="s">
        <v>90</v>
      </c>
      <c r="B125" s="34">
        <f t="shared" si="29"/>
        <v>71.032258064516128</v>
      </c>
      <c r="C125" s="34">
        <v>28</v>
      </c>
      <c r="D125" s="34">
        <v>367</v>
      </c>
      <c r="E125" s="34">
        <v>386</v>
      </c>
      <c r="F125" s="34">
        <v>356</v>
      </c>
      <c r="G125" s="24">
        <f t="shared" si="30"/>
        <v>296</v>
      </c>
      <c r="H125" s="34">
        <v>366</v>
      </c>
      <c r="I125" s="24">
        <f t="shared" si="31"/>
        <v>71</v>
      </c>
      <c r="J125" s="34">
        <v>64</v>
      </c>
      <c r="K125" s="34">
        <v>367</v>
      </c>
      <c r="L125" s="9">
        <f t="shared" si="28"/>
        <v>430</v>
      </c>
      <c r="M125" s="34">
        <v>357</v>
      </c>
      <c r="N125" s="34">
        <v>449</v>
      </c>
      <c r="O125" s="34"/>
      <c r="P125" s="34"/>
      <c r="Q125" s="34"/>
      <c r="R125" s="34"/>
      <c r="S125" s="34"/>
      <c r="T125" s="34"/>
      <c r="U125" s="34"/>
    </row>
    <row r="126" spans="1:21" s="10" customFormat="1" x14ac:dyDescent="0.25">
      <c r="A126" s="30" t="s">
        <v>91</v>
      </c>
      <c r="B126" s="34">
        <f t="shared" si="29"/>
        <v>1.935483870967742</v>
      </c>
      <c r="C126" s="34">
        <v>0</v>
      </c>
      <c r="D126" s="34">
        <v>10</v>
      </c>
      <c r="E126" s="34">
        <v>1</v>
      </c>
      <c r="F126" s="34">
        <v>1</v>
      </c>
      <c r="G126" s="24">
        <f t="shared" si="30"/>
        <v>8</v>
      </c>
      <c r="H126" s="34">
        <v>4</v>
      </c>
      <c r="I126" s="24">
        <f t="shared" si="31"/>
        <v>2</v>
      </c>
      <c r="J126" s="34">
        <v>0</v>
      </c>
      <c r="K126" s="34">
        <v>10</v>
      </c>
      <c r="L126" s="9">
        <f t="shared" si="28"/>
        <v>4</v>
      </c>
      <c r="M126" s="34">
        <v>3</v>
      </c>
      <c r="N126" s="34">
        <v>5</v>
      </c>
      <c r="O126" s="34"/>
      <c r="P126" s="34"/>
      <c r="Q126" s="34"/>
      <c r="R126" s="34"/>
      <c r="S126" s="34"/>
      <c r="T126" s="34"/>
      <c r="U126" s="34"/>
    </row>
    <row r="127" spans="1:21" s="10" customFormat="1" x14ac:dyDescent="0.25">
      <c r="A127" s="30" t="s">
        <v>92</v>
      </c>
      <c r="B127" s="34">
        <f t="shared" si="29"/>
        <v>1.935483870967742</v>
      </c>
      <c r="C127" s="34">
        <v>0</v>
      </c>
      <c r="D127" s="34">
        <v>10</v>
      </c>
      <c r="E127" s="34">
        <v>0</v>
      </c>
      <c r="F127" s="34">
        <v>0</v>
      </c>
      <c r="G127" s="24">
        <f t="shared" si="30"/>
        <v>8</v>
      </c>
      <c r="H127" s="34">
        <v>0</v>
      </c>
      <c r="I127" s="24">
        <f t="shared" si="31"/>
        <v>2</v>
      </c>
      <c r="J127" s="34">
        <v>0</v>
      </c>
      <c r="K127" s="34">
        <v>10</v>
      </c>
      <c r="L127" s="9">
        <f t="shared" si="28"/>
        <v>0</v>
      </c>
      <c r="M127" s="34">
        <v>0</v>
      </c>
      <c r="N127" s="34">
        <v>0</v>
      </c>
      <c r="O127" s="34"/>
      <c r="P127" s="34"/>
      <c r="Q127" s="34"/>
      <c r="R127" s="34"/>
      <c r="S127" s="34"/>
      <c r="T127" s="34"/>
      <c r="U127" s="34"/>
    </row>
    <row r="128" spans="1:21" s="13" customFormat="1" x14ac:dyDescent="0.25">
      <c r="A128" s="35" t="s">
        <v>10</v>
      </c>
      <c r="B128" s="36">
        <f t="shared" ref="B128:U128" si="32">SUM(B102:B127)</f>
        <v>464.51612903225805</v>
      </c>
      <c r="C128" s="36">
        <f t="shared" si="32"/>
        <v>155</v>
      </c>
      <c r="D128" s="36">
        <f t="shared" si="32"/>
        <v>2400</v>
      </c>
      <c r="E128" s="36">
        <f t="shared" si="32"/>
        <v>2458</v>
      </c>
      <c r="F128" s="36">
        <f t="shared" si="32"/>
        <v>2830</v>
      </c>
      <c r="G128" s="36">
        <f t="shared" si="32"/>
        <v>1933</v>
      </c>
      <c r="H128" s="36">
        <f t="shared" si="32"/>
        <v>2366</v>
      </c>
      <c r="I128" s="36">
        <f t="shared" si="32"/>
        <v>467</v>
      </c>
      <c r="J128" s="36">
        <f t="shared" si="32"/>
        <v>322</v>
      </c>
      <c r="K128" s="36">
        <f>SUM(K102:K127)</f>
        <v>2400</v>
      </c>
      <c r="L128" s="36">
        <f t="shared" si="32"/>
        <v>2688</v>
      </c>
      <c r="M128" s="36">
        <f t="shared" si="32"/>
        <v>2497</v>
      </c>
      <c r="N128" s="36">
        <v>2595</v>
      </c>
      <c r="O128" s="36">
        <f t="shared" si="32"/>
        <v>0</v>
      </c>
      <c r="P128" s="36">
        <f t="shared" si="32"/>
        <v>0</v>
      </c>
      <c r="Q128" s="36">
        <f t="shared" si="32"/>
        <v>0</v>
      </c>
      <c r="R128" s="36">
        <f t="shared" si="32"/>
        <v>0</v>
      </c>
      <c r="S128" s="36">
        <f t="shared" si="32"/>
        <v>0</v>
      </c>
      <c r="T128" s="36">
        <f t="shared" si="32"/>
        <v>0</v>
      </c>
      <c r="U128" s="36">
        <f t="shared" si="32"/>
        <v>0</v>
      </c>
    </row>
    <row r="129" spans="1:21" ht="6.95" customHeight="1" x14ac:dyDescent="0.25">
      <c r="A129" s="31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</row>
    <row r="130" spans="1:21" s="33" customFormat="1" x14ac:dyDescent="0.25">
      <c r="A130" s="4" t="s">
        <v>94</v>
      </c>
      <c r="B130" s="37"/>
      <c r="C130" s="5" t="str">
        <f t="shared" ref="C130:U130" si="33">C$4</f>
        <v>26-31-jul-24</v>
      </c>
      <c r="D130" s="5"/>
      <c r="E130" s="5">
        <f t="shared" si="33"/>
        <v>45505</v>
      </c>
      <c r="F130" s="5" t="e">
        <f t="shared" ca="1" si="33"/>
        <v>#NAME?</v>
      </c>
      <c r="G130" s="37"/>
      <c r="H130" s="5" t="str">
        <f t="shared" si="33"/>
        <v>01-25-Out-24</v>
      </c>
      <c r="I130" s="37"/>
      <c r="J130" s="5" t="str">
        <f t="shared" si="33"/>
        <v>26-31-Out-24</v>
      </c>
      <c r="K130" s="37"/>
      <c r="L130" s="5">
        <f t="shared" si="33"/>
        <v>45566</v>
      </c>
      <c r="M130" s="5" t="e">
        <f t="shared" ca="1" si="33"/>
        <v>#NAME?</v>
      </c>
      <c r="N130" s="5">
        <v>45627</v>
      </c>
      <c r="O130" s="5" t="e">
        <f t="shared" ca="1" si="33"/>
        <v>#NAME?</v>
      </c>
      <c r="P130" s="5" t="e">
        <f t="shared" ca="1" si="33"/>
        <v>#NAME?</v>
      </c>
      <c r="Q130" s="5" t="e">
        <f t="shared" ca="1" si="33"/>
        <v>#NAME?</v>
      </c>
      <c r="R130" s="5" t="e">
        <f t="shared" ca="1" si="33"/>
        <v>#NAME?</v>
      </c>
      <c r="S130" s="5" t="e">
        <f t="shared" ca="1" si="33"/>
        <v>#NAME?</v>
      </c>
      <c r="T130" s="5" t="e">
        <f t="shared" ca="1" si="33"/>
        <v>#NAME?</v>
      </c>
      <c r="U130" s="5" t="e">
        <f t="shared" ca="1" si="33"/>
        <v>#NAME?</v>
      </c>
    </row>
    <row r="131" spans="1:21" s="10" customFormat="1" x14ac:dyDescent="0.25">
      <c r="A131" s="30" t="s">
        <v>95</v>
      </c>
      <c r="B131" s="34"/>
      <c r="C131" s="34">
        <v>108</v>
      </c>
      <c r="D131" s="34"/>
      <c r="E131" s="34">
        <v>3539</v>
      </c>
      <c r="F131" s="34">
        <v>6491</v>
      </c>
      <c r="G131" s="34"/>
      <c r="H131" s="34">
        <v>6511</v>
      </c>
      <c r="I131" s="34"/>
      <c r="J131" s="34">
        <v>1164</v>
      </c>
      <c r="K131" s="34"/>
      <c r="L131" s="9">
        <f>H131+J131</f>
        <v>7675</v>
      </c>
      <c r="M131" s="34">
        <v>6095</v>
      </c>
      <c r="N131" s="34">
        <v>7836</v>
      </c>
      <c r="O131" s="34"/>
      <c r="P131" s="34"/>
      <c r="Q131" s="34"/>
      <c r="R131" s="34"/>
      <c r="S131" s="34"/>
      <c r="T131" s="34"/>
      <c r="U131" s="34"/>
    </row>
    <row r="132" spans="1:21" s="10" customFormat="1" x14ac:dyDescent="0.25">
      <c r="A132" s="30" t="s">
        <v>96</v>
      </c>
      <c r="B132" s="34"/>
      <c r="C132" s="34">
        <v>0</v>
      </c>
      <c r="D132" s="34"/>
      <c r="E132" s="34">
        <v>26</v>
      </c>
      <c r="F132" s="34">
        <v>30</v>
      </c>
      <c r="G132" s="34"/>
      <c r="H132" s="34">
        <v>0</v>
      </c>
      <c r="I132" s="34"/>
      <c r="J132" s="34">
        <v>0</v>
      </c>
      <c r="K132" s="34"/>
      <c r="L132" s="9">
        <f>H132+J132</f>
        <v>0</v>
      </c>
      <c r="M132" s="34">
        <v>72</v>
      </c>
      <c r="N132" s="34">
        <v>0</v>
      </c>
      <c r="O132" s="34"/>
      <c r="P132" s="34"/>
      <c r="Q132" s="34"/>
      <c r="R132" s="34"/>
      <c r="S132" s="34"/>
      <c r="T132" s="34"/>
      <c r="U132" s="34"/>
    </row>
    <row r="133" spans="1:21" s="13" customFormat="1" x14ac:dyDescent="0.25">
      <c r="A133" s="35" t="s">
        <v>10</v>
      </c>
      <c r="B133" s="36"/>
      <c r="C133" s="36">
        <f>SUM(C131:C132)</f>
        <v>108</v>
      </c>
      <c r="D133" s="36"/>
      <c r="E133" s="36">
        <f t="shared" ref="E133:U133" si="34">SUM(E131:E132)</f>
        <v>3565</v>
      </c>
      <c r="F133" s="36">
        <f t="shared" si="34"/>
        <v>6521</v>
      </c>
      <c r="G133" s="36"/>
      <c r="H133" s="36">
        <f t="shared" si="34"/>
        <v>6511</v>
      </c>
      <c r="I133" s="36"/>
      <c r="J133" s="36">
        <f t="shared" si="34"/>
        <v>1164</v>
      </c>
      <c r="K133" s="36"/>
      <c r="L133" s="36">
        <f>SUM(L131:L132)</f>
        <v>7675</v>
      </c>
      <c r="M133" s="36">
        <f t="shared" si="34"/>
        <v>6167</v>
      </c>
      <c r="N133" s="36">
        <v>7836</v>
      </c>
      <c r="O133" s="36">
        <f t="shared" si="34"/>
        <v>0</v>
      </c>
      <c r="P133" s="36">
        <f t="shared" si="34"/>
        <v>0</v>
      </c>
      <c r="Q133" s="36">
        <f t="shared" si="34"/>
        <v>0</v>
      </c>
      <c r="R133" s="36">
        <f t="shared" si="34"/>
        <v>0</v>
      </c>
      <c r="S133" s="36">
        <f t="shared" si="34"/>
        <v>0</v>
      </c>
      <c r="T133" s="36">
        <f t="shared" si="34"/>
        <v>0</v>
      </c>
      <c r="U133" s="36">
        <f t="shared" si="34"/>
        <v>0</v>
      </c>
    </row>
    <row r="134" spans="1:21" ht="6.95" customHeight="1" x14ac:dyDescent="0.25">
      <c r="A134" s="31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1" s="33" customFormat="1" x14ac:dyDescent="0.25">
      <c r="A135" s="4" t="s">
        <v>97</v>
      </c>
      <c r="B135" s="37"/>
      <c r="C135" s="5" t="str">
        <f t="shared" ref="C135:U135" si="35">C$4</f>
        <v>26-31-jul-24</v>
      </c>
      <c r="D135" s="37"/>
      <c r="E135" s="5">
        <f t="shared" si="35"/>
        <v>45505</v>
      </c>
      <c r="F135" s="5" t="e">
        <f t="shared" ca="1" si="35"/>
        <v>#NAME?</v>
      </c>
      <c r="G135" s="37"/>
      <c r="H135" s="5" t="str">
        <f t="shared" si="35"/>
        <v>01-25-Out-24</v>
      </c>
      <c r="I135" s="37"/>
      <c r="J135" s="5" t="str">
        <f t="shared" si="35"/>
        <v>26-31-Out-24</v>
      </c>
      <c r="K135" s="37"/>
      <c r="L135" s="5">
        <f t="shared" si="35"/>
        <v>45566</v>
      </c>
      <c r="M135" s="5" t="e">
        <f t="shared" ca="1" si="35"/>
        <v>#NAME?</v>
      </c>
      <c r="N135" s="5">
        <v>45627</v>
      </c>
      <c r="O135" s="5" t="e">
        <f t="shared" ca="1" si="35"/>
        <v>#NAME?</v>
      </c>
      <c r="P135" s="5" t="e">
        <f t="shared" ca="1" si="35"/>
        <v>#NAME?</v>
      </c>
      <c r="Q135" s="5" t="e">
        <f t="shared" ca="1" si="35"/>
        <v>#NAME?</v>
      </c>
      <c r="R135" s="5" t="e">
        <f t="shared" ca="1" si="35"/>
        <v>#NAME?</v>
      </c>
      <c r="S135" s="5" t="e">
        <f t="shared" ca="1" si="35"/>
        <v>#NAME?</v>
      </c>
      <c r="T135" s="5" t="e">
        <f t="shared" ca="1" si="35"/>
        <v>#NAME?</v>
      </c>
      <c r="U135" s="5" t="e">
        <f t="shared" ca="1" si="35"/>
        <v>#NAME?</v>
      </c>
    </row>
    <row r="136" spans="1:21" s="10" customFormat="1" x14ac:dyDescent="0.25">
      <c r="A136" s="30" t="s">
        <v>98</v>
      </c>
      <c r="B136" s="34"/>
      <c r="C136" s="34">
        <v>0</v>
      </c>
      <c r="D136" s="34"/>
      <c r="E136" s="34">
        <v>532</v>
      </c>
      <c r="F136" s="34">
        <v>427</v>
      </c>
      <c r="G136" s="34"/>
      <c r="H136" s="34">
        <v>534</v>
      </c>
      <c r="I136" s="34"/>
      <c r="J136" s="34">
        <v>0</v>
      </c>
      <c r="K136" s="34"/>
      <c r="L136" s="9">
        <f>H136+J136</f>
        <v>534</v>
      </c>
      <c r="M136" s="34">
        <v>572</v>
      </c>
      <c r="N136" s="34">
        <v>508</v>
      </c>
      <c r="O136" s="34"/>
      <c r="P136" s="34"/>
      <c r="Q136" s="34"/>
      <c r="R136" s="34"/>
      <c r="S136" s="34"/>
      <c r="T136" s="34"/>
      <c r="U136" s="34"/>
    </row>
    <row r="137" spans="1:21" s="10" customFormat="1" x14ac:dyDescent="0.25">
      <c r="A137" s="30" t="s">
        <v>99</v>
      </c>
      <c r="B137" s="34"/>
      <c r="C137" s="34">
        <v>0</v>
      </c>
      <c r="D137" s="34"/>
      <c r="E137" s="34">
        <v>0</v>
      </c>
      <c r="F137" s="34">
        <v>0</v>
      </c>
      <c r="G137" s="34"/>
      <c r="H137" s="34">
        <v>0</v>
      </c>
      <c r="I137" s="34"/>
      <c r="J137" s="34">
        <v>0</v>
      </c>
      <c r="K137" s="34"/>
      <c r="L137" s="9">
        <f>H137+J137</f>
        <v>0</v>
      </c>
      <c r="M137" s="34">
        <v>0</v>
      </c>
      <c r="N137" s="34">
        <v>0</v>
      </c>
      <c r="O137" s="34"/>
      <c r="P137" s="34"/>
      <c r="Q137" s="34"/>
      <c r="R137" s="34"/>
      <c r="S137" s="34"/>
      <c r="T137" s="34"/>
      <c r="U137" s="34"/>
    </row>
    <row r="138" spans="1:21" s="10" customFormat="1" x14ac:dyDescent="0.25">
      <c r="A138" s="30" t="s">
        <v>100</v>
      </c>
      <c r="B138" s="34"/>
      <c r="C138" s="34">
        <v>0</v>
      </c>
      <c r="D138" s="34"/>
      <c r="E138" s="34">
        <v>532</v>
      </c>
      <c r="F138" s="34">
        <v>447</v>
      </c>
      <c r="G138" s="34"/>
      <c r="H138" s="34">
        <v>534</v>
      </c>
      <c r="I138" s="34"/>
      <c r="J138" s="34">
        <v>0</v>
      </c>
      <c r="K138" s="34"/>
      <c r="L138" s="9">
        <f>H138+J138</f>
        <v>534</v>
      </c>
      <c r="M138" s="34">
        <v>594</v>
      </c>
      <c r="N138" s="34">
        <v>508</v>
      </c>
      <c r="O138" s="34"/>
      <c r="P138" s="34"/>
      <c r="Q138" s="34"/>
      <c r="R138" s="34"/>
      <c r="S138" s="34"/>
      <c r="T138" s="34"/>
      <c r="U138" s="34"/>
    </row>
    <row r="139" spans="1:21" s="10" customFormat="1" x14ac:dyDescent="0.25">
      <c r="A139" s="30" t="s">
        <v>101</v>
      </c>
      <c r="B139" s="34"/>
      <c r="C139" s="34">
        <v>0</v>
      </c>
      <c r="D139" s="34"/>
      <c r="E139" s="34">
        <v>127</v>
      </c>
      <c r="F139" s="34">
        <v>92</v>
      </c>
      <c r="G139" s="34"/>
      <c r="H139" s="34">
        <v>1</v>
      </c>
      <c r="I139" s="34"/>
      <c r="J139" s="34">
        <v>0</v>
      </c>
      <c r="K139" s="34"/>
      <c r="L139" s="9">
        <f>H139+J139</f>
        <v>1</v>
      </c>
      <c r="M139" s="34">
        <v>0</v>
      </c>
      <c r="N139" s="34">
        <v>0</v>
      </c>
      <c r="O139" s="34"/>
      <c r="P139" s="34"/>
      <c r="Q139" s="34"/>
      <c r="R139" s="34"/>
      <c r="S139" s="34"/>
      <c r="T139" s="34"/>
      <c r="U139" s="34"/>
    </row>
    <row r="140" spans="1:21" s="10" customFormat="1" x14ac:dyDescent="0.25">
      <c r="A140" s="30" t="s">
        <v>102</v>
      </c>
      <c r="B140" s="34"/>
      <c r="C140" s="34">
        <v>0</v>
      </c>
      <c r="D140" s="34"/>
      <c r="E140" s="34">
        <v>0</v>
      </c>
      <c r="F140" s="34">
        <v>0</v>
      </c>
      <c r="G140" s="34"/>
      <c r="H140" s="34">
        <v>0</v>
      </c>
      <c r="I140" s="34"/>
      <c r="J140" s="34">
        <v>0</v>
      </c>
      <c r="K140" s="34"/>
      <c r="L140" s="9">
        <f>H140+J140</f>
        <v>0</v>
      </c>
      <c r="M140" s="34">
        <v>0</v>
      </c>
      <c r="N140" s="34">
        <v>0</v>
      </c>
      <c r="O140" s="34"/>
      <c r="P140" s="34"/>
      <c r="Q140" s="34"/>
      <c r="R140" s="34"/>
      <c r="S140" s="34"/>
      <c r="T140" s="34"/>
      <c r="U140" s="34"/>
    </row>
    <row r="141" spans="1:21" s="13" customFormat="1" x14ac:dyDescent="0.25">
      <c r="A141" s="35" t="s">
        <v>10</v>
      </c>
      <c r="B141" s="36"/>
      <c r="C141" s="36">
        <f>SUM(C136:C140)</f>
        <v>0</v>
      </c>
      <c r="D141" s="36"/>
      <c r="E141" s="36">
        <f t="shared" ref="E141:U141" si="36">SUM(E136:E140)</f>
        <v>1191</v>
      </c>
      <c r="F141" s="36">
        <f t="shared" si="36"/>
        <v>966</v>
      </c>
      <c r="G141" s="36"/>
      <c r="H141" s="36">
        <f t="shared" si="36"/>
        <v>1069</v>
      </c>
      <c r="I141" s="36"/>
      <c r="J141" s="36">
        <f t="shared" si="36"/>
        <v>0</v>
      </c>
      <c r="K141" s="36"/>
      <c r="L141" s="36">
        <f t="shared" si="36"/>
        <v>1069</v>
      </c>
      <c r="M141" s="36">
        <f t="shared" si="36"/>
        <v>1166</v>
      </c>
      <c r="N141" s="36">
        <v>1016</v>
      </c>
      <c r="O141" s="36">
        <f t="shared" si="36"/>
        <v>0</v>
      </c>
      <c r="P141" s="36">
        <f t="shared" si="36"/>
        <v>0</v>
      </c>
      <c r="Q141" s="36">
        <f t="shared" si="36"/>
        <v>0</v>
      </c>
      <c r="R141" s="36">
        <f t="shared" si="36"/>
        <v>0</v>
      </c>
      <c r="S141" s="36">
        <f t="shared" si="36"/>
        <v>0</v>
      </c>
      <c r="T141" s="36">
        <f t="shared" si="36"/>
        <v>0</v>
      </c>
      <c r="U141" s="36">
        <f t="shared" si="36"/>
        <v>0</v>
      </c>
    </row>
    <row r="142" spans="1:21" ht="6.95" customHeight="1" x14ac:dyDescent="0.25">
      <c r="A142" s="31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1" s="7" customFormat="1" ht="25.5" x14ac:dyDescent="0.25">
      <c r="A143" s="4" t="s">
        <v>103</v>
      </c>
      <c r="B143" s="5" t="str">
        <f>B$4</f>
        <v>Meta Parcial</v>
      </c>
      <c r="C143" s="5" t="str">
        <f t="shared" ref="C143:U143" si="37">C$4</f>
        <v>26-31-jul-24</v>
      </c>
      <c r="D143" s="5" t="str">
        <f t="shared" si="37"/>
        <v>Meta Mensal</v>
      </c>
      <c r="E143" s="5">
        <f t="shared" si="37"/>
        <v>45505</v>
      </c>
      <c r="F143" s="5" t="e">
        <f t="shared" ca="1" si="37"/>
        <v>#NAME?</v>
      </c>
      <c r="G143" s="5" t="str">
        <f t="shared" si="37"/>
        <v>Meta Parcial</v>
      </c>
      <c r="H143" s="5" t="str">
        <f t="shared" si="37"/>
        <v>01-25-Out-24</v>
      </c>
      <c r="I143" s="5" t="str">
        <f t="shared" si="37"/>
        <v>Meta Parcial</v>
      </c>
      <c r="J143" s="5" t="str">
        <f t="shared" si="37"/>
        <v>26-31-Out-24</v>
      </c>
      <c r="K143" s="5" t="str">
        <f t="shared" si="37"/>
        <v>Meta Mensal</v>
      </c>
      <c r="L143" s="5">
        <f t="shared" si="37"/>
        <v>45566</v>
      </c>
      <c r="M143" s="5" t="e">
        <f t="shared" ca="1" si="37"/>
        <v>#NAME?</v>
      </c>
      <c r="N143" s="5">
        <v>45627</v>
      </c>
      <c r="O143" s="5" t="e">
        <f t="shared" ca="1" si="37"/>
        <v>#NAME?</v>
      </c>
      <c r="P143" s="5" t="e">
        <f t="shared" ca="1" si="37"/>
        <v>#NAME?</v>
      </c>
      <c r="Q143" s="5" t="e">
        <f t="shared" ca="1" si="37"/>
        <v>#NAME?</v>
      </c>
      <c r="R143" s="5" t="e">
        <f t="shared" ca="1" si="37"/>
        <v>#NAME?</v>
      </c>
      <c r="S143" s="5" t="e">
        <f t="shared" ca="1" si="37"/>
        <v>#NAME?</v>
      </c>
      <c r="T143" s="5" t="e">
        <f t="shared" ca="1" si="37"/>
        <v>#NAME?</v>
      </c>
      <c r="U143" s="5" t="e">
        <f t="shared" ca="1" si="37"/>
        <v>#NAME?</v>
      </c>
    </row>
    <row r="144" spans="1:21" s="10" customFormat="1" x14ac:dyDescent="0.25">
      <c r="A144" s="8" t="s">
        <v>104</v>
      </c>
      <c r="B144" s="29">
        <f>(D144/31)*6</f>
        <v>46.451612903225808</v>
      </c>
      <c r="C144" s="34">
        <v>6</v>
      </c>
      <c r="D144" s="29">
        <v>240</v>
      </c>
      <c r="E144" s="34">
        <v>253</v>
      </c>
      <c r="F144" s="38">
        <v>257</v>
      </c>
      <c r="G144" s="24">
        <f>ROUND(((K144/31)*25),0)</f>
        <v>194</v>
      </c>
      <c r="H144" s="34">
        <v>241</v>
      </c>
      <c r="I144" s="24">
        <f>ROUND(((K144/31)*6),0)</f>
        <v>46</v>
      </c>
      <c r="J144" s="34">
        <v>4</v>
      </c>
      <c r="K144" s="34">
        <f>D144</f>
        <v>240</v>
      </c>
      <c r="L144" s="9">
        <f>H144+J144</f>
        <v>245</v>
      </c>
      <c r="M144" s="34">
        <v>240</v>
      </c>
      <c r="N144" s="34">
        <v>249</v>
      </c>
      <c r="O144" s="34"/>
      <c r="P144" s="34"/>
      <c r="Q144" s="34"/>
      <c r="R144" s="34"/>
      <c r="S144" s="34"/>
      <c r="T144" s="34"/>
      <c r="U144" s="34"/>
    </row>
    <row r="145" spans="1:23" s="10" customFormat="1" x14ac:dyDescent="0.25">
      <c r="A145" s="8" t="s">
        <v>105</v>
      </c>
      <c r="B145" s="29">
        <f>(D145/31)*6</f>
        <v>69.677419354838719</v>
      </c>
      <c r="C145" s="34">
        <v>45</v>
      </c>
      <c r="D145" s="29">
        <v>360</v>
      </c>
      <c r="E145" s="34">
        <v>411</v>
      </c>
      <c r="F145" s="38">
        <v>396</v>
      </c>
      <c r="G145" s="24">
        <f>ROUND(((K145/31)*25),0)</f>
        <v>290</v>
      </c>
      <c r="H145" s="34">
        <v>253</v>
      </c>
      <c r="I145" s="24">
        <f>ROUND(((K145/31)*6),0)</f>
        <v>70</v>
      </c>
      <c r="J145" s="34">
        <v>110</v>
      </c>
      <c r="K145" s="34">
        <f>D145</f>
        <v>360</v>
      </c>
      <c r="L145" s="9">
        <f>H145+J145</f>
        <v>363</v>
      </c>
      <c r="M145" s="34">
        <v>402</v>
      </c>
      <c r="N145" s="34">
        <v>397</v>
      </c>
      <c r="O145" s="34"/>
      <c r="P145" s="34"/>
      <c r="Q145" s="34"/>
      <c r="R145" s="34"/>
      <c r="S145" s="34"/>
      <c r="T145" s="34"/>
      <c r="U145" s="34"/>
    </row>
    <row r="146" spans="1:23" s="13" customFormat="1" x14ac:dyDescent="0.25">
      <c r="A146" s="11" t="s">
        <v>10</v>
      </c>
      <c r="B146" s="39">
        <f>SUM(B144:B145)</f>
        <v>116.12903225806453</v>
      </c>
      <c r="C146" s="39">
        <f>SUM(C144:C145)</f>
        <v>51</v>
      </c>
      <c r="D146" s="39">
        <f>SUM(D144:D145)</f>
        <v>600</v>
      </c>
      <c r="E146" s="39">
        <f t="shared" ref="E146:U146" si="38">SUM(E144:E145)</f>
        <v>664</v>
      </c>
      <c r="F146" s="39">
        <f t="shared" si="38"/>
        <v>653</v>
      </c>
      <c r="G146" s="39">
        <f t="shared" si="38"/>
        <v>484</v>
      </c>
      <c r="H146" s="39">
        <f t="shared" si="38"/>
        <v>494</v>
      </c>
      <c r="I146" s="39">
        <f t="shared" si="38"/>
        <v>116</v>
      </c>
      <c r="J146" s="39">
        <f t="shared" si="38"/>
        <v>114</v>
      </c>
      <c r="K146" s="39">
        <f t="shared" si="38"/>
        <v>600</v>
      </c>
      <c r="L146" s="39">
        <f t="shared" si="38"/>
        <v>608</v>
      </c>
      <c r="M146" s="39">
        <f t="shared" si="38"/>
        <v>642</v>
      </c>
      <c r="N146" s="39">
        <v>646</v>
      </c>
      <c r="O146" s="39">
        <f t="shared" si="38"/>
        <v>0</v>
      </c>
      <c r="P146" s="39">
        <f t="shared" si="38"/>
        <v>0</v>
      </c>
      <c r="Q146" s="39">
        <f t="shared" si="38"/>
        <v>0</v>
      </c>
      <c r="R146" s="39">
        <f t="shared" si="38"/>
        <v>0</v>
      </c>
      <c r="S146" s="39">
        <f t="shared" si="38"/>
        <v>0</v>
      </c>
      <c r="T146" s="39">
        <f t="shared" si="38"/>
        <v>0</v>
      </c>
      <c r="U146" s="39">
        <f t="shared" si="38"/>
        <v>0</v>
      </c>
    </row>
    <row r="147" spans="1:23" ht="6.95" customHeight="1" x14ac:dyDescent="0.25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3" s="7" customFormat="1" ht="25.5" x14ac:dyDescent="0.25">
      <c r="A148" s="4" t="s">
        <v>106</v>
      </c>
      <c r="B148" s="5" t="str">
        <f>B$4</f>
        <v>Meta Parcial</v>
      </c>
      <c r="C148" s="5" t="str">
        <f t="shared" ref="C148:U148" si="39">C$4</f>
        <v>26-31-jul-24</v>
      </c>
      <c r="D148" s="5" t="str">
        <f t="shared" si="39"/>
        <v>Meta Mensal</v>
      </c>
      <c r="E148" s="5">
        <f t="shared" si="39"/>
        <v>45505</v>
      </c>
      <c r="F148" s="5" t="e">
        <f t="shared" ca="1" si="39"/>
        <v>#NAME?</v>
      </c>
      <c r="G148" s="5" t="str">
        <f t="shared" si="39"/>
        <v>Meta Parcial</v>
      </c>
      <c r="H148" s="5" t="str">
        <f t="shared" si="39"/>
        <v>01-25-Out-24</v>
      </c>
      <c r="I148" s="5" t="str">
        <f t="shared" si="39"/>
        <v>Meta Parcial</v>
      </c>
      <c r="J148" s="5" t="str">
        <f t="shared" si="39"/>
        <v>26-31-Out-24</v>
      </c>
      <c r="K148" s="5" t="str">
        <f t="shared" si="39"/>
        <v>Meta Mensal</v>
      </c>
      <c r="L148" s="5">
        <f t="shared" si="39"/>
        <v>45566</v>
      </c>
      <c r="M148" s="5" t="e">
        <f t="shared" ca="1" si="39"/>
        <v>#NAME?</v>
      </c>
      <c r="N148" s="5">
        <v>45627</v>
      </c>
      <c r="O148" s="5" t="e">
        <f t="shared" ca="1" si="39"/>
        <v>#NAME?</v>
      </c>
      <c r="P148" s="5" t="e">
        <f t="shared" ca="1" si="39"/>
        <v>#NAME?</v>
      </c>
      <c r="Q148" s="5" t="e">
        <f t="shared" ca="1" si="39"/>
        <v>#NAME?</v>
      </c>
      <c r="R148" s="5" t="e">
        <f t="shared" ca="1" si="39"/>
        <v>#NAME?</v>
      </c>
      <c r="S148" s="5" t="e">
        <f t="shared" ca="1" si="39"/>
        <v>#NAME?</v>
      </c>
      <c r="T148" s="5" t="e">
        <f t="shared" ca="1" si="39"/>
        <v>#NAME?</v>
      </c>
      <c r="U148" s="5" t="e">
        <f t="shared" ca="1" si="39"/>
        <v>#NAME?</v>
      </c>
    </row>
    <row r="149" spans="1:23" s="10" customFormat="1" x14ac:dyDescent="0.25">
      <c r="A149" s="8" t="s">
        <v>107</v>
      </c>
      <c r="B149" s="29">
        <f>(D149/31)*6</f>
        <v>21.29032258064516</v>
      </c>
      <c r="C149" s="24">
        <v>145</v>
      </c>
      <c r="D149" s="29">
        <v>110</v>
      </c>
      <c r="E149" s="24">
        <v>986</v>
      </c>
      <c r="F149" s="24">
        <v>788</v>
      </c>
      <c r="G149" s="24">
        <f>ROUND(((K149/31)*25),0)</f>
        <v>89</v>
      </c>
      <c r="H149" s="24">
        <v>547</v>
      </c>
      <c r="I149" s="24">
        <f>ROUND(((K149/31)*6),0)</f>
        <v>21</v>
      </c>
      <c r="J149" s="24">
        <v>158</v>
      </c>
      <c r="K149" s="34">
        <f>D149</f>
        <v>110</v>
      </c>
      <c r="L149" s="9">
        <f>H149+J149</f>
        <v>705</v>
      </c>
      <c r="M149" s="24">
        <v>683</v>
      </c>
      <c r="N149" s="24">
        <v>592</v>
      </c>
      <c r="O149" s="24"/>
      <c r="P149" s="24"/>
      <c r="Q149" s="24"/>
      <c r="R149" s="24"/>
      <c r="S149" s="24"/>
      <c r="T149" s="24"/>
      <c r="U149" s="24"/>
    </row>
    <row r="150" spans="1:23" s="10" customFormat="1" x14ac:dyDescent="0.25">
      <c r="A150" s="8" t="s">
        <v>108</v>
      </c>
      <c r="B150" s="29">
        <f>(D150/31)*6</f>
        <v>17.41935483870968</v>
      </c>
      <c r="C150" s="24">
        <v>0</v>
      </c>
      <c r="D150" s="29">
        <v>90</v>
      </c>
      <c r="E150" s="24">
        <v>330</v>
      </c>
      <c r="F150" s="24">
        <v>299</v>
      </c>
      <c r="G150" s="24">
        <f>ROUND(((K150/31)*25),0)</f>
        <v>73</v>
      </c>
      <c r="H150" s="24">
        <v>255</v>
      </c>
      <c r="I150" s="24">
        <f>ROUND(((K150/31)*6),0)</f>
        <v>17</v>
      </c>
      <c r="J150" s="24">
        <v>21</v>
      </c>
      <c r="K150" s="34">
        <f>D150</f>
        <v>90</v>
      </c>
      <c r="L150" s="9">
        <f>H150+J150</f>
        <v>276</v>
      </c>
      <c r="M150" s="24">
        <v>162</v>
      </c>
      <c r="N150" s="24">
        <v>245</v>
      </c>
      <c r="O150" s="24"/>
      <c r="P150" s="24"/>
      <c r="Q150" s="24"/>
      <c r="R150" s="24"/>
      <c r="S150" s="24"/>
      <c r="T150" s="24"/>
      <c r="U150" s="24"/>
    </row>
    <row r="151" spans="1:23" s="10" customFormat="1" x14ac:dyDescent="0.25">
      <c r="A151" s="8" t="s">
        <v>109</v>
      </c>
      <c r="B151" s="29">
        <f>(D151/31)*6</f>
        <v>11.612903225806452</v>
      </c>
      <c r="C151" s="24">
        <v>24</v>
      </c>
      <c r="D151" s="29">
        <v>60</v>
      </c>
      <c r="E151" s="24">
        <v>84</v>
      </c>
      <c r="F151" s="24">
        <v>98</v>
      </c>
      <c r="G151" s="24">
        <f>ROUND(((K151/31)*25),0)</f>
        <v>48</v>
      </c>
      <c r="H151" s="24">
        <v>88</v>
      </c>
      <c r="I151" s="24">
        <f>ROUND(((K151/31)*6),0)</f>
        <v>12</v>
      </c>
      <c r="J151" s="24">
        <v>4</v>
      </c>
      <c r="K151" s="34">
        <f>D151</f>
        <v>60</v>
      </c>
      <c r="L151" s="9">
        <f>H151+J151</f>
        <v>92</v>
      </c>
      <c r="M151" s="24">
        <v>78</v>
      </c>
      <c r="N151" s="24">
        <v>73</v>
      </c>
      <c r="O151" s="24"/>
      <c r="P151" s="24"/>
      <c r="Q151" s="24"/>
      <c r="R151" s="24"/>
      <c r="S151" s="24"/>
      <c r="T151" s="24"/>
      <c r="U151" s="24"/>
    </row>
    <row r="152" spans="1:23" s="10" customFormat="1" x14ac:dyDescent="0.25">
      <c r="A152" s="8" t="s">
        <v>110</v>
      </c>
      <c r="B152" s="29">
        <f>(D152/31)*6</f>
        <v>17.41935483870968</v>
      </c>
      <c r="C152" s="24">
        <v>7</v>
      </c>
      <c r="D152" s="29">
        <v>90</v>
      </c>
      <c r="E152" s="24">
        <v>146</v>
      </c>
      <c r="F152" s="24">
        <v>135</v>
      </c>
      <c r="G152" s="24">
        <f>ROUND(((K152/31)*25),0)</f>
        <v>73</v>
      </c>
      <c r="H152" s="24">
        <v>75</v>
      </c>
      <c r="I152" s="24">
        <f>ROUND(((K152/31)*6),0)</f>
        <v>17</v>
      </c>
      <c r="J152" s="24">
        <v>33</v>
      </c>
      <c r="K152" s="34">
        <f>D152</f>
        <v>90</v>
      </c>
      <c r="L152" s="9">
        <f>H152+J152</f>
        <v>108</v>
      </c>
      <c r="M152" s="24">
        <v>126</v>
      </c>
      <c r="N152" s="24">
        <v>96</v>
      </c>
      <c r="O152" s="24"/>
      <c r="P152" s="24"/>
      <c r="Q152" s="24"/>
      <c r="R152" s="24"/>
      <c r="S152" s="24"/>
      <c r="T152" s="24"/>
      <c r="U152" s="24"/>
    </row>
    <row r="153" spans="1:23" s="13" customFormat="1" x14ac:dyDescent="0.25">
      <c r="A153" s="11" t="s">
        <v>10</v>
      </c>
      <c r="B153" s="39">
        <f>SUM(B149:B152)</f>
        <v>67.741935483870975</v>
      </c>
      <c r="C153" s="39">
        <f>SUM(C149:C152)</f>
        <v>176</v>
      </c>
      <c r="D153" s="39">
        <f>SUM(D149:D152)</f>
        <v>350</v>
      </c>
      <c r="E153" s="39">
        <f t="shared" ref="E153:U153" si="40">SUM(E149:E152)</f>
        <v>1546</v>
      </c>
      <c r="F153" s="39">
        <f t="shared" si="40"/>
        <v>1320</v>
      </c>
      <c r="G153" s="39">
        <f t="shared" si="40"/>
        <v>283</v>
      </c>
      <c r="H153" s="39">
        <f t="shared" si="40"/>
        <v>965</v>
      </c>
      <c r="I153" s="39">
        <f t="shared" si="40"/>
        <v>67</v>
      </c>
      <c r="J153" s="39">
        <f t="shared" si="40"/>
        <v>216</v>
      </c>
      <c r="K153" s="39">
        <f t="shared" si="40"/>
        <v>350</v>
      </c>
      <c r="L153" s="39">
        <f t="shared" si="40"/>
        <v>1181</v>
      </c>
      <c r="M153" s="39">
        <f t="shared" si="40"/>
        <v>1049</v>
      </c>
      <c r="N153" s="39">
        <v>1006</v>
      </c>
      <c r="O153" s="39">
        <f t="shared" si="40"/>
        <v>0</v>
      </c>
      <c r="P153" s="39">
        <f t="shared" si="40"/>
        <v>0</v>
      </c>
      <c r="Q153" s="39">
        <f t="shared" si="40"/>
        <v>0</v>
      </c>
      <c r="R153" s="39">
        <f t="shared" si="40"/>
        <v>0</v>
      </c>
      <c r="S153" s="39">
        <f t="shared" si="40"/>
        <v>0</v>
      </c>
      <c r="T153" s="39">
        <f t="shared" si="40"/>
        <v>0</v>
      </c>
      <c r="U153" s="39">
        <f t="shared" si="40"/>
        <v>0</v>
      </c>
    </row>
    <row r="154" spans="1:23" ht="6.95" customHeight="1" x14ac:dyDescent="0.25">
      <c r="A154" s="31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3" s="7" customFormat="1" x14ac:dyDescent="0.25">
      <c r="A155" s="4" t="s">
        <v>111</v>
      </c>
      <c r="B155" s="5" t="str">
        <f>B$4</f>
        <v>Meta Parcial</v>
      </c>
      <c r="C155" s="5" t="str">
        <f t="shared" ref="C155:U155" si="41">C$4</f>
        <v>26-31-jul-24</v>
      </c>
      <c r="D155" s="5" t="str">
        <f t="shared" si="41"/>
        <v>Meta Mensal</v>
      </c>
      <c r="E155" s="5">
        <f t="shared" si="41"/>
        <v>45505</v>
      </c>
      <c r="F155" s="5" t="e">
        <f t="shared" ca="1" si="41"/>
        <v>#NAME?</v>
      </c>
      <c r="G155" s="5" t="str">
        <f t="shared" si="41"/>
        <v>Meta Parcial</v>
      </c>
      <c r="H155" s="5" t="str">
        <f t="shared" si="41"/>
        <v>01-25-Out-24</v>
      </c>
      <c r="I155" s="5" t="str">
        <f t="shared" si="41"/>
        <v>Meta Parcial</v>
      </c>
      <c r="J155" s="5" t="str">
        <f t="shared" si="41"/>
        <v>26-31-Out-24</v>
      </c>
      <c r="K155" s="5" t="str">
        <f t="shared" si="41"/>
        <v>Meta Mensal</v>
      </c>
      <c r="L155" s="5">
        <f t="shared" si="41"/>
        <v>45566</v>
      </c>
      <c r="M155" s="5" t="e">
        <f t="shared" ca="1" si="41"/>
        <v>#NAME?</v>
      </c>
      <c r="N155" s="5">
        <v>45627</v>
      </c>
      <c r="O155" s="5" t="e">
        <f t="shared" ca="1" si="41"/>
        <v>#NAME?</v>
      </c>
      <c r="P155" s="5" t="e">
        <f t="shared" ca="1" si="41"/>
        <v>#NAME?</v>
      </c>
      <c r="Q155" s="5" t="e">
        <f t="shared" ca="1" si="41"/>
        <v>#NAME?</v>
      </c>
      <c r="R155" s="5" t="e">
        <f t="shared" ca="1" si="41"/>
        <v>#NAME?</v>
      </c>
      <c r="S155" s="5" t="e">
        <f t="shared" ca="1" si="41"/>
        <v>#NAME?</v>
      </c>
      <c r="T155" s="5" t="e">
        <f t="shared" ca="1" si="41"/>
        <v>#NAME?</v>
      </c>
      <c r="U155" s="5" t="e">
        <f t="shared" ca="1" si="41"/>
        <v>#NAME?</v>
      </c>
      <c r="W155" s="10"/>
    </row>
    <row r="156" spans="1:23" s="10" customFormat="1" x14ac:dyDescent="0.25">
      <c r="A156" s="30" t="s">
        <v>112</v>
      </c>
      <c r="B156" s="29">
        <f>(D156/31)*6</f>
        <v>183.87096774193549</v>
      </c>
      <c r="C156" s="24"/>
      <c r="D156" s="29">
        <v>950</v>
      </c>
      <c r="E156" s="24"/>
      <c r="F156" s="24"/>
      <c r="G156" s="24">
        <f>ROUND(((K156/31)*25),0)</f>
        <v>766</v>
      </c>
      <c r="H156" s="24"/>
      <c r="I156" s="24">
        <f>ROUND(((K156/31)*6),0)</f>
        <v>184</v>
      </c>
      <c r="J156" s="24"/>
      <c r="K156" s="24">
        <f>D156</f>
        <v>950</v>
      </c>
      <c r="L156" s="9">
        <f>H156+J156</f>
        <v>0</v>
      </c>
      <c r="M156" s="24">
        <f>SUM(M146,M153)</f>
        <v>1691</v>
      </c>
      <c r="N156" s="24">
        <v>1652</v>
      </c>
      <c r="O156" s="24"/>
      <c r="P156" s="24"/>
      <c r="Q156" s="24"/>
      <c r="R156" s="24"/>
      <c r="S156" s="24"/>
      <c r="T156" s="24"/>
      <c r="U156" s="24"/>
    </row>
    <row r="157" spans="1:23" ht="6.95" customHeight="1" x14ac:dyDescent="0.25">
      <c r="A157" s="31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W157" s="10"/>
    </row>
    <row r="158" spans="1:23" x14ac:dyDescent="0.25">
      <c r="A158" s="4" t="s">
        <v>113</v>
      </c>
      <c r="B158" s="5" t="str">
        <f>B$4</f>
        <v>Meta Parcial</v>
      </c>
      <c r="C158" s="5" t="str">
        <f t="shared" ref="C158:U158" si="42">C$4</f>
        <v>26-31-jul-24</v>
      </c>
      <c r="D158" s="5" t="str">
        <f t="shared" si="42"/>
        <v>Meta Mensal</v>
      </c>
      <c r="E158" s="5">
        <f t="shared" si="42"/>
        <v>45505</v>
      </c>
      <c r="F158" s="5" t="e">
        <f t="shared" ca="1" si="42"/>
        <v>#NAME?</v>
      </c>
      <c r="G158" s="5" t="str">
        <f t="shared" si="42"/>
        <v>Meta Parcial</v>
      </c>
      <c r="H158" s="5" t="str">
        <f t="shared" si="42"/>
        <v>01-25-Out-24</v>
      </c>
      <c r="I158" s="5" t="str">
        <f t="shared" si="42"/>
        <v>Meta Parcial</v>
      </c>
      <c r="J158" s="5" t="str">
        <f t="shared" si="42"/>
        <v>26-31-Out-24</v>
      </c>
      <c r="K158" s="5" t="str">
        <f t="shared" si="42"/>
        <v>Meta Mensal</v>
      </c>
      <c r="L158" s="5">
        <f t="shared" si="42"/>
        <v>45566</v>
      </c>
      <c r="M158" s="5" t="e">
        <f t="shared" ca="1" si="42"/>
        <v>#NAME?</v>
      </c>
      <c r="N158" s="5">
        <v>45627</v>
      </c>
      <c r="O158" s="5" t="e">
        <f t="shared" ca="1" si="42"/>
        <v>#NAME?</v>
      </c>
      <c r="P158" s="5" t="e">
        <f t="shared" ca="1" si="42"/>
        <v>#NAME?</v>
      </c>
      <c r="Q158" s="5" t="e">
        <f t="shared" ca="1" si="42"/>
        <v>#NAME?</v>
      </c>
      <c r="R158" s="5" t="e">
        <f t="shared" ca="1" si="42"/>
        <v>#NAME?</v>
      </c>
      <c r="S158" s="5" t="e">
        <f t="shared" ca="1" si="42"/>
        <v>#NAME?</v>
      </c>
      <c r="T158" s="5" t="e">
        <f t="shared" ca="1" si="42"/>
        <v>#NAME?</v>
      </c>
      <c r="U158" s="5" t="e">
        <f t="shared" ca="1" si="42"/>
        <v>#NAME?</v>
      </c>
    </row>
    <row r="159" spans="1:23" s="10" customFormat="1" x14ac:dyDescent="0.25">
      <c r="A159" s="8" t="s">
        <v>114</v>
      </c>
      <c r="B159" s="29">
        <f>(D159/31)*6</f>
        <v>181.16129032258067</v>
      </c>
      <c r="C159" s="24">
        <v>140</v>
      </c>
      <c r="D159" s="29">
        <v>936</v>
      </c>
      <c r="E159" s="24">
        <v>756</v>
      </c>
      <c r="F159" s="24">
        <v>697</v>
      </c>
      <c r="G159" s="24">
        <f>ROUND(((K159/31)*25),0)</f>
        <v>755</v>
      </c>
      <c r="H159" s="24">
        <v>598</v>
      </c>
      <c r="I159" s="24">
        <f>ROUND(((K159/31)*6),0)</f>
        <v>181</v>
      </c>
      <c r="J159" s="24">
        <v>134</v>
      </c>
      <c r="K159" s="34">
        <f>D159</f>
        <v>936</v>
      </c>
      <c r="L159" s="9">
        <f>H159+J159</f>
        <v>732</v>
      </c>
      <c r="M159" s="24">
        <v>719</v>
      </c>
      <c r="N159" s="24">
        <v>757</v>
      </c>
      <c r="O159" s="24"/>
      <c r="P159" s="24"/>
      <c r="Q159" s="24"/>
      <c r="R159" s="24"/>
      <c r="S159" s="24"/>
      <c r="T159" s="24"/>
      <c r="U159" s="24"/>
    </row>
    <row r="160" spans="1:23" s="10" customFormat="1" x14ac:dyDescent="0.25">
      <c r="A160" s="8" t="s">
        <v>115</v>
      </c>
      <c r="B160" s="40">
        <f>(D160/31)*6</f>
        <v>6.9677419354838719</v>
      </c>
      <c r="C160" s="24">
        <v>0</v>
      </c>
      <c r="D160" s="40">
        <v>36</v>
      </c>
      <c r="E160" s="24">
        <v>0</v>
      </c>
      <c r="F160" s="24">
        <v>0</v>
      </c>
      <c r="G160" s="24">
        <f>ROUND(((K160/31)*25),0)</f>
        <v>29</v>
      </c>
      <c r="H160" s="24">
        <v>0</v>
      </c>
      <c r="I160" s="24">
        <f>ROUND(((K160/31)*6),0)</f>
        <v>7</v>
      </c>
      <c r="J160" s="24">
        <v>0</v>
      </c>
      <c r="K160" s="34">
        <f>D160</f>
        <v>36</v>
      </c>
      <c r="L160" s="9">
        <f>H160+J160</f>
        <v>0</v>
      </c>
      <c r="M160" s="24">
        <v>0</v>
      </c>
      <c r="N160" s="24">
        <v>0</v>
      </c>
      <c r="O160" s="24"/>
      <c r="P160" s="24"/>
      <c r="Q160" s="24"/>
      <c r="R160" s="24"/>
      <c r="S160" s="24"/>
      <c r="T160" s="24"/>
      <c r="U160" s="24"/>
    </row>
    <row r="161" spans="1:21" s="13" customFormat="1" x14ac:dyDescent="0.25">
      <c r="A161" s="11" t="s">
        <v>10</v>
      </c>
      <c r="B161" s="41">
        <f>SUM(B159:B160)</f>
        <v>188.12903225806454</v>
      </c>
      <c r="C161" s="41">
        <f t="shared" ref="C161:U161" si="43">SUM(C159:C160)</f>
        <v>140</v>
      </c>
      <c r="D161" s="41">
        <f t="shared" si="43"/>
        <v>972</v>
      </c>
      <c r="E161" s="41">
        <f t="shared" si="43"/>
        <v>756</v>
      </c>
      <c r="F161" s="41">
        <f t="shared" si="43"/>
        <v>697</v>
      </c>
      <c r="G161" s="41">
        <f t="shared" si="43"/>
        <v>784</v>
      </c>
      <c r="H161" s="41">
        <f t="shared" si="43"/>
        <v>598</v>
      </c>
      <c r="I161" s="41">
        <f t="shared" si="43"/>
        <v>188</v>
      </c>
      <c r="J161" s="41">
        <f t="shared" si="43"/>
        <v>134</v>
      </c>
      <c r="K161" s="41">
        <f t="shared" si="43"/>
        <v>972</v>
      </c>
      <c r="L161" s="41">
        <f t="shared" si="43"/>
        <v>732</v>
      </c>
      <c r="M161" s="41">
        <f t="shared" si="43"/>
        <v>719</v>
      </c>
      <c r="N161" s="41">
        <v>757</v>
      </c>
      <c r="O161" s="41">
        <f t="shared" si="43"/>
        <v>0</v>
      </c>
      <c r="P161" s="41">
        <f t="shared" si="43"/>
        <v>0</v>
      </c>
      <c r="Q161" s="41">
        <f t="shared" si="43"/>
        <v>0</v>
      </c>
      <c r="R161" s="41">
        <f t="shared" si="43"/>
        <v>0</v>
      </c>
      <c r="S161" s="41">
        <f t="shared" si="43"/>
        <v>0</v>
      </c>
      <c r="T161" s="41">
        <f t="shared" si="43"/>
        <v>0</v>
      </c>
      <c r="U161" s="41">
        <f t="shared" si="43"/>
        <v>0</v>
      </c>
    </row>
    <row r="162" spans="1:21" ht="6.95" customHeight="1" x14ac:dyDescent="0.25">
      <c r="A162" s="31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:21" x14ac:dyDescent="0.25">
      <c r="A163" s="4" t="s">
        <v>116</v>
      </c>
      <c r="B163" s="5" t="str">
        <f>B$4</f>
        <v>Meta Parcial</v>
      </c>
      <c r="C163" s="5" t="str">
        <f t="shared" ref="C163:U163" si="44">C$4</f>
        <v>26-31-jul-24</v>
      </c>
      <c r="D163" s="5" t="str">
        <f t="shared" si="44"/>
        <v>Meta Mensal</v>
      </c>
      <c r="E163" s="5">
        <f t="shared" si="44"/>
        <v>45505</v>
      </c>
      <c r="F163" s="5" t="e">
        <f t="shared" ca="1" si="44"/>
        <v>#NAME?</v>
      </c>
      <c r="G163" s="5" t="str">
        <f t="shared" si="44"/>
        <v>Meta Parcial</v>
      </c>
      <c r="H163" s="5" t="str">
        <f t="shared" si="44"/>
        <v>01-25-Out-24</v>
      </c>
      <c r="I163" s="5" t="str">
        <f t="shared" si="44"/>
        <v>Meta Parcial</v>
      </c>
      <c r="J163" s="5" t="str">
        <f t="shared" si="44"/>
        <v>26-31-Out-24</v>
      </c>
      <c r="K163" s="5" t="str">
        <f t="shared" si="44"/>
        <v>Meta Mensal</v>
      </c>
      <c r="L163" s="5">
        <f>L$4</f>
        <v>45566</v>
      </c>
      <c r="M163" s="5" t="e">
        <f t="shared" ca="1" si="44"/>
        <v>#NAME?</v>
      </c>
      <c r="N163" s="5">
        <v>45627</v>
      </c>
      <c r="O163" s="5" t="e">
        <f t="shared" ca="1" si="44"/>
        <v>#NAME?</v>
      </c>
      <c r="P163" s="5" t="e">
        <f t="shared" ca="1" si="44"/>
        <v>#NAME?</v>
      </c>
      <c r="Q163" s="5" t="e">
        <f t="shared" ca="1" si="44"/>
        <v>#NAME?</v>
      </c>
      <c r="R163" s="5" t="e">
        <f t="shared" ca="1" si="44"/>
        <v>#NAME?</v>
      </c>
      <c r="S163" s="5" t="e">
        <f t="shared" ca="1" si="44"/>
        <v>#NAME?</v>
      </c>
      <c r="T163" s="5" t="e">
        <f t="shared" ca="1" si="44"/>
        <v>#NAME?</v>
      </c>
      <c r="U163" s="5" t="e">
        <f t="shared" ca="1" si="44"/>
        <v>#NAME?</v>
      </c>
    </row>
    <row r="164" spans="1:21" s="10" customFormat="1" x14ac:dyDescent="0.25">
      <c r="A164" s="8" t="s">
        <v>117</v>
      </c>
      <c r="B164" s="29">
        <f>(D164/31)*6</f>
        <v>2322.5806451612907</v>
      </c>
      <c r="C164" s="24">
        <v>2842</v>
      </c>
      <c r="D164" s="29">
        <v>12000</v>
      </c>
      <c r="E164" s="24">
        <v>14061</v>
      </c>
      <c r="F164" s="24">
        <v>7935</v>
      </c>
      <c r="G164" s="24">
        <f>ROUND(((K164/31)*25),0)</f>
        <v>9677</v>
      </c>
      <c r="H164" s="24">
        <v>9290</v>
      </c>
      <c r="I164" s="24">
        <f>ROUND(((K164/31)*6),0)</f>
        <v>2323</v>
      </c>
      <c r="J164" s="24">
        <v>3141</v>
      </c>
      <c r="K164" s="34">
        <f>D164</f>
        <v>12000</v>
      </c>
      <c r="L164" s="9">
        <f>H164+J164</f>
        <v>12431</v>
      </c>
      <c r="M164" s="24">
        <v>11907</v>
      </c>
      <c r="N164" s="24">
        <v>14812</v>
      </c>
      <c r="O164" s="24"/>
      <c r="P164" s="24"/>
      <c r="Q164" s="24"/>
      <c r="R164" s="24"/>
      <c r="S164" s="24"/>
      <c r="T164" s="24"/>
      <c r="U164" s="24"/>
    </row>
    <row r="165" spans="1:21" s="10" customFormat="1" x14ac:dyDescent="0.25">
      <c r="A165" s="8" t="s">
        <v>118</v>
      </c>
      <c r="B165" s="40">
        <f>(D165/31)*6</f>
        <v>2322.5806451612907</v>
      </c>
      <c r="C165" s="24">
        <v>1831</v>
      </c>
      <c r="D165" s="40">
        <v>12000</v>
      </c>
      <c r="E165" s="24">
        <v>9294</v>
      </c>
      <c r="F165" s="24">
        <v>13253</v>
      </c>
      <c r="G165" s="24">
        <f>ROUND(((K165/31)*25),0)</f>
        <v>9677</v>
      </c>
      <c r="H165" s="24">
        <v>9519</v>
      </c>
      <c r="I165" s="24">
        <f>ROUND(((K165/31)*6),0)</f>
        <v>2323</v>
      </c>
      <c r="J165" s="24">
        <v>1499</v>
      </c>
      <c r="K165" s="34">
        <f>D165</f>
        <v>12000</v>
      </c>
      <c r="L165" s="9">
        <f>H165+J165</f>
        <v>11018</v>
      </c>
      <c r="M165" s="24">
        <v>10785</v>
      </c>
      <c r="N165" s="24">
        <v>7261</v>
      </c>
      <c r="O165" s="24"/>
      <c r="P165" s="24"/>
      <c r="Q165" s="24"/>
      <c r="R165" s="24"/>
      <c r="S165" s="24"/>
      <c r="T165" s="24"/>
      <c r="U165" s="24"/>
    </row>
    <row r="166" spans="1:21" s="13" customFormat="1" x14ac:dyDescent="0.25">
      <c r="A166" s="11" t="s">
        <v>10</v>
      </c>
      <c r="B166" s="41">
        <f>SUM(B164:B165)</f>
        <v>4645.1612903225814</v>
      </c>
      <c r="C166" s="41">
        <f t="shared" ref="C166:U166" si="45">SUM(C164:C165)</f>
        <v>4673</v>
      </c>
      <c r="D166" s="41">
        <f t="shared" si="45"/>
        <v>24000</v>
      </c>
      <c r="E166" s="41">
        <f t="shared" si="45"/>
        <v>23355</v>
      </c>
      <c r="F166" s="41">
        <f t="shared" si="45"/>
        <v>21188</v>
      </c>
      <c r="G166" s="41">
        <f t="shared" si="45"/>
        <v>19354</v>
      </c>
      <c r="H166" s="41">
        <f t="shared" si="45"/>
        <v>18809</v>
      </c>
      <c r="I166" s="41">
        <f t="shared" si="45"/>
        <v>4646</v>
      </c>
      <c r="J166" s="41">
        <f t="shared" si="45"/>
        <v>4640</v>
      </c>
      <c r="K166" s="41">
        <f t="shared" si="45"/>
        <v>24000</v>
      </c>
      <c r="L166" s="41">
        <f t="shared" si="45"/>
        <v>23449</v>
      </c>
      <c r="M166" s="41">
        <f t="shared" si="45"/>
        <v>22692</v>
      </c>
      <c r="N166" s="41">
        <v>22073</v>
      </c>
      <c r="O166" s="41">
        <f t="shared" ref="O166:T166" si="46">SUM(O164:O165)</f>
        <v>0</v>
      </c>
      <c r="P166" s="41">
        <f t="shared" si="46"/>
        <v>0</v>
      </c>
      <c r="Q166" s="41">
        <f t="shared" si="46"/>
        <v>0</v>
      </c>
      <c r="R166" s="41">
        <f t="shared" si="46"/>
        <v>0</v>
      </c>
      <c r="S166" s="41">
        <f t="shared" si="46"/>
        <v>0</v>
      </c>
      <c r="T166" s="41">
        <f t="shared" si="46"/>
        <v>0</v>
      </c>
      <c r="U166" s="41">
        <f t="shared" si="45"/>
        <v>0</v>
      </c>
    </row>
  </sheetData>
  <mergeCells count="12">
    <mergeCell ref="A2:U2"/>
    <mergeCell ref="A3:U3"/>
    <mergeCell ref="B10:B32"/>
    <mergeCell ref="D10:D32"/>
    <mergeCell ref="G10:G32"/>
    <mergeCell ref="I10:I32"/>
    <mergeCell ref="K10:K32"/>
    <mergeCell ref="B36:B41"/>
    <mergeCell ref="D36:D41"/>
    <mergeCell ref="G36:G41"/>
    <mergeCell ref="I36:I41"/>
    <mergeCell ref="K36:K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0" fitToWidth="0" fitToHeight="0" orientation="portrait" horizontalDpi="300" verticalDpi="300" r:id="rId1"/>
  <headerFooter>
    <oddHeader>&amp;C&amp;A</oddHeader>
    <oddFooter>&amp;C
Diretoria Geral - Policlínica de Posse&amp;RPágina &amp;P de &amp;N</oddFooter>
  </headerFooter>
  <rowBreaks count="1" manualBreakCount="1">
    <brk id="10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CDDC-AFDB-4AB5-B31C-372909E40D13}">
  <sheetPr>
    <tabColor theme="7" tint="-0.499984740745262"/>
    <pageSetUpPr fitToPage="1"/>
  </sheetPr>
  <dimension ref="A1:IV22"/>
  <sheetViews>
    <sheetView showGridLines="0" tabSelected="1" view="pageBreakPreview" zoomScaleNormal="100" zoomScaleSheetLayoutView="100" workbookViewId="0">
      <pane xSplit="1" ySplit="4" topLeftCell="E5" activePane="bottomRight" state="frozen"/>
      <selection pane="topRight" activeCell="A2" sqref="A2:U166"/>
      <selection pane="bottomLeft" activeCell="A2" sqref="A2:U166"/>
      <selection pane="bottomRight" activeCell="F15" sqref="F15"/>
    </sheetView>
  </sheetViews>
  <sheetFormatPr defaultColWidth="8.7109375" defaultRowHeight="12.75" x14ac:dyDescent="0.25"/>
  <cols>
    <col min="1" max="1" width="55" style="45" customWidth="1"/>
    <col min="2" max="2" width="20.7109375" style="45" customWidth="1"/>
    <col min="3" max="3" width="14.28515625" style="45" customWidth="1"/>
    <col min="4" max="4" width="20.7109375" style="45" hidden="1" customWidth="1"/>
    <col min="5" max="6" width="20.7109375" style="45" customWidth="1"/>
    <col min="7" max="11" width="20.7109375" style="45" hidden="1" customWidth="1"/>
    <col min="12" max="14" width="20.7109375" style="45" customWidth="1"/>
    <col min="15" max="21" width="20.7109375" style="45" hidden="1" customWidth="1"/>
    <col min="22" max="16384" width="8.7109375" style="45"/>
  </cols>
  <sheetData>
    <row r="1" spans="1:256" s="44" customFormat="1" ht="62.25" x14ac:dyDescent="0.8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ht="1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56" x14ac:dyDescent="0.25">
      <c r="A3" s="71" t="s">
        <v>119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56" s="49" customFormat="1" x14ac:dyDescent="0.2">
      <c r="A4" s="46" t="s">
        <v>120</v>
      </c>
      <c r="B4" s="47" t="str">
        <f>Produção!D4</f>
        <v>Meta Mensal</v>
      </c>
      <c r="C4" s="47" t="str">
        <f>Produção!C9</f>
        <v>26-31-jul-24</v>
      </c>
      <c r="D4" s="47" t="s">
        <v>5</v>
      </c>
      <c r="E4" s="47">
        <f>Produção!E4</f>
        <v>45505</v>
      </c>
      <c r="F4" s="47" t="e">
        <f ca="1">Produção!F4</f>
        <v>#NAME?</v>
      </c>
      <c r="G4" s="47" t="str">
        <f>Produção!G4</f>
        <v>Meta Parcial</v>
      </c>
      <c r="H4" s="47" t="str">
        <f>Produção!H4</f>
        <v>01-25-Out-24</v>
      </c>
      <c r="I4" s="47" t="str">
        <f>Produção!I4</f>
        <v>Meta Parcial</v>
      </c>
      <c r="J4" s="47" t="str">
        <f>Produção!J4</f>
        <v>26-31-Out-24</v>
      </c>
      <c r="K4" s="47" t="str">
        <f>Produção!K4</f>
        <v>Meta Mensal</v>
      </c>
      <c r="L4" s="47">
        <f>Produção!L4</f>
        <v>45566</v>
      </c>
      <c r="M4" s="47" t="e">
        <f ca="1">Produção!M4</f>
        <v>#NAME?</v>
      </c>
      <c r="N4" s="47">
        <v>45627</v>
      </c>
      <c r="O4" s="47" t="e">
        <f ca="1">Produção!O4</f>
        <v>#NAME?</v>
      </c>
      <c r="P4" s="47" t="e">
        <f ca="1">Produção!P4</f>
        <v>#NAME?</v>
      </c>
      <c r="Q4" s="47" t="e">
        <f ca="1">Produção!Q4</f>
        <v>#NAME?</v>
      </c>
      <c r="R4" s="47" t="e">
        <f ca="1">Produção!R4</f>
        <v>#NAME?</v>
      </c>
      <c r="S4" s="47" t="e">
        <f ca="1">Produção!S4</f>
        <v>#NAME?</v>
      </c>
      <c r="T4" s="47" t="e">
        <f ca="1">Produção!T4</f>
        <v>#NAME?</v>
      </c>
      <c r="U4" s="47" t="e">
        <f ca="1">Produção!U4</f>
        <v>#NAME?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s="53" customFormat="1" x14ac:dyDescent="0.25">
      <c r="A5" s="50" t="s">
        <v>121</v>
      </c>
      <c r="B5" s="51">
        <v>1</v>
      </c>
      <c r="C5" s="52">
        <f>IFERROR(ROUND((C6/C7),4),0)</f>
        <v>0.9264</v>
      </c>
      <c r="D5" s="51">
        <v>1</v>
      </c>
      <c r="E5" s="52">
        <f>IFERROR(ROUND((E6/E7),4),0)</f>
        <v>1.0222</v>
      </c>
      <c r="F5" s="52">
        <f>IFERROR(ROUND((F6/F7),4),0)</f>
        <v>1.3539000000000001</v>
      </c>
      <c r="G5" s="52">
        <f>B5</f>
        <v>1</v>
      </c>
      <c r="H5" s="52">
        <f t="shared" ref="H5:U5" si="0">IFERROR(ROUND((H6/H7),4),0)</f>
        <v>1.3989</v>
      </c>
      <c r="I5" s="52">
        <f>B5</f>
        <v>1</v>
      </c>
      <c r="J5" s="52">
        <f t="shared" si="0"/>
        <v>1.1796</v>
      </c>
      <c r="K5" s="52">
        <f>B5</f>
        <v>1</v>
      </c>
      <c r="L5" s="52">
        <f t="shared" si="0"/>
        <v>1.3565</v>
      </c>
      <c r="M5" s="52">
        <f t="shared" si="0"/>
        <v>1.3225</v>
      </c>
      <c r="N5" s="52">
        <v>1.3545</v>
      </c>
      <c r="O5" s="52">
        <f t="shared" si="0"/>
        <v>0</v>
      </c>
      <c r="P5" s="52">
        <f t="shared" si="0"/>
        <v>0</v>
      </c>
      <c r="Q5" s="52">
        <f t="shared" si="0"/>
        <v>0</v>
      </c>
      <c r="R5" s="52">
        <f t="shared" si="0"/>
        <v>0</v>
      </c>
      <c r="S5" s="52">
        <f t="shared" si="0"/>
        <v>0</v>
      </c>
      <c r="T5" s="52">
        <f t="shared" si="0"/>
        <v>0</v>
      </c>
      <c r="U5" s="52">
        <f t="shared" si="0"/>
        <v>0</v>
      </c>
    </row>
    <row r="6" spans="1:256" s="58" customFormat="1" x14ac:dyDescent="0.2">
      <c r="A6" s="54" t="s">
        <v>122</v>
      </c>
      <c r="B6" s="55"/>
      <c r="C6" s="24">
        <v>1341</v>
      </c>
      <c r="D6" s="55"/>
      <c r="E6" s="24">
        <v>7645</v>
      </c>
      <c r="F6" s="24">
        <v>10126</v>
      </c>
      <c r="G6" s="24"/>
      <c r="H6" s="56">
        <v>8437</v>
      </c>
      <c r="I6" s="24"/>
      <c r="J6" s="56">
        <v>1708</v>
      </c>
      <c r="K6" s="24"/>
      <c r="L6" s="24">
        <f>J6+H6</f>
        <v>10145</v>
      </c>
      <c r="M6" s="24">
        <v>9891</v>
      </c>
      <c r="N6" s="24">
        <v>10130</v>
      </c>
      <c r="O6" s="24"/>
      <c r="P6" s="24"/>
      <c r="Q6" s="24"/>
      <c r="R6" s="24"/>
      <c r="S6" s="24"/>
      <c r="T6" s="24"/>
      <c r="U6" s="24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pans="1:256" s="58" customFormat="1" x14ac:dyDescent="0.2">
      <c r="A7" s="54" t="s">
        <v>123</v>
      </c>
      <c r="B7" s="55"/>
      <c r="C7" s="24">
        <f>Produção!$B$5+Produção!$B$6</f>
        <v>1447.5483870967741</v>
      </c>
      <c r="D7" s="55"/>
      <c r="E7" s="24">
        <f>Produção!$D$5+Produção!$D$6</f>
        <v>7479</v>
      </c>
      <c r="F7" s="24">
        <f>Produção!$D$5+Produção!$D$6</f>
        <v>7479</v>
      </c>
      <c r="G7" s="24"/>
      <c r="H7" s="24">
        <f>Produção!$G$5+Produção!$G$6</f>
        <v>6031</v>
      </c>
      <c r="I7" s="24"/>
      <c r="J7" s="24">
        <f>Produção!$I$5+Produção!$I$6</f>
        <v>1448</v>
      </c>
      <c r="K7" s="24"/>
      <c r="L7" s="24">
        <f>Produção!$D$5+Produção!$D$6</f>
        <v>7479</v>
      </c>
      <c r="M7" s="24">
        <f>Produção!$D$5+Produção!$D$6</f>
        <v>7479</v>
      </c>
      <c r="N7" s="24">
        <v>7479</v>
      </c>
      <c r="O7" s="24">
        <f>Produção!$D$5+Produção!$D$6</f>
        <v>7479</v>
      </c>
      <c r="P7" s="24">
        <f>Produção!$D$5+Produção!$D$6</f>
        <v>7479</v>
      </c>
      <c r="Q7" s="24">
        <f>Produção!$D$5+Produção!$D$6</f>
        <v>7479</v>
      </c>
      <c r="R7" s="24">
        <f>Produção!$D$5+Produção!$D$6</f>
        <v>7479</v>
      </c>
      <c r="S7" s="24">
        <f>Produção!$D$5+Produção!$D$6</f>
        <v>7479</v>
      </c>
      <c r="T7" s="24">
        <f>Produção!$D$5+Produção!$D$6</f>
        <v>7479</v>
      </c>
      <c r="U7" s="24">
        <f>Produção!$D$5+Produção!$D$6</f>
        <v>7479</v>
      </c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pans="1:256" s="53" customFormat="1" x14ac:dyDescent="0.25">
      <c r="A8" s="50" t="s">
        <v>124</v>
      </c>
      <c r="B8" s="51">
        <v>1</v>
      </c>
      <c r="C8" s="52">
        <f>IFERROR(ROUND((C9/C10),4),0)</f>
        <v>0.57479999999999998</v>
      </c>
      <c r="D8" s="51">
        <v>1</v>
      </c>
      <c r="E8" s="52">
        <f>IFERROR(ROUND((E9/E10),4),0)</f>
        <v>1.1100000000000001</v>
      </c>
      <c r="F8" s="52">
        <f>IFERROR(ROUND((F9/F10),4),0)</f>
        <v>1.1841999999999999</v>
      </c>
      <c r="G8" s="52">
        <f>B8</f>
        <v>1</v>
      </c>
      <c r="H8" s="52">
        <f t="shared" ref="H8:U8" si="1">IFERROR(ROUND((H9/H10),4),0)</f>
        <v>1.1893</v>
      </c>
      <c r="I8" s="52">
        <f>B8</f>
        <v>1</v>
      </c>
      <c r="J8" s="52">
        <f t="shared" si="1"/>
        <v>0.8972</v>
      </c>
      <c r="K8" s="52">
        <f>B8</f>
        <v>1</v>
      </c>
      <c r="L8" s="52">
        <f t="shared" si="1"/>
        <v>1.1325000000000001</v>
      </c>
      <c r="M8" s="52">
        <f t="shared" si="1"/>
        <v>1.1121000000000001</v>
      </c>
      <c r="N8" s="52">
        <v>1.1133</v>
      </c>
      <c r="O8" s="52">
        <f t="shared" si="1"/>
        <v>0</v>
      </c>
      <c r="P8" s="52">
        <f t="shared" si="1"/>
        <v>0</v>
      </c>
      <c r="Q8" s="52">
        <f t="shared" si="1"/>
        <v>0</v>
      </c>
      <c r="R8" s="52">
        <f t="shared" si="1"/>
        <v>0</v>
      </c>
      <c r="S8" s="52">
        <f t="shared" si="1"/>
        <v>0</v>
      </c>
      <c r="T8" s="52">
        <f t="shared" si="1"/>
        <v>0</v>
      </c>
      <c r="U8" s="52">
        <f t="shared" si="1"/>
        <v>0</v>
      </c>
    </row>
    <row r="9" spans="1:256" s="58" customFormat="1" x14ac:dyDescent="0.2">
      <c r="A9" s="54" t="s">
        <v>125</v>
      </c>
      <c r="B9" s="55"/>
      <c r="C9" s="24">
        <v>267</v>
      </c>
      <c r="D9" s="55"/>
      <c r="E9" s="24">
        <v>2664</v>
      </c>
      <c r="F9" s="24">
        <v>2842</v>
      </c>
      <c r="G9" s="24"/>
      <c r="H9" s="56">
        <v>2299</v>
      </c>
      <c r="I9" s="24"/>
      <c r="J9" s="56">
        <v>419</v>
      </c>
      <c r="K9" s="24"/>
      <c r="L9" s="24">
        <f>J9+H9</f>
        <v>2718</v>
      </c>
      <c r="M9" s="24">
        <v>2669</v>
      </c>
      <c r="N9" s="24">
        <v>2672</v>
      </c>
      <c r="O9" s="24"/>
      <c r="P9" s="24"/>
      <c r="Q9" s="24"/>
      <c r="R9" s="24"/>
      <c r="S9" s="24"/>
      <c r="T9" s="24"/>
      <c r="U9" s="24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pans="1:256" s="58" customFormat="1" x14ac:dyDescent="0.2">
      <c r="A10" s="54" t="s">
        <v>126</v>
      </c>
      <c r="B10" s="55"/>
      <c r="C10" s="24">
        <f>Produção!B128</f>
        <v>464.51612903225805</v>
      </c>
      <c r="D10" s="55"/>
      <c r="E10" s="24">
        <f>Produção!$D$128</f>
        <v>2400</v>
      </c>
      <c r="F10" s="24">
        <f>Produção!$D$128</f>
        <v>2400</v>
      </c>
      <c r="G10" s="24"/>
      <c r="H10" s="24">
        <f>Produção!$G$128</f>
        <v>1933</v>
      </c>
      <c r="I10" s="24"/>
      <c r="J10" s="24">
        <f>Produção!$I$128</f>
        <v>467</v>
      </c>
      <c r="K10" s="24"/>
      <c r="L10" s="24">
        <f>Produção!$D$128</f>
        <v>2400</v>
      </c>
      <c r="M10" s="24">
        <f>Produção!$D$128</f>
        <v>2400</v>
      </c>
      <c r="N10" s="24">
        <v>2400</v>
      </c>
      <c r="O10" s="24">
        <f>Produção!$D$128</f>
        <v>2400</v>
      </c>
      <c r="P10" s="24">
        <f>Produção!$D$128</f>
        <v>2400</v>
      </c>
      <c r="Q10" s="24">
        <f>Produção!$D$128</f>
        <v>2400</v>
      </c>
      <c r="R10" s="24">
        <f>Produção!$D$128</f>
        <v>2400</v>
      </c>
      <c r="S10" s="24">
        <f>Produção!$D$128</f>
        <v>2400</v>
      </c>
      <c r="T10" s="24">
        <f>Produção!$D$128</f>
        <v>2400</v>
      </c>
      <c r="U10" s="24">
        <f>Produção!$D$128</f>
        <v>2400</v>
      </c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pans="1:256" s="53" customFormat="1" ht="25.5" x14ac:dyDescent="0.25">
      <c r="A11" s="50" t="s">
        <v>127</v>
      </c>
      <c r="B11" s="59" t="s">
        <v>128</v>
      </c>
      <c r="C11" s="60">
        <f>IFERROR(ROUND((C12/C13),4),0)</f>
        <v>1</v>
      </c>
      <c r="D11" s="59" t="s">
        <v>128</v>
      </c>
      <c r="E11" s="60">
        <f>IFERROR(ROUND((E12/E13),4),0)</f>
        <v>0.98070000000000002</v>
      </c>
      <c r="F11" s="60">
        <f>IFERROR(ROUND((F12/F13),4),0)</f>
        <v>0.85460000000000003</v>
      </c>
      <c r="G11" s="52" t="str">
        <f>B11</f>
        <v>≥ 70%</v>
      </c>
      <c r="H11" s="60">
        <f t="shared" ref="H11:U11" si="2">IFERROR(ROUND((H12/H13),4),0)</f>
        <v>0.87360000000000004</v>
      </c>
      <c r="I11" s="52" t="str">
        <f>B11</f>
        <v>≥ 70%</v>
      </c>
      <c r="J11" s="60">
        <f t="shared" si="2"/>
        <v>0.80579999999999996</v>
      </c>
      <c r="K11" s="52" t="str">
        <f>B11</f>
        <v>≥ 70%</v>
      </c>
      <c r="L11" s="60">
        <f t="shared" si="2"/>
        <v>0.86609999999999998</v>
      </c>
      <c r="M11" s="60">
        <f t="shared" si="2"/>
        <v>0.82579999999999998</v>
      </c>
      <c r="N11" s="60">
        <v>0.86599999999999999</v>
      </c>
      <c r="O11" s="60">
        <f t="shared" si="2"/>
        <v>0</v>
      </c>
      <c r="P11" s="60">
        <f t="shared" si="2"/>
        <v>0</v>
      </c>
      <c r="Q11" s="60">
        <f t="shared" si="2"/>
        <v>0</v>
      </c>
      <c r="R11" s="60">
        <f t="shared" si="2"/>
        <v>0</v>
      </c>
      <c r="S11" s="60">
        <f t="shared" si="2"/>
        <v>0</v>
      </c>
      <c r="T11" s="60">
        <f t="shared" si="2"/>
        <v>0</v>
      </c>
      <c r="U11" s="60">
        <f t="shared" si="2"/>
        <v>0</v>
      </c>
    </row>
    <row r="12" spans="1:256" s="58" customFormat="1" ht="25.5" x14ac:dyDescent="0.2">
      <c r="A12" s="54" t="s">
        <v>129</v>
      </c>
      <c r="B12" s="55"/>
      <c r="C12" s="24">
        <v>122</v>
      </c>
      <c r="D12" s="55"/>
      <c r="E12" s="24">
        <v>2029</v>
      </c>
      <c r="F12" s="24">
        <v>1922</v>
      </c>
      <c r="G12" s="24"/>
      <c r="H12" s="56">
        <v>1707</v>
      </c>
      <c r="I12" s="24"/>
      <c r="J12" s="56">
        <v>195</v>
      </c>
      <c r="K12" s="24"/>
      <c r="L12" s="24">
        <f>J12+H12</f>
        <v>1902</v>
      </c>
      <c r="M12" s="24">
        <v>1692</v>
      </c>
      <c r="N12" s="24">
        <v>1803</v>
      </c>
      <c r="O12" s="24"/>
      <c r="P12" s="24"/>
      <c r="Q12" s="24"/>
      <c r="R12" s="24"/>
      <c r="S12" s="24"/>
      <c r="T12" s="24"/>
      <c r="U12" s="24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pans="1:256" s="58" customFormat="1" x14ac:dyDescent="0.2">
      <c r="A13" s="54" t="s">
        <v>130</v>
      </c>
      <c r="B13" s="55"/>
      <c r="C13" s="24">
        <v>122</v>
      </c>
      <c r="D13" s="55"/>
      <c r="E13" s="24">
        <v>2069</v>
      </c>
      <c r="F13" s="24">
        <v>2249</v>
      </c>
      <c r="G13" s="24"/>
      <c r="H13" s="56">
        <v>1954</v>
      </c>
      <c r="I13" s="24"/>
      <c r="J13" s="56">
        <v>242</v>
      </c>
      <c r="K13" s="24"/>
      <c r="L13" s="24">
        <f>J13+H13</f>
        <v>2196</v>
      </c>
      <c r="M13" s="24">
        <v>2049</v>
      </c>
      <c r="N13" s="24">
        <v>2082</v>
      </c>
      <c r="O13" s="24"/>
      <c r="P13" s="24"/>
      <c r="Q13" s="24"/>
      <c r="R13" s="24"/>
      <c r="S13" s="24"/>
      <c r="T13" s="24"/>
      <c r="U13" s="24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spans="1:256" s="53" customFormat="1" ht="38.25" x14ac:dyDescent="0.25">
      <c r="A14" s="50" t="s">
        <v>131</v>
      </c>
      <c r="B14" s="59" t="s">
        <v>132</v>
      </c>
      <c r="C14" s="60">
        <f>IFERROR(ROUND((C15/C16),4),0)</f>
        <v>1</v>
      </c>
      <c r="D14" s="59" t="s">
        <v>132</v>
      </c>
      <c r="E14" s="60">
        <f>IFERROR(ROUND((E15/E16),4),0)</f>
        <v>1</v>
      </c>
      <c r="F14" s="60">
        <f>IFERROR(ROUND((F15/F16),4),0)</f>
        <v>1</v>
      </c>
      <c r="G14" s="52" t="str">
        <f>B14</f>
        <v>≥ 99%</v>
      </c>
      <c r="H14" s="60">
        <f t="shared" ref="H14:U14" si="3">IFERROR(ROUND((H15/H16),4),0)</f>
        <v>1</v>
      </c>
      <c r="I14" s="52" t="str">
        <f>B14</f>
        <v>≥ 99%</v>
      </c>
      <c r="J14" s="60">
        <f t="shared" si="3"/>
        <v>1</v>
      </c>
      <c r="K14" s="52" t="str">
        <f>B14</f>
        <v>≥ 99%</v>
      </c>
      <c r="L14" s="60">
        <f t="shared" si="3"/>
        <v>1</v>
      </c>
      <c r="M14" s="60">
        <f t="shared" si="3"/>
        <v>1</v>
      </c>
      <c r="N14" s="60">
        <v>1</v>
      </c>
      <c r="O14" s="60">
        <f t="shared" si="3"/>
        <v>0</v>
      </c>
      <c r="P14" s="60">
        <f t="shared" si="3"/>
        <v>0</v>
      </c>
      <c r="Q14" s="60">
        <f t="shared" si="3"/>
        <v>0</v>
      </c>
      <c r="R14" s="60">
        <f t="shared" si="3"/>
        <v>0</v>
      </c>
      <c r="S14" s="60">
        <f t="shared" si="3"/>
        <v>0</v>
      </c>
      <c r="T14" s="60">
        <f t="shared" si="3"/>
        <v>0</v>
      </c>
      <c r="U14" s="60">
        <f t="shared" si="3"/>
        <v>0</v>
      </c>
    </row>
    <row r="15" spans="1:256" s="58" customFormat="1" x14ac:dyDescent="0.2">
      <c r="A15" s="54" t="s">
        <v>133</v>
      </c>
      <c r="B15" s="55"/>
      <c r="C15" s="24">
        <v>69983</v>
      </c>
      <c r="D15" s="55"/>
      <c r="E15" s="24">
        <v>71513</v>
      </c>
      <c r="F15" s="24">
        <v>60613</v>
      </c>
      <c r="G15" s="24"/>
      <c r="H15" s="61">
        <v>65663</v>
      </c>
      <c r="I15" s="62"/>
      <c r="J15" s="61">
        <v>60656</v>
      </c>
      <c r="K15" s="24"/>
      <c r="L15" s="24">
        <f>J15</f>
        <v>60656</v>
      </c>
      <c r="M15" s="24">
        <v>57209</v>
      </c>
      <c r="N15" s="24">
        <v>63067</v>
      </c>
      <c r="O15" s="24"/>
      <c r="P15" s="24"/>
      <c r="Q15" s="24"/>
      <c r="R15" s="24"/>
      <c r="S15" s="24"/>
      <c r="T15" s="24"/>
      <c r="U15" s="24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pans="1:256" s="58" customFormat="1" x14ac:dyDescent="0.2">
      <c r="A16" s="54" t="s">
        <v>134</v>
      </c>
      <c r="B16" s="55"/>
      <c r="C16" s="24">
        <v>69983</v>
      </c>
      <c r="D16" s="55"/>
      <c r="E16" s="24">
        <v>71513</v>
      </c>
      <c r="F16" s="24">
        <v>60613</v>
      </c>
      <c r="G16" s="24"/>
      <c r="H16" s="61">
        <v>65663</v>
      </c>
      <c r="I16" s="62"/>
      <c r="J16" s="61">
        <v>60656</v>
      </c>
      <c r="K16" s="24"/>
      <c r="L16" s="24">
        <f>J16</f>
        <v>60656</v>
      </c>
      <c r="M16" s="24">
        <v>57209</v>
      </c>
      <c r="N16" s="24">
        <v>63067</v>
      </c>
      <c r="O16" s="24"/>
      <c r="P16" s="24"/>
      <c r="Q16" s="24"/>
      <c r="R16" s="24"/>
      <c r="S16" s="24"/>
      <c r="T16" s="24"/>
      <c r="U16" s="24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s="53" customFormat="1" ht="25.5" x14ac:dyDescent="0.25">
      <c r="A17" s="50" t="s">
        <v>135</v>
      </c>
      <c r="B17" s="59" t="s">
        <v>55</v>
      </c>
      <c r="C17" s="60">
        <f>IFERROR(ROUND((C18/C19),4),0)</f>
        <v>0</v>
      </c>
      <c r="D17" s="59" t="s">
        <v>55</v>
      </c>
      <c r="E17" s="60">
        <f>IFERROR(ROUND((E18/E19),4),0)</f>
        <v>0.1014</v>
      </c>
      <c r="F17" s="60">
        <f>IFERROR(ROUND((F18/F19),4),0)</f>
        <v>0.121</v>
      </c>
      <c r="G17" s="52" t="str">
        <f>B17</f>
        <v>≥ 5%</v>
      </c>
      <c r="H17" s="60">
        <f t="shared" ref="H17:U17" si="4">IFERROR(ROUND((H18/H19),4),0)</f>
        <v>7.7100000000000002E-2</v>
      </c>
      <c r="I17" s="52" t="str">
        <f>B17</f>
        <v>≥ 5%</v>
      </c>
      <c r="J17" s="60">
        <f t="shared" si="4"/>
        <v>9.6500000000000002E-2</v>
      </c>
      <c r="K17" s="52" t="str">
        <f>B17</f>
        <v>≥ 5%</v>
      </c>
      <c r="L17" s="60">
        <f t="shared" si="4"/>
        <v>7.9200000000000007E-2</v>
      </c>
      <c r="M17" s="60">
        <f t="shared" si="4"/>
        <v>6.0100000000000001E-2</v>
      </c>
      <c r="N17" s="60">
        <v>0.1028</v>
      </c>
      <c r="O17" s="60">
        <f t="shared" si="4"/>
        <v>0</v>
      </c>
      <c r="P17" s="60">
        <f t="shared" si="4"/>
        <v>0</v>
      </c>
      <c r="Q17" s="60">
        <f t="shared" si="4"/>
        <v>0</v>
      </c>
      <c r="R17" s="60">
        <f t="shared" si="4"/>
        <v>0</v>
      </c>
      <c r="S17" s="60">
        <f t="shared" si="4"/>
        <v>0</v>
      </c>
      <c r="T17" s="60">
        <f t="shared" si="4"/>
        <v>0</v>
      </c>
      <c r="U17" s="60">
        <f t="shared" si="4"/>
        <v>0</v>
      </c>
    </row>
    <row r="18" spans="1:256" s="58" customFormat="1" x14ac:dyDescent="0.2">
      <c r="A18" s="54" t="s">
        <v>54</v>
      </c>
      <c r="B18" s="55"/>
      <c r="C18" s="24">
        <f>Produção!C61</f>
        <v>0</v>
      </c>
      <c r="D18" s="55"/>
      <c r="E18" s="24">
        <f>Produção!E61</f>
        <v>98</v>
      </c>
      <c r="F18" s="24">
        <f>Produção!F61</f>
        <v>122</v>
      </c>
      <c r="G18" s="24"/>
      <c r="H18" s="24">
        <f>Produção!H61</f>
        <v>72</v>
      </c>
      <c r="I18" s="24"/>
      <c r="J18" s="24">
        <f>Produção!J61</f>
        <v>11</v>
      </c>
      <c r="K18" s="24"/>
      <c r="L18" s="24">
        <f>Produção!L61</f>
        <v>83</v>
      </c>
      <c r="M18" s="24">
        <f>Produção!M61</f>
        <v>60</v>
      </c>
      <c r="N18" s="24">
        <v>103</v>
      </c>
      <c r="O18" s="24">
        <f>Produção!O61</f>
        <v>0</v>
      </c>
      <c r="P18" s="24">
        <f>Produção!P61</f>
        <v>0</v>
      </c>
      <c r="Q18" s="24">
        <f>Produção!Q61</f>
        <v>0</v>
      </c>
      <c r="R18" s="24">
        <f>Produção!R61</f>
        <v>0</v>
      </c>
      <c r="S18" s="24">
        <f>Produção!S61</f>
        <v>0</v>
      </c>
      <c r="T18" s="24">
        <f>Produção!T61</f>
        <v>0</v>
      </c>
      <c r="U18" s="24">
        <f>Produção!U61</f>
        <v>0</v>
      </c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pans="1:256" s="58" customFormat="1" x14ac:dyDescent="0.2">
      <c r="A19" s="54" t="s">
        <v>136</v>
      </c>
      <c r="B19" s="55"/>
      <c r="C19" s="24">
        <f>Produção!C62</f>
        <v>147</v>
      </c>
      <c r="D19" s="55"/>
      <c r="E19" s="24">
        <f>Produção!E62</f>
        <v>966</v>
      </c>
      <c r="F19" s="24">
        <f>Produção!F62</f>
        <v>1008</v>
      </c>
      <c r="G19" s="24"/>
      <c r="H19" s="24">
        <f>Produção!H62</f>
        <v>934</v>
      </c>
      <c r="I19" s="24"/>
      <c r="J19" s="24">
        <f>Produção!J62</f>
        <v>114</v>
      </c>
      <c r="K19" s="24"/>
      <c r="L19" s="24">
        <f>Produção!L62</f>
        <v>1048</v>
      </c>
      <c r="M19" s="24">
        <f>Produção!M62</f>
        <v>998</v>
      </c>
      <c r="N19" s="24">
        <v>1002</v>
      </c>
      <c r="O19" s="24">
        <f>Produção!O62</f>
        <v>0</v>
      </c>
      <c r="P19" s="24">
        <f>Produção!P62</f>
        <v>0</v>
      </c>
      <c r="Q19" s="24">
        <f>Produção!Q62</f>
        <v>0</v>
      </c>
      <c r="R19" s="24">
        <f>Produção!R62</f>
        <v>0</v>
      </c>
      <c r="S19" s="24">
        <f>Produção!S62</f>
        <v>0</v>
      </c>
      <c r="T19" s="24">
        <f>Produção!T62</f>
        <v>0</v>
      </c>
      <c r="U19" s="24">
        <f>Produção!U62</f>
        <v>0</v>
      </c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pans="1:256" s="53" customFormat="1" ht="25.5" x14ac:dyDescent="0.25">
      <c r="A20" s="50" t="s">
        <v>137</v>
      </c>
      <c r="B20" s="59" t="s">
        <v>138</v>
      </c>
      <c r="C20" s="60">
        <f>IFERROR(ROUND((C21/C22),4),0)</f>
        <v>1.7999999999999999E-2</v>
      </c>
      <c r="D20" s="59" t="s">
        <v>138</v>
      </c>
      <c r="E20" s="60">
        <f>IFERROR(ROUND((E21/E22),4),0)</f>
        <v>3.3300000000000003E-2</v>
      </c>
      <c r="F20" s="60">
        <f>IFERROR(ROUND((F21/F22),4),0)</f>
        <v>2.7300000000000001E-2</v>
      </c>
      <c r="G20" s="52" t="str">
        <f>B20</f>
        <v>≤ 0,5%</v>
      </c>
      <c r="H20" s="60">
        <f t="shared" ref="H20:U20" si="5">IFERROR(ROUND((H21/H22),4),0)</f>
        <v>3.5000000000000001E-3</v>
      </c>
      <c r="I20" s="52" t="str">
        <f>B20</f>
        <v>≤ 0,5%</v>
      </c>
      <c r="J20" s="60">
        <f t="shared" si="5"/>
        <v>4.0000000000000002E-4</v>
      </c>
      <c r="K20" s="52" t="str">
        <f>B20</f>
        <v>≤ 0,5%</v>
      </c>
      <c r="L20" s="60">
        <f t="shared" si="5"/>
        <v>3.8E-3</v>
      </c>
      <c r="M20" s="60">
        <f t="shared" si="5"/>
        <v>0</v>
      </c>
      <c r="N20" s="60">
        <v>0</v>
      </c>
      <c r="O20" s="60">
        <f t="shared" si="5"/>
        <v>0</v>
      </c>
      <c r="P20" s="60">
        <f t="shared" si="5"/>
        <v>0</v>
      </c>
      <c r="Q20" s="60">
        <f t="shared" si="5"/>
        <v>0</v>
      </c>
      <c r="R20" s="60">
        <f t="shared" si="5"/>
        <v>0</v>
      </c>
      <c r="S20" s="60">
        <f t="shared" si="5"/>
        <v>0</v>
      </c>
      <c r="T20" s="60">
        <f t="shared" si="5"/>
        <v>0</v>
      </c>
      <c r="U20" s="60">
        <f t="shared" si="5"/>
        <v>0</v>
      </c>
    </row>
    <row r="21" spans="1:256" s="68" customFormat="1" ht="25.5" x14ac:dyDescent="0.2">
      <c r="A21" s="63" t="s">
        <v>139</v>
      </c>
      <c r="B21" s="64"/>
      <c r="C21" s="65">
        <v>1722</v>
      </c>
      <c r="D21" s="64"/>
      <c r="E21" s="65">
        <v>2859.19</v>
      </c>
      <c r="F21" s="65">
        <v>2008.41</v>
      </c>
      <c r="G21" s="65"/>
      <c r="H21" s="66">
        <v>319.29000000000002</v>
      </c>
      <c r="I21" s="65"/>
      <c r="J21" s="66">
        <v>35.61</v>
      </c>
      <c r="K21" s="65"/>
      <c r="L21" s="65">
        <f>J21+H21</f>
        <v>354.90000000000003</v>
      </c>
      <c r="M21" s="65">
        <v>0</v>
      </c>
      <c r="N21" s="65">
        <v>0</v>
      </c>
      <c r="O21" s="65"/>
      <c r="P21" s="65"/>
      <c r="Q21" s="65"/>
      <c r="R21" s="65"/>
      <c r="S21" s="65"/>
      <c r="T21" s="65"/>
      <c r="U21" s="65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pans="1:256" s="68" customFormat="1" x14ac:dyDescent="0.2">
      <c r="A22" s="63" t="s">
        <v>140</v>
      </c>
      <c r="B22" s="64"/>
      <c r="C22" s="65">
        <v>95722</v>
      </c>
      <c r="D22" s="64"/>
      <c r="E22" s="65">
        <v>85896.77</v>
      </c>
      <c r="F22" s="65">
        <v>73633.7</v>
      </c>
      <c r="G22" s="65"/>
      <c r="H22" s="66">
        <v>91390.7</v>
      </c>
      <c r="I22" s="65"/>
      <c r="J22" s="66">
        <v>94429.92</v>
      </c>
      <c r="K22" s="65"/>
      <c r="L22" s="65">
        <v>94429.92</v>
      </c>
      <c r="M22" s="65">
        <v>113061.52</v>
      </c>
      <c r="N22" s="65">
        <v>116441.05</v>
      </c>
      <c r="O22" s="65"/>
      <c r="P22" s="65"/>
      <c r="Q22" s="65"/>
      <c r="R22" s="65"/>
      <c r="S22" s="65"/>
      <c r="T22" s="65"/>
      <c r="U22" s="65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fitToHeight="0" orientation="portrait" horizontalDpi="300" verticalDpi="300" r:id="rId1"/>
  <headerFooter>
    <oddFooter>&amp;C
Diretoria Geral - Policlínica de Posse&amp;RPágina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DE45E-CC0D-4D20-B7A2-DBE7C45E3A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4808EE-B8B1-4E9F-BF84-C32D216AE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Produção</vt:lpstr>
      <vt:lpstr>Desempenho</vt:lpstr>
      <vt:lpstr>Desempenho!Area_de_impressao</vt:lpstr>
      <vt:lpstr>Produção!Area_de_impressao</vt:lpstr>
      <vt:lpstr>Desempenho!Titulos_de_impressao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2025-01-10T01:36:49Z</dcterms:created>
  <dcterms:modified xsi:type="dcterms:W3CDTF">2025-02-05T15:03:40Z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