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5POLI POSSE\2025\01-2025-TRANSPARENCIA-JANEIRO-IMED-POSSE\"/>
    </mc:Choice>
  </mc:AlternateContent>
  <xr:revisionPtr revIDLastSave="0" documentId="8_{1C611111-9F74-42A5-A817-6674D4642BCF}" xr6:coauthVersionLast="47" xr6:coauthVersionMax="47" xr10:uidLastSave="{00000000-0000-0000-0000-000000000000}"/>
  <bookViews>
    <workbookView xWindow="-120" yWindow="-120" windowWidth="20730" windowHeight="11040" xr2:uid="{6E3FC6EA-539C-49D2-9B0F-028DF6467214}"/>
  </bookViews>
  <sheets>
    <sheet name="Produção1" sheetId="1" r:id="rId1"/>
    <sheet name="Produção2" sheetId="4" r:id="rId2"/>
    <sheet name="Desempenho" sheetId="2" r:id="rId3"/>
    <sheet name="Efetividade" sheetId="3" state="hidden" r:id="rId4"/>
  </sheets>
  <definedNames>
    <definedName name="__xlfn_IFERROR">NA()</definedName>
    <definedName name="_xlnm.Print_Area" localSheetId="2">Desempenho!$A$1:$V$22</definedName>
    <definedName name="_xlnm.Print_Area" localSheetId="3">Efetividade!$A$1:$AK$68</definedName>
    <definedName name="_xlnm.Print_Area" localSheetId="0">Produção1!$A$1:$Z$197</definedName>
    <definedName name="_xlnm.Print_Area" localSheetId="1">Produção2!$A$1:$Z$197</definedName>
    <definedName name="_xlnm.Print_Titles" localSheetId="2">Desempenho!$1:$4</definedName>
    <definedName name="_xlnm.Print_Titles" localSheetId="3">Efetividade!$1:$4</definedName>
    <definedName name="_xlnm.Print_Titles" localSheetId="0">Produção1!$1:$3</definedName>
    <definedName name="_xlnm.Print_Titles" localSheetId="1">Produção2!$1:$3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97" i="4" l="1"/>
  <c r="AQ197" i="4"/>
  <c r="AP197" i="4"/>
  <c r="AO197" i="4"/>
  <c r="AN197" i="4"/>
  <c r="AM197" i="4"/>
  <c r="AL197" i="4"/>
  <c r="AK197" i="4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T197" i="4"/>
  <c r="S197" i="4"/>
  <c r="P197" i="4"/>
  <c r="N197" i="4"/>
  <c r="M197" i="4"/>
  <c r="J197" i="4"/>
  <c r="H197" i="4"/>
  <c r="F197" i="4"/>
  <c r="E197" i="4"/>
  <c r="D197" i="4"/>
  <c r="C197" i="4"/>
  <c r="U196" i="4"/>
  <c r="U195" i="4"/>
  <c r="U197" i="4" s="1"/>
  <c r="R195" i="4"/>
  <c r="R197" i="4"/>
  <c r="L195" i="4"/>
  <c r="K195" i="4"/>
  <c r="B195" i="4"/>
  <c r="L194" i="4"/>
  <c r="L197" i="4" s="1"/>
  <c r="K194" i="4"/>
  <c r="K197" i="4"/>
  <c r="G194" i="4"/>
  <c r="B194" i="4"/>
  <c r="B197" i="4"/>
  <c r="U193" i="4"/>
  <c r="T193" i="4"/>
  <c r="S193" i="4"/>
  <c r="R193" i="4"/>
  <c r="P193" i="4"/>
  <c r="O193" i="4"/>
  <c r="L193" i="4"/>
  <c r="K193" i="4"/>
  <c r="J193" i="4"/>
  <c r="I193" i="4"/>
  <c r="H193" i="4"/>
  <c r="G193" i="4"/>
  <c r="E193" i="4"/>
  <c r="D193" i="4"/>
  <c r="C193" i="4"/>
  <c r="B193" i="4"/>
  <c r="AR191" i="4"/>
  <c r="AQ191" i="4"/>
  <c r="AP191" i="4"/>
  <c r="AO191" i="4"/>
  <c r="AN191" i="4"/>
  <c r="AM191" i="4"/>
  <c r="AL191" i="4"/>
  <c r="AK191" i="4"/>
  <c r="AJ191" i="4"/>
  <c r="AI191" i="4"/>
  <c r="AH191" i="4"/>
  <c r="AG191" i="4"/>
  <c r="AF191" i="4"/>
  <c r="AE191" i="4"/>
  <c r="AD191" i="4"/>
  <c r="AC191" i="4"/>
  <c r="AB191" i="4"/>
  <c r="AA191" i="4"/>
  <c r="Z191" i="4"/>
  <c r="Y191" i="4"/>
  <c r="X191" i="4"/>
  <c r="W191" i="4"/>
  <c r="V191" i="4"/>
  <c r="T191" i="4"/>
  <c r="S191" i="4"/>
  <c r="P191" i="4"/>
  <c r="N191" i="4"/>
  <c r="M191" i="4"/>
  <c r="J191" i="4"/>
  <c r="H191" i="4"/>
  <c r="F191" i="4"/>
  <c r="E191" i="4"/>
  <c r="D191" i="4"/>
  <c r="C191" i="4"/>
  <c r="U190" i="4"/>
  <c r="R190" i="4"/>
  <c r="L190" i="4"/>
  <c r="K190" i="4"/>
  <c r="O190" i="4" s="1"/>
  <c r="G190" i="4"/>
  <c r="I190" i="4"/>
  <c r="B190" i="4"/>
  <c r="U189" i="4"/>
  <c r="U191" i="4"/>
  <c r="R189" i="4"/>
  <c r="R191" i="4" s="1"/>
  <c r="L189" i="4"/>
  <c r="L191" i="4"/>
  <c r="K189" i="4"/>
  <c r="O189" i="4" s="1"/>
  <c r="O191" i="4" s="1"/>
  <c r="K191" i="4"/>
  <c r="I189" i="4"/>
  <c r="I191" i="4" s="1"/>
  <c r="B189" i="4"/>
  <c r="B191" i="4"/>
  <c r="U188" i="4"/>
  <c r="T188" i="4"/>
  <c r="S188" i="4"/>
  <c r="R188" i="4"/>
  <c r="P188" i="4"/>
  <c r="O188" i="4"/>
  <c r="L188" i="4"/>
  <c r="K188" i="4"/>
  <c r="J188" i="4"/>
  <c r="I188" i="4"/>
  <c r="H188" i="4"/>
  <c r="G188" i="4"/>
  <c r="E188" i="4"/>
  <c r="D188" i="4"/>
  <c r="C188" i="4"/>
  <c r="B188" i="4"/>
  <c r="L186" i="4"/>
  <c r="K186" i="4"/>
  <c r="O186" i="4" s="1"/>
  <c r="I186" i="4"/>
  <c r="G186" i="4"/>
  <c r="B186" i="4"/>
  <c r="U185" i="4"/>
  <c r="S185" i="4"/>
  <c r="P185" i="4"/>
  <c r="O185" i="4"/>
  <c r="L185" i="4"/>
  <c r="K185" i="4"/>
  <c r="J185" i="4"/>
  <c r="I185" i="4"/>
  <c r="H185" i="4"/>
  <c r="G185" i="4"/>
  <c r="E185" i="4"/>
  <c r="D185" i="4"/>
  <c r="C185" i="4"/>
  <c r="B185" i="4"/>
  <c r="AR183" i="4"/>
  <c r="AQ183" i="4"/>
  <c r="AP183" i="4"/>
  <c r="AO183" i="4"/>
  <c r="AN183" i="4"/>
  <c r="AM183" i="4"/>
  <c r="AL183" i="4"/>
  <c r="AK183" i="4"/>
  <c r="AJ183" i="4"/>
  <c r="AI183" i="4"/>
  <c r="AH183" i="4"/>
  <c r="AG183" i="4"/>
  <c r="AF183" i="4"/>
  <c r="AE183" i="4"/>
  <c r="AD183" i="4"/>
  <c r="AC183" i="4"/>
  <c r="AB183" i="4"/>
  <c r="AA183" i="4"/>
  <c r="Z183" i="4"/>
  <c r="Y183" i="4"/>
  <c r="X183" i="4"/>
  <c r="W183" i="4"/>
  <c r="V183" i="4"/>
  <c r="T183" i="4"/>
  <c r="S183" i="4"/>
  <c r="P183" i="4"/>
  <c r="N183" i="4"/>
  <c r="M183" i="4"/>
  <c r="J183" i="4"/>
  <c r="H183" i="4"/>
  <c r="F183" i="4"/>
  <c r="E183" i="4"/>
  <c r="D183" i="4"/>
  <c r="C183" i="4"/>
  <c r="U182" i="4"/>
  <c r="R182" i="4"/>
  <c r="L182" i="4"/>
  <c r="K182" i="4"/>
  <c r="I182" i="4"/>
  <c r="G182" i="4"/>
  <c r="B182" i="4"/>
  <c r="U181" i="4"/>
  <c r="R181" i="4"/>
  <c r="L181" i="4"/>
  <c r="K181" i="4"/>
  <c r="I181" i="4"/>
  <c r="G181" i="4"/>
  <c r="B181" i="4"/>
  <c r="U180" i="4"/>
  <c r="R180" i="4"/>
  <c r="L180" i="4"/>
  <c r="K180" i="4"/>
  <c r="I180" i="4"/>
  <c r="G180" i="4"/>
  <c r="B180" i="4"/>
  <c r="U179" i="4"/>
  <c r="U183" i="4"/>
  <c r="R179" i="4"/>
  <c r="R183" i="4"/>
  <c r="L179" i="4"/>
  <c r="K179" i="4"/>
  <c r="K183" i="4" s="1"/>
  <c r="I179" i="4"/>
  <c r="G179" i="4"/>
  <c r="G183" i="4"/>
  <c r="B179" i="4"/>
  <c r="B183" i="4"/>
  <c r="U178" i="4"/>
  <c r="T178" i="4"/>
  <c r="S178" i="4"/>
  <c r="R178" i="4"/>
  <c r="P178" i="4"/>
  <c r="O178" i="4"/>
  <c r="L178" i="4"/>
  <c r="K178" i="4"/>
  <c r="J178" i="4"/>
  <c r="I178" i="4"/>
  <c r="H178" i="4"/>
  <c r="G178" i="4"/>
  <c r="E178" i="4"/>
  <c r="D178" i="4"/>
  <c r="C178" i="4"/>
  <c r="B178" i="4"/>
  <c r="AR176" i="4"/>
  <c r="AQ176" i="4"/>
  <c r="AP176" i="4"/>
  <c r="AO176" i="4"/>
  <c r="AN176" i="4"/>
  <c r="AM176" i="4"/>
  <c r="AL176" i="4"/>
  <c r="AK176" i="4"/>
  <c r="AJ176" i="4"/>
  <c r="AI176" i="4"/>
  <c r="AH176" i="4"/>
  <c r="AG176" i="4"/>
  <c r="AF176" i="4"/>
  <c r="AE176" i="4"/>
  <c r="AD176" i="4"/>
  <c r="AC176" i="4"/>
  <c r="AB176" i="4"/>
  <c r="AA176" i="4"/>
  <c r="Z176" i="4"/>
  <c r="Y176" i="4"/>
  <c r="X176" i="4"/>
  <c r="W176" i="4"/>
  <c r="V176" i="4"/>
  <c r="T176" i="4"/>
  <c r="S176" i="4"/>
  <c r="S186" i="4"/>
  <c r="P176" i="4"/>
  <c r="P186" i="4"/>
  <c r="U186" i="4"/>
  <c r="N176" i="4"/>
  <c r="N186" i="4"/>
  <c r="M176" i="4"/>
  <c r="M186" i="4"/>
  <c r="J176" i="4"/>
  <c r="H176" i="4"/>
  <c r="F176" i="4"/>
  <c r="E176" i="4"/>
  <c r="D176" i="4"/>
  <c r="C176" i="4"/>
  <c r="U175" i="4"/>
  <c r="R175" i="4"/>
  <c r="L175" i="4"/>
  <c r="K175" i="4"/>
  <c r="O175" i="4" s="1"/>
  <c r="G175" i="4"/>
  <c r="I175" i="4"/>
  <c r="B175" i="4"/>
  <c r="U174" i="4"/>
  <c r="U176" i="4" s="1"/>
  <c r="R174" i="4"/>
  <c r="R176" i="4" s="1"/>
  <c r="L174" i="4"/>
  <c r="L176" i="4" s="1"/>
  <c r="K174" i="4"/>
  <c r="O174" i="4" s="1"/>
  <c r="O176" i="4" s="1"/>
  <c r="K176" i="4"/>
  <c r="I174" i="4"/>
  <c r="I176" i="4"/>
  <c r="B174" i="4"/>
  <c r="B176" i="4"/>
  <c r="U173" i="4"/>
  <c r="T173" i="4"/>
  <c r="S173" i="4"/>
  <c r="R173" i="4"/>
  <c r="P173" i="4"/>
  <c r="O173" i="4"/>
  <c r="L173" i="4"/>
  <c r="K173" i="4"/>
  <c r="J173" i="4"/>
  <c r="I173" i="4"/>
  <c r="H173" i="4"/>
  <c r="G173" i="4"/>
  <c r="E173" i="4"/>
  <c r="D173" i="4"/>
  <c r="C173" i="4"/>
  <c r="B173" i="4"/>
  <c r="AR171" i="4"/>
  <c r="AQ171" i="4"/>
  <c r="AP171" i="4"/>
  <c r="AO171" i="4"/>
  <c r="AN171" i="4"/>
  <c r="AM171" i="4"/>
  <c r="AL171" i="4"/>
  <c r="AK171" i="4"/>
  <c r="AJ171" i="4"/>
  <c r="AI171" i="4"/>
  <c r="AH171" i="4"/>
  <c r="AG171" i="4"/>
  <c r="AF171" i="4"/>
  <c r="AE171" i="4"/>
  <c r="AD171" i="4"/>
  <c r="AC171" i="4"/>
  <c r="AB171" i="4"/>
  <c r="AA171" i="4"/>
  <c r="Z171" i="4"/>
  <c r="Y171" i="4"/>
  <c r="X171" i="4"/>
  <c r="W171" i="4"/>
  <c r="V171" i="4"/>
  <c r="S171" i="4"/>
  <c r="P171" i="4"/>
  <c r="N171" i="4"/>
  <c r="M171" i="4"/>
  <c r="J171" i="4"/>
  <c r="H171" i="4"/>
  <c r="F171" i="4"/>
  <c r="E171" i="4"/>
  <c r="C171" i="4"/>
  <c r="U170" i="4"/>
  <c r="L170" i="4"/>
  <c r="U169" i="4"/>
  <c r="L169" i="4"/>
  <c r="U168" i="4"/>
  <c r="L168" i="4"/>
  <c r="U167" i="4"/>
  <c r="L167" i="4"/>
  <c r="U166" i="4"/>
  <c r="U171" i="4"/>
  <c r="L166" i="4"/>
  <c r="L171" i="4"/>
  <c r="U165" i="4"/>
  <c r="S165" i="4"/>
  <c r="P165" i="4"/>
  <c r="L165" i="4"/>
  <c r="J165" i="4"/>
  <c r="H165" i="4"/>
  <c r="E165" i="4"/>
  <c r="C165" i="4"/>
  <c r="AR163" i="4"/>
  <c r="AQ163" i="4"/>
  <c r="AP163" i="4"/>
  <c r="AO163" i="4"/>
  <c r="AN163" i="4"/>
  <c r="AM163" i="4"/>
  <c r="AL163" i="4"/>
  <c r="AK163" i="4"/>
  <c r="AJ163" i="4"/>
  <c r="AI163" i="4"/>
  <c r="AH163" i="4"/>
  <c r="AG163" i="4"/>
  <c r="AF163" i="4"/>
  <c r="AE163" i="4"/>
  <c r="AD163" i="4"/>
  <c r="AC163" i="4"/>
  <c r="AB163" i="4"/>
  <c r="AA163" i="4"/>
  <c r="Z163" i="4"/>
  <c r="Y163" i="4"/>
  <c r="X163" i="4"/>
  <c r="W163" i="4"/>
  <c r="V163" i="4"/>
  <c r="S163" i="4"/>
  <c r="P163" i="4"/>
  <c r="N163" i="4"/>
  <c r="M163" i="4"/>
  <c r="J163" i="4"/>
  <c r="H163" i="4"/>
  <c r="F163" i="4"/>
  <c r="E163" i="4"/>
  <c r="C163" i="4"/>
  <c r="U162" i="4"/>
  <c r="L162" i="4"/>
  <c r="U161" i="4"/>
  <c r="U163" i="4" s="1"/>
  <c r="L161" i="4"/>
  <c r="L163" i="4"/>
  <c r="U160" i="4"/>
  <c r="S160" i="4"/>
  <c r="P160" i="4"/>
  <c r="L160" i="4"/>
  <c r="J160" i="4"/>
  <c r="H160" i="4"/>
  <c r="E160" i="4"/>
  <c r="C160" i="4"/>
  <c r="AR158" i="4"/>
  <c r="AQ158" i="4"/>
  <c r="AP158" i="4"/>
  <c r="AO158" i="4"/>
  <c r="AN158" i="4"/>
  <c r="AM158" i="4"/>
  <c r="AL158" i="4"/>
  <c r="AK158" i="4"/>
  <c r="AJ158" i="4"/>
  <c r="AI158" i="4"/>
  <c r="AH158" i="4"/>
  <c r="AG158" i="4"/>
  <c r="AF158" i="4"/>
  <c r="AE158" i="4"/>
  <c r="AD158" i="4"/>
  <c r="AC158" i="4"/>
  <c r="AB158" i="4"/>
  <c r="AA158" i="4"/>
  <c r="Z158" i="4"/>
  <c r="Y158" i="4"/>
  <c r="X158" i="4"/>
  <c r="W158" i="4"/>
  <c r="V158" i="4"/>
  <c r="T158" i="4"/>
  <c r="S158" i="4"/>
  <c r="P158" i="4"/>
  <c r="N158" i="4"/>
  <c r="M158" i="4"/>
  <c r="K158" i="4"/>
  <c r="J158" i="4"/>
  <c r="H158" i="4"/>
  <c r="F158" i="4"/>
  <c r="E158" i="4"/>
  <c r="D158" i="4"/>
  <c r="C158" i="4"/>
  <c r="U157" i="4"/>
  <c r="R157" i="4"/>
  <c r="O157" i="4"/>
  <c r="L157" i="4"/>
  <c r="I157" i="4"/>
  <c r="G157" i="4"/>
  <c r="B157" i="4"/>
  <c r="U156" i="4"/>
  <c r="R156" i="4"/>
  <c r="O156" i="4"/>
  <c r="L156" i="4"/>
  <c r="I156" i="4"/>
  <c r="G156" i="4"/>
  <c r="B156" i="4"/>
  <c r="U155" i="4"/>
  <c r="R155" i="4"/>
  <c r="O155" i="4"/>
  <c r="L155" i="4"/>
  <c r="I155" i="4"/>
  <c r="G155" i="4"/>
  <c r="B155" i="4"/>
  <c r="U154" i="4"/>
  <c r="R154" i="4"/>
  <c r="O154" i="4"/>
  <c r="L154" i="4"/>
  <c r="I154" i="4"/>
  <c r="G154" i="4"/>
  <c r="B154" i="4"/>
  <c r="U153" i="4"/>
  <c r="R153" i="4"/>
  <c r="O153" i="4"/>
  <c r="L153" i="4"/>
  <c r="I153" i="4"/>
  <c r="G153" i="4"/>
  <c r="B153" i="4"/>
  <c r="U152" i="4"/>
  <c r="R152" i="4"/>
  <c r="O152" i="4"/>
  <c r="L152" i="4"/>
  <c r="I152" i="4"/>
  <c r="G152" i="4"/>
  <c r="B152" i="4"/>
  <c r="U151" i="4"/>
  <c r="R151" i="4"/>
  <c r="O151" i="4"/>
  <c r="L151" i="4"/>
  <c r="I151" i="4"/>
  <c r="G151" i="4"/>
  <c r="B151" i="4"/>
  <c r="U150" i="4"/>
  <c r="R150" i="4"/>
  <c r="O150" i="4"/>
  <c r="L150" i="4"/>
  <c r="I150" i="4"/>
  <c r="G150" i="4"/>
  <c r="B150" i="4"/>
  <c r="U149" i="4"/>
  <c r="R149" i="4"/>
  <c r="U148" i="4"/>
  <c r="R148" i="4"/>
  <c r="O148" i="4"/>
  <c r="L148" i="4"/>
  <c r="I148" i="4"/>
  <c r="G148" i="4"/>
  <c r="B148" i="4"/>
  <c r="O147" i="4"/>
  <c r="L147" i="4"/>
  <c r="I147" i="4"/>
  <c r="G147" i="4"/>
  <c r="B147" i="4"/>
  <c r="U146" i="4"/>
  <c r="R146" i="4"/>
  <c r="O146" i="4"/>
  <c r="L146" i="4"/>
  <c r="I146" i="4"/>
  <c r="G146" i="4"/>
  <c r="B146" i="4"/>
  <c r="U145" i="4"/>
  <c r="R145" i="4"/>
  <c r="O145" i="4"/>
  <c r="L145" i="4"/>
  <c r="I145" i="4"/>
  <c r="G145" i="4"/>
  <c r="B145" i="4"/>
  <c r="U144" i="4"/>
  <c r="R144" i="4"/>
  <c r="O144" i="4"/>
  <c r="L144" i="4"/>
  <c r="I144" i="4"/>
  <c r="G144" i="4"/>
  <c r="B144" i="4"/>
  <c r="U143" i="4"/>
  <c r="R143" i="4"/>
  <c r="O143" i="4"/>
  <c r="L143" i="4"/>
  <c r="I143" i="4"/>
  <c r="G143" i="4"/>
  <c r="B143" i="4"/>
  <c r="U142" i="4"/>
  <c r="R142" i="4"/>
  <c r="O142" i="4"/>
  <c r="L142" i="4"/>
  <c r="I142" i="4"/>
  <c r="G142" i="4"/>
  <c r="B142" i="4"/>
  <c r="O141" i="4"/>
  <c r="L141" i="4"/>
  <c r="I141" i="4"/>
  <c r="G141" i="4"/>
  <c r="B141" i="4"/>
  <c r="U140" i="4"/>
  <c r="R140" i="4"/>
  <c r="O140" i="4"/>
  <c r="L140" i="4"/>
  <c r="I140" i="4"/>
  <c r="G140" i="4"/>
  <c r="B140" i="4"/>
  <c r="U139" i="4"/>
  <c r="R139" i="4"/>
  <c r="O139" i="4"/>
  <c r="L139" i="4"/>
  <c r="I139" i="4"/>
  <c r="G139" i="4"/>
  <c r="B139" i="4"/>
  <c r="U138" i="4"/>
  <c r="R138" i="4"/>
  <c r="O138" i="4"/>
  <c r="L138" i="4"/>
  <c r="I138" i="4"/>
  <c r="G138" i="4"/>
  <c r="B138" i="4"/>
  <c r="U137" i="4"/>
  <c r="R137" i="4"/>
  <c r="O137" i="4"/>
  <c r="L137" i="4"/>
  <c r="I137" i="4"/>
  <c r="G137" i="4"/>
  <c r="B137" i="4"/>
  <c r="U136" i="4"/>
  <c r="R136" i="4"/>
  <c r="O136" i="4"/>
  <c r="L136" i="4"/>
  <c r="I136" i="4"/>
  <c r="G136" i="4"/>
  <c r="B136" i="4"/>
  <c r="U135" i="4"/>
  <c r="R135" i="4"/>
  <c r="O135" i="4"/>
  <c r="L135" i="4"/>
  <c r="I135" i="4"/>
  <c r="G135" i="4"/>
  <c r="B135" i="4"/>
  <c r="U134" i="4"/>
  <c r="R134" i="4"/>
  <c r="O134" i="4"/>
  <c r="L134" i="4"/>
  <c r="I134" i="4"/>
  <c r="G134" i="4"/>
  <c r="B134" i="4"/>
  <c r="U133" i="4"/>
  <c r="R133" i="4"/>
  <c r="O133" i="4"/>
  <c r="L133" i="4"/>
  <c r="I133" i="4"/>
  <c r="G133" i="4"/>
  <c r="B133" i="4"/>
  <c r="U132" i="4"/>
  <c r="R132" i="4"/>
  <c r="O132" i="4"/>
  <c r="L132" i="4"/>
  <c r="I132" i="4"/>
  <c r="G132" i="4"/>
  <c r="B132" i="4"/>
  <c r="U131" i="4"/>
  <c r="U158" i="4"/>
  <c r="R131" i="4"/>
  <c r="R158" i="4"/>
  <c r="O131" i="4"/>
  <c r="L131" i="4"/>
  <c r="L158" i="4" s="1"/>
  <c r="I131" i="4"/>
  <c r="G131" i="4"/>
  <c r="B131" i="4"/>
  <c r="U130" i="4"/>
  <c r="T130" i="4"/>
  <c r="S130" i="4"/>
  <c r="R130" i="4"/>
  <c r="P130" i="4"/>
  <c r="O130" i="4"/>
  <c r="L130" i="4"/>
  <c r="K130" i="4"/>
  <c r="J130" i="4"/>
  <c r="I130" i="4"/>
  <c r="H130" i="4"/>
  <c r="G130" i="4"/>
  <c r="E130" i="4"/>
  <c r="D130" i="4"/>
  <c r="C130" i="4"/>
  <c r="B130" i="4"/>
  <c r="AR128" i="4"/>
  <c r="AQ128" i="4"/>
  <c r="AP128" i="4"/>
  <c r="AO128" i="4"/>
  <c r="AN128" i="4"/>
  <c r="AM128" i="4"/>
  <c r="AL128" i="4"/>
  <c r="AK128" i="4"/>
  <c r="AJ128" i="4"/>
  <c r="AI128" i="4"/>
  <c r="AH128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S128" i="4"/>
  <c r="P128" i="4"/>
  <c r="N128" i="4"/>
  <c r="M128" i="4"/>
  <c r="K128" i="4"/>
  <c r="J128" i="4"/>
  <c r="H128" i="4"/>
  <c r="F128" i="4"/>
  <c r="E128" i="4"/>
  <c r="D128" i="4"/>
  <c r="C128" i="4"/>
  <c r="U127" i="4"/>
  <c r="R127" i="4"/>
  <c r="O127" i="4"/>
  <c r="L127" i="4"/>
  <c r="I127" i="4"/>
  <c r="G127" i="4"/>
  <c r="B127" i="4"/>
  <c r="U126" i="4"/>
  <c r="R126" i="4"/>
  <c r="O126" i="4"/>
  <c r="L126" i="4"/>
  <c r="I126" i="4"/>
  <c r="G126" i="4"/>
  <c r="B126" i="4"/>
  <c r="U125" i="4"/>
  <c r="R125" i="4"/>
  <c r="O125" i="4"/>
  <c r="L125" i="4"/>
  <c r="I125" i="4"/>
  <c r="G125" i="4"/>
  <c r="B125" i="4"/>
  <c r="U124" i="4"/>
  <c r="R124" i="4"/>
  <c r="O124" i="4"/>
  <c r="L124" i="4"/>
  <c r="I124" i="4"/>
  <c r="G124" i="4"/>
  <c r="B124" i="4"/>
  <c r="U123" i="4"/>
  <c r="R123" i="4"/>
  <c r="O123" i="4"/>
  <c r="L123" i="4"/>
  <c r="I123" i="4"/>
  <c r="G123" i="4"/>
  <c r="B123" i="4"/>
  <c r="U122" i="4"/>
  <c r="R122" i="4"/>
  <c r="O122" i="4"/>
  <c r="B122" i="4"/>
  <c r="U121" i="4"/>
  <c r="R121" i="4"/>
  <c r="O121" i="4"/>
  <c r="L121" i="4"/>
  <c r="I121" i="4"/>
  <c r="G121" i="4"/>
  <c r="B121" i="4"/>
  <c r="U120" i="4"/>
  <c r="R120" i="4"/>
  <c r="O120" i="4"/>
  <c r="L120" i="4"/>
  <c r="I120" i="4"/>
  <c r="G120" i="4"/>
  <c r="B120" i="4"/>
  <c r="U119" i="4"/>
  <c r="R119" i="4"/>
  <c r="U118" i="4"/>
  <c r="R118" i="4"/>
  <c r="O118" i="4"/>
  <c r="L118" i="4"/>
  <c r="I118" i="4"/>
  <c r="G118" i="4"/>
  <c r="B118" i="4"/>
  <c r="O117" i="4"/>
  <c r="L117" i="4"/>
  <c r="I117" i="4"/>
  <c r="G117" i="4"/>
  <c r="B117" i="4"/>
  <c r="U116" i="4"/>
  <c r="R116" i="4"/>
  <c r="O116" i="4"/>
  <c r="L116" i="4"/>
  <c r="I116" i="4"/>
  <c r="G116" i="4"/>
  <c r="B116" i="4"/>
  <c r="U115" i="4"/>
  <c r="R115" i="4"/>
  <c r="O115" i="4"/>
  <c r="L115" i="4"/>
  <c r="I115" i="4"/>
  <c r="G115" i="4"/>
  <c r="B115" i="4"/>
  <c r="U114" i="4"/>
  <c r="R114" i="4"/>
  <c r="O114" i="4"/>
  <c r="L114" i="4"/>
  <c r="I114" i="4"/>
  <c r="G114" i="4"/>
  <c r="B114" i="4"/>
  <c r="U113" i="4"/>
  <c r="R113" i="4"/>
  <c r="O113" i="4"/>
  <c r="L113" i="4"/>
  <c r="I113" i="4"/>
  <c r="G113" i="4"/>
  <c r="B113" i="4"/>
  <c r="U112" i="4"/>
  <c r="R112" i="4"/>
  <c r="O112" i="4"/>
  <c r="L112" i="4"/>
  <c r="I112" i="4"/>
  <c r="G112" i="4"/>
  <c r="B112" i="4"/>
  <c r="O111" i="4"/>
  <c r="L111" i="4"/>
  <c r="I111" i="4"/>
  <c r="G111" i="4"/>
  <c r="B111" i="4"/>
  <c r="U110" i="4"/>
  <c r="R110" i="4"/>
  <c r="O110" i="4"/>
  <c r="L110" i="4"/>
  <c r="I110" i="4"/>
  <c r="G110" i="4"/>
  <c r="B110" i="4"/>
  <c r="U109" i="4"/>
  <c r="R109" i="4"/>
  <c r="O109" i="4"/>
  <c r="L109" i="4"/>
  <c r="I109" i="4"/>
  <c r="G109" i="4"/>
  <c r="B109" i="4"/>
  <c r="U108" i="4"/>
  <c r="R108" i="4"/>
  <c r="O108" i="4"/>
  <c r="L108" i="4"/>
  <c r="I108" i="4"/>
  <c r="G108" i="4"/>
  <c r="B108" i="4"/>
  <c r="U107" i="4"/>
  <c r="R107" i="4"/>
  <c r="O107" i="4"/>
  <c r="L107" i="4"/>
  <c r="I107" i="4"/>
  <c r="G107" i="4"/>
  <c r="B107" i="4"/>
  <c r="U106" i="4"/>
  <c r="R106" i="4"/>
  <c r="O106" i="4"/>
  <c r="L106" i="4"/>
  <c r="I106" i="4"/>
  <c r="G106" i="4"/>
  <c r="B106" i="4"/>
  <c r="U105" i="4"/>
  <c r="R105" i="4"/>
  <c r="O105" i="4"/>
  <c r="L105" i="4"/>
  <c r="I105" i="4"/>
  <c r="G105" i="4"/>
  <c r="B105" i="4"/>
  <c r="U104" i="4"/>
  <c r="R104" i="4"/>
  <c r="O104" i="4"/>
  <c r="L104" i="4"/>
  <c r="I104" i="4"/>
  <c r="G104" i="4"/>
  <c r="B104" i="4"/>
  <c r="U103" i="4"/>
  <c r="R103" i="4"/>
  <c r="O103" i="4"/>
  <c r="L103" i="4"/>
  <c r="I103" i="4"/>
  <c r="G103" i="4"/>
  <c r="B103" i="4"/>
  <c r="U102" i="4"/>
  <c r="R102" i="4"/>
  <c r="O102" i="4"/>
  <c r="L102" i="4"/>
  <c r="I102" i="4"/>
  <c r="G102" i="4"/>
  <c r="B102" i="4"/>
  <c r="U101" i="4"/>
  <c r="U128" i="4" s="1"/>
  <c r="R101" i="4"/>
  <c r="O101" i="4"/>
  <c r="L101" i="4"/>
  <c r="I101" i="4"/>
  <c r="G101" i="4"/>
  <c r="B101" i="4"/>
  <c r="B128" i="4" s="1"/>
  <c r="U100" i="4"/>
  <c r="T100" i="4"/>
  <c r="S100" i="4"/>
  <c r="R100" i="4"/>
  <c r="P100" i="4"/>
  <c r="O100" i="4"/>
  <c r="L100" i="4"/>
  <c r="K100" i="4"/>
  <c r="J100" i="4"/>
  <c r="I100" i="4"/>
  <c r="H100" i="4"/>
  <c r="G100" i="4"/>
  <c r="E100" i="4"/>
  <c r="D100" i="4"/>
  <c r="C100" i="4"/>
  <c r="B100" i="4"/>
  <c r="U98" i="4"/>
  <c r="L98" i="4"/>
  <c r="K98" i="4"/>
  <c r="G98" i="4"/>
  <c r="I98" i="4"/>
  <c r="B98" i="4"/>
  <c r="U97" i="4"/>
  <c r="S97" i="4"/>
  <c r="P97" i="4"/>
  <c r="O97" i="4"/>
  <c r="L97" i="4"/>
  <c r="K97" i="4"/>
  <c r="J97" i="4"/>
  <c r="I97" i="4"/>
  <c r="H97" i="4"/>
  <c r="G97" i="4"/>
  <c r="E97" i="4"/>
  <c r="D97" i="4"/>
  <c r="C97" i="4"/>
  <c r="B97" i="4"/>
  <c r="U95" i="4"/>
  <c r="U94" i="4"/>
  <c r="L94" i="4"/>
  <c r="L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S93" i="4"/>
  <c r="P93" i="4"/>
  <c r="N93" i="4"/>
  <c r="M93" i="4"/>
  <c r="J93" i="4"/>
  <c r="H93" i="4"/>
  <c r="F93" i="4"/>
  <c r="E93" i="4"/>
  <c r="C93" i="4"/>
  <c r="U92" i="4"/>
  <c r="T92" i="4"/>
  <c r="S92" i="4"/>
  <c r="R92" i="4"/>
  <c r="P92" i="4"/>
  <c r="O92" i="4"/>
  <c r="L92" i="4"/>
  <c r="K92" i="4"/>
  <c r="J92" i="4"/>
  <c r="I92" i="4"/>
  <c r="H92" i="4"/>
  <c r="G92" i="4"/>
  <c r="E92" i="4"/>
  <c r="D92" i="4"/>
  <c r="C92" i="4"/>
  <c r="B92" i="4"/>
  <c r="U90" i="4"/>
  <c r="L90" i="4"/>
  <c r="F90" i="4"/>
  <c r="F88" i="4"/>
  <c r="U89" i="4"/>
  <c r="U88" i="4"/>
  <c r="L89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S88" i="4"/>
  <c r="P88" i="4"/>
  <c r="N88" i="4"/>
  <c r="M88" i="4"/>
  <c r="L88" i="4"/>
  <c r="J88" i="4"/>
  <c r="H88" i="4"/>
  <c r="E88" i="4"/>
  <c r="C88" i="4"/>
  <c r="U87" i="4"/>
  <c r="T87" i="4"/>
  <c r="S87" i="4"/>
  <c r="R87" i="4"/>
  <c r="P87" i="4"/>
  <c r="O87" i="4"/>
  <c r="L87" i="4"/>
  <c r="K87" i="4"/>
  <c r="J87" i="4"/>
  <c r="I87" i="4"/>
  <c r="H87" i="4"/>
  <c r="G87" i="4"/>
  <c r="E87" i="4"/>
  <c r="D87" i="4"/>
  <c r="C87" i="4"/>
  <c r="B87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S85" i="4"/>
  <c r="U84" i="4"/>
  <c r="U83" i="4"/>
  <c r="U82" i="4"/>
  <c r="U81" i="4"/>
  <c r="U80" i="4"/>
  <c r="U79" i="4"/>
  <c r="U78" i="4"/>
  <c r="U85" i="4"/>
  <c r="U77" i="4"/>
  <c r="T77" i="4"/>
  <c r="S77" i="4"/>
  <c r="R77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S75" i="4"/>
  <c r="P75" i="4"/>
  <c r="N75" i="4"/>
  <c r="M75" i="4"/>
  <c r="J75" i="4"/>
  <c r="H75" i="4"/>
  <c r="F75" i="4"/>
  <c r="E75" i="4"/>
  <c r="C75" i="4"/>
  <c r="U74" i="4"/>
  <c r="L74" i="4"/>
  <c r="U73" i="4"/>
  <c r="L73" i="4"/>
  <c r="U72" i="4"/>
  <c r="L72" i="4"/>
  <c r="U71" i="4"/>
  <c r="L71" i="4"/>
  <c r="U70" i="4"/>
  <c r="L70" i="4"/>
  <c r="U69" i="4"/>
  <c r="L69" i="4"/>
  <c r="U68" i="4"/>
  <c r="U75" i="4"/>
  <c r="T68" i="4"/>
  <c r="T75" i="4" s="1"/>
  <c r="L68" i="4"/>
  <c r="L75" i="4"/>
  <c r="U67" i="4"/>
  <c r="T67" i="4"/>
  <c r="S67" i="4"/>
  <c r="R67" i="4"/>
  <c r="P67" i="4"/>
  <c r="L67" i="4"/>
  <c r="J67" i="4"/>
  <c r="H67" i="4"/>
  <c r="E67" i="4"/>
  <c r="C67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S65" i="4"/>
  <c r="P65" i="4"/>
  <c r="N65" i="4"/>
  <c r="M65" i="4"/>
  <c r="J65" i="4"/>
  <c r="H65" i="4"/>
  <c r="F65" i="4"/>
  <c r="E65" i="4"/>
  <c r="C65" i="4"/>
  <c r="U64" i="4"/>
  <c r="L64" i="4"/>
  <c r="U63" i="4"/>
  <c r="U65" i="4" s="1"/>
  <c r="L63" i="4"/>
  <c r="L65" i="4"/>
  <c r="U62" i="4"/>
  <c r="S62" i="4"/>
  <c r="P62" i="4"/>
  <c r="L62" i="4"/>
  <c r="J62" i="4"/>
  <c r="H62" i="4"/>
  <c r="E62" i="4"/>
  <c r="C62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T60" i="4"/>
  <c r="S60" i="4"/>
  <c r="U59" i="4"/>
  <c r="U58" i="4"/>
  <c r="U57" i="4"/>
  <c r="U56" i="4"/>
  <c r="U55" i="4"/>
  <c r="U54" i="4"/>
  <c r="R54" i="4"/>
  <c r="R60" i="4" s="1"/>
  <c r="U53" i="4"/>
  <c r="T53" i="4"/>
  <c r="S53" i="4"/>
  <c r="R53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T51" i="4"/>
  <c r="S51" i="4"/>
  <c r="U50" i="4"/>
  <c r="U49" i="4"/>
  <c r="U48" i="4"/>
  <c r="U47" i="4"/>
  <c r="U38" i="4"/>
  <c r="U46" i="4"/>
  <c r="U45" i="4"/>
  <c r="U51" i="4"/>
  <c r="R45" i="4"/>
  <c r="R51" i="4"/>
  <c r="U44" i="4"/>
  <c r="T44" i="4"/>
  <c r="S44" i="4"/>
  <c r="R44" i="4"/>
  <c r="AR42" i="4"/>
  <c r="AR6" i="4"/>
  <c r="AQ42" i="4"/>
  <c r="AP42" i="4"/>
  <c r="AO42" i="4"/>
  <c r="AO6" i="4"/>
  <c r="AN42" i="4"/>
  <c r="AN6" i="4"/>
  <c r="AM42" i="4"/>
  <c r="AL42" i="4"/>
  <c r="AK42" i="4"/>
  <c r="AJ42" i="4"/>
  <c r="AJ6" i="4"/>
  <c r="AI42" i="4"/>
  <c r="AH42" i="4"/>
  <c r="AG42" i="4"/>
  <c r="AG6" i="4"/>
  <c r="AF42" i="4"/>
  <c r="AF6" i="4"/>
  <c r="AE42" i="4"/>
  <c r="AD42" i="4"/>
  <c r="AC42" i="4"/>
  <c r="AB42" i="4"/>
  <c r="AB6" i="4"/>
  <c r="AA42" i="4"/>
  <c r="Z42" i="4"/>
  <c r="Y42" i="4"/>
  <c r="Y6" i="4"/>
  <c r="X42" i="4"/>
  <c r="X6" i="4"/>
  <c r="W42" i="4"/>
  <c r="V42" i="4"/>
  <c r="P42" i="4"/>
  <c r="N42" i="4"/>
  <c r="M42" i="4"/>
  <c r="J42" i="4"/>
  <c r="H42" i="4"/>
  <c r="F42" i="4"/>
  <c r="E42" i="4"/>
  <c r="D42" i="4"/>
  <c r="C42" i="4"/>
  <c r="S41" i="4"/>
  <c r="L41" i="4"/>
  <c r="U40" i="4"/>
  <c r="S40" i="4"/>
  <c r="L40" i="4"/>
  <c r="U39" i="4"/>
  <c r="S39" i="4"/>
  <c r="L39" i="4"/>
  <c r="S38" i="4"/>
  <c r="L38" i="4"/>
  <c r="U37" i="4"/>
  <c r="S37" i="4"/>
  <c r="L37" i="4"/>
  <c r="U36" i="4"/>
  <c r="T36" i="4"/>
  <c r="T42" i="4" s="1"/>
  <c r="T78" i="4" s="1"/>
  <c r="T85" i="4" s="1"/>
  <c r="S36" i="4"/>
  <c r="S42" i="4" s="1"/>
  <c r="S6" i="4" s="1"/>
  <c r="L36" i="4"/>
  <c r="K36" i="4"/>
  <c r="I36" i="4"/>
  <c r="I42" i="4"/>
  <c r="G36" i="4"/>
  <c r="G42" i="4"/>
  <c r="B36" i="4"/>
  <c r="B42" i="4" s="1"/>
  <c r="U35" i="4"/>
  <c r="T35" i="4"/>
  <c r="S35" i="4"/>
  <c r="R35" i="4"/>
  <c r="P35" i="4"/>
  <c r="O35" i="4"/>
  <c r="L35" i="4"/>
  <c r="K35" i="4"/>
  <c r="J35" i="4"/>
  <c r="I35" i="4"/>
  <c r="H35" i="4"/>
  <c r="G35" i="4"/>
  <c r="E35" i="4"/>
  <c r="D35" i="4"/>
  <c r="C35" i="4"/>
  <c r="B35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S33" i="4"/>
  <c r="P33" i="4"/>
  <c r="N33" i="4"/>
  <c r="M33" i="4"/>
  <c r="J33" i="4"/>
  <c r="H33" i="4"/>
  <c r="F33" i="4"/>
  <c r="E33" i="4"/>
  <c r="D33" i="4"/>
  <c r="C33" i="4"/>
  <c r="U32" i="4"/>
  <c r="R32" i="4"/>
  <c r="L32" i="4"/>
  <c r="U31" i="4"/>
  <c r="R31" i="4"/>
  <c r="L31" i="4"/>
  <c r="U30" i="4"/>
  <c r="R30" i="4"/>
  <c r="L30" i="4"/>
  <c r="U29" i="4"/>
  <c r="R29" i="4"/>
  <c r="L29" i="4"/>
  <c r="U28" i="4"/>
  <c r="R28" i="4"/>
  <c r="L28" i="4"/>
  <c r="U27" i="4"/>
  <c r="R27" i="4"/>
  <c r="L27" i="4"/>
  <c r="U26" i="4"/>
  <c r="R26" i="4"/>
  <c r="L26" i="4"/>
  <c r="U25" i="4"/>
  <c r="R25" i="4"/>
  <c r="L25" i="4"/>
  <c r="U24" i="4"/>
  <c r="R24" i="4"/>
  <c r="L24" i="4"/>
  <c r="U23" i="4"/>
  <c r="R23" i="4"/>
  <c r="L23" i="4"/>
  <c r="U22" i="4"/>
  <c r="R22" i="4"/>
  <c r="L22" i="4"/>
  <c r="U21" i="4"/>
  <c r="R21" i="4"/>
  <c r="L21" i="4"/>
  <c r="U20" i="4"/>
  <c r="R20" i="4"/>
  <c r="L20" i="4"/>
  <c r="U19" i="4"/>
  <c r="R19" i="4"/>
  <c r="L19" i="4"/>
  <c r="U18" i="4"/>
  <c r="R18" i="4"/>
  <c r="L18" i="4"/>
  <c r="U17" i="4"/>
  <c r="R17" i="4"/>
  <c r="L17" i="4"/>
  <c r="U16" i="4"/>
  <c r="R16" i="4"/>
  <c r="L16" i="4"/>
  <c r="U15" i="4"/>
  <c r="R15" i="4"/>
  <c r="L15" i="4"/>
  <c r="U14" i="4"/>
  <c r="R14" i="4"/>
  <c r="L14" i="4"/>
  <c r="U13" i="4"/>
  <c r="R13" i="4"/>
  <c r="L13" i="4"/>
  <c r="U12" i="4"/>
  <c r="R12" i="4"/>
  <c r="L12" i="4"/>
  <c r="U11" i="4"/>
  <c r="R11" i="4"/>
  <c r="L11" i="4"/>
  <c r="U10" i="4"/>
  <c r="U33" i="4"/>
  <c r="U5" i="4"/>
  <c r="R10" i="4"/>
  <c r="R33" i="4"/>
  <c r="R68" i="4"/>
  <c r="R75" i="4"/>
  <c r="L10" i="4"/>
  <c r="L33" i="4"/>
  <c r="L5" i="4"/>
  <c r="K10" i="4"/>
  <c r="O10" i="4"/>
  <c r="O33" i="4"/>
  <c r="O5" i="4"/>
  <c r="B10" i="4"/>
  <c r="B33" i="4"/>
  <c r="U9" i="4"/>
  <c r="S9" i="4"/>
  <c r="R9" i="4"/>
  <c r="P9" i="4"/>
  <c r="O9" i="4"/>
  <c r="L9" i="4"/>
  <c r="K9" i="4"/>
  <c r="J9" i="4"/>
  <c r="I9" i="4"/>
  <c r="H9" i="4"/>
  <c r="G9" i="4"/>
  <c r="E9" i="4"/>
  <c r="D9" i="4"/>
  <c r="C9" i="4"/>
  <c r="B9" i="4"/>
  <c r="C7" i="4"/>
  <c r="AQ6" i="4"/>
  <c r="AP6" i="4"/>
  <c r="AM6" i="4"/>
  <c r="AL6" i="4"/>
  <c r="AK6" i="4"/>
  <c r="AI6" i="4"/>
  <c r="AH6" i="4"/>
  <c r="AE6" i="4"/>
  <c r="AD6" i="4"/>
  <c r="AC6" i="4"/>
  <c r="AA6" i="4"/>
  <c r="Z6" i="4"/>
  <c r="W6" i="4"/>
  <c r="V6" i="4"/>
  <c r="T6" i="4"/>
  <c r="R6" i="4"/>
  <c r="P6" i="4"/>
  <c r="N6" i="4"/>
  <c r="M6" i="4"/>
  <c r="L6" i="4"/>
  <c r="L7" i="4" s="1"/>
  <c r="K6" i="4"/>
  <c r="J6" i="4"/>
  <c r="I6" i="4"/>
  <c r="H6" i="4"/>
  <c r="G6" i="4"/>
  <c r="F6" i="4"/>
  <c r="E6" i="4"/>
  <c r="D6" i="4"/>
  <c r="B6" i="4"/>
  <c r="AR5" i="4"/>
  <c r="AR7" i="4" s="1"/>
  <c r="AQ5" i="4"/>
  <c r="AQ7" i="4"/>
  <c r="AP5" i="4"/>
  <c r="AP7" i="4"/>
  <c r="AO5" i="4"/>
  <c r="AN5" i="4"/>
  <c r="AN7" i="4"/>
  <c r="AM5" i="4"/>
  <c r="AM7" i="4"/>
  <c r="AL5" i="4"/>
  <c r="AL7" i="4" s="1"/>
  <c r="AK5" i="4"/>
  <c r="AK7" i="4" s="1"/>
  <c r="AJ5" i="4"/>
  <c r="AJ7" i="4" s="1"/>
  <c r="AI5" i="4"/>
  <c r="AI7" i="4"/>
  <c r="AH5" i="4"/>
  <c r="AH7" i="4"/>
  <c r="AG5" i="4"/>
  <c r="AF5" i="4"/>
  <c r="AF7" i="4"/>
  <c r="AE5" i="4"/>
  <c r="AE7" i="4"/>
  <c r="AD5" i="4"/>
  <c r="AD7" i="4" s="1"/>
  <c r="AC5" i="4"/>
  <c r="AC7" i="4" s="1"/>
  <c r="AB5" i="4"/>
  <c r="AB7" i="4" s="1"/>
  <c r="AA5" i="4"/>
  <c r="AA7" i="4"/>
  <c r="Z5" i="4"/>
  <c r="Z7" i="4"/>
  <c r="Y5" i="4"/>
  <c r="X5" i="4"/>
  <c r="X7" i="4"/>
  <c r="W5" i="4"/>
  <c r="W7" i="4"/>
  <c r="V5" i="4"/>
  <c r="V7" i="4" s="1"/>
  <c r="T5" i="4"/>
  <c r="T7" i="4" s="1"/>
  <c r="R5" i="4"/>
  <c r="R7" i="4"/>
  <c r="S5" i="4"/>
  <c r="P5" i="4"/>
  <c r="P7" i="4"/>
  <c r="N5" i="4"/>
  <c r="N7" i="4"/>
  <c r="M5" i="4"/>
  <c r="M7" i="4" s="1"/>
  <c r="J5" i="4"/>
  <c r="J7" i="4"/>
  <c r="H5" i="4"/>
  <c r="H7" i="4"/>
  <c r="F5" i="4"/>
  <c r="F7" i="4"/>
  <c r="E5" i="4"/>
  <c r="E7" i="4" s="1"/>
  <c r="D5" i="4"/>
  <c r="D7" i="4" s="1"/>
  <c r="B5" i="4"/>
  <c r="B7" i="4"/>
  <c r="V4" i="4"/>
  <c r="V67" i="4" s="1"/>
  <c r="N4" i="4"/>
  <c r="N130" i="4" s="1"/>
  <c r="M4" i="4"/>
  <c r="M62" i="4" s="1"/>
  <c r="F4" i="4"/>
  <c r="F100" i="4" s="1"/>
  <c r="AB4" i="3"/>
  <c r="AB43" i="3" s="1"/>
  <c r="AB13" i="3"/>
  <c r="B4" i="3"/>
  <c r="B57" i="3"/>
  <c r="L21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S20" i="2"/>
  <c r="P20" i="2"/>
  <c r="N20" i="2"/>
  <c r="M20" i="2"/>
  <c r="L20" i="2"/>
  <c r="K20" i="2"/>
  <c r="J20" i="2"/>
  <c r="I20" i="2"/>
  <c r="H20" i="2"/>
  <c r="G20" i="2"/>
  <c r="F20" i="2"/>
  <c r="E20" i="2"/>
  <c r="C20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S19" i="2"/>
  <c r="N19" i="2"/>
  <c r="M19" i="2"/>
  <c r="J19" i="2"/>
  <c r="H19" i="2"/>
  <c r="E19" i="2"/>
  <c r="C19" i="2"/>
  <c r="AR18" i="2"/>
  <c r="AQ18" i="2"/>
  <c r="AQ17" i="2"/>
  <c r="AP18" i="2"/>
  <c r="AO18" i="2"/>
  <c r="AN18" i="2"/>
  <c r="AN17" i="2"/>
  <c r="AM18" i="2"/>
  <c r="AM17" i="2" s="1"/>
  <c r="AL18" i="2"/>
  <c r="AL17" i="2"/>
  <c r="AK18" i="2"/>
  <c r="AJ18" i="2"/>
  <c r="AI18" i="2"/>
  <c r="AI17" i="2"/>
  <c r="AH18" i="2"/>
  <c r="AG18" i="2"/>
  <c r="AF18" i="2"/>
  <c r="AF17" i="2"/>
  <c r="AE18" i="2"/>
  <c r="AE17" i="2" s="1"/>
  <c r="AD18" i="2"/>
  <c r="AD17" i="2"/>
  <c r="AC18" i="2"/>
  <c r="AB18" i="2"/>
  <c r="AA18" i="2"/>
  <c r="AA17" i="2"/>
  <c r="Z18" i="2"/>
  <c r="Y18" i="2"/>
  <c r="X18" i="2"/>
  <c r="X17" i="2"/>
  <c r="W18" i="2"/>
  <c r="W17" i="2" s="1"/>
  <c r="V18" i="2"/>
  <c r="V17" i="2"/>
  <c r="S18" i="2"/>
  <c r="N18" i="2"/>
  <c r="M18" i="2"/>
  <c r="J18" i="2"/>
  <c r="J17" i="2"/>
  <c r="H18" i="2"/>
  <c r="H17" i="2" s="1"/>
  <c r="F18" i="2"/>
  <c r="E18" i="2"/>
  <c r="C18" i="2"/>
  <c r="AR17" i="2"/>
  <c r="AP17" i="2"/>
  <c r="AO17" i="2"/>
  <c r="AK17" i="2"/>
  <c r="AJ17" i="2"/>
  <c r="AH17" i="2"/>
  <c r="AG17" i="2"/>
  <c r="AC17" i="2"/>
  <c r="AB17" i="2"/>
  <c r="Z17" i="2"/>
  <c r="Y17" i="2"/>
  <c r="U17" i="2"/>
  <c r="S17" i="2"/>
  <c r="N17" i="2"/>
  <c r="M17" i="2"/>
  <c r="K17" i="2"/>
  <c r="I17" i="2"/>
  <c r="G17" i="2"/>
  <c r="E17" i="2"/>
  <c r="C17" i="2"/>
  <c r="L16" i="2"/>
  <c r="L15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S14" i="2"/>
  <c r="P14" i="2"/>
  <c r="N14" i="2"/>
  <c r="M14" i="2"/>
  <c r="L14" i="2"/>
  <c r="K14" i="2"/>
  <c r="J14" i="2"/>
  <c r="I14" i="2"/>
  <c r="H14" i="2"/>
  <c r="G14" i="2"/>
  <c r="F14" i="2"/>
  <c r="E14" i="2"/>
  <c r="C14" i="2"/>
  <c r="L13" i="2"/>
  <c r="L12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S11" i="2"/>
  <c r="P11" i="2"/>
  <c r="N11" i="2"/>
  <c r="M11" i="2"/>
  <c r="L11" i="2"/>
  <c r="K11" i="2"/>
  <c r="J11" i="2"/>
  <c r="I11" i="2"/>
  <c r="H11" i="2"/>
  <c r="G11" i="2"/>
  <c r="F11" i="2"/>
  <c r="E11" i="2"/>
  <c r="C11" i="2"/>
  <c r="L9" i="2"/>
  <c r="K8" i="2"/>
  <c r="I8" i="2"/>
  <c r="G8" i="2"/>
  <c r="L6" i="2"/>
  <c r="U5" i="2"/>
  <c r="K5" i="2"/>
  <c r="I5" i="2"/>
  <c r="G5" i="2"/>
  <c r="U4" i="2"/>
  <c r="AJ4" i="3"/>
  <c r="T4" i="2"/>
  <c r="AH4" i="3"/>
  <c r="S4" i="2"/>
  <c r="AF4" i="3"/>
  <c r="R4" i="2"/>
  <c r="AD4" i="3"/>
  <c r="P4" i="2"/>
  <c r="Z4" i="3"/>
  <c r="O4" i="2"/>
  <c r="X4" i="3"/>
  <c r="L4" i="2"/>
  <c r="R4" i="3"/>
  <c r="K4" i="2"/>
  <c r="P4" i="3"/>
  <c r="J4" i="2"/>
  <c r="N4" i="3"/>
  <c r="I4" i="2"/>
  <c r="L4" i="3"/>
  <c r="H4" i="2"/>
  <c r="J4" i="3"/>
  <c r="G4" i="2"/>
  <c r="H4" i="3"/>
  <c r="E4" i="2"/>
  <c r="D4" i="3"/>
  <c r="B4" i="2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T197" i="1"/>
  <c r="S197" i="1"/>
  <c r="P197" i="1"/>
  <c r="N197" i="1"/>
  <c r="M197" i="1"/>
  <c r="J197" i="1"/>
  <c r="H197" i="1"/>
  <c r="F197" i="1"/>
  <c r="E197" i="1"/>
  <c r="D197" i="1"/>
  <c r="C197" i="1"/>
  <c r="U196" i="1"/>
  <c r="U195" i="1"/>
  <c r="R195" i="1"/>
  <c r="R197" i="1"/>
  <c r="L195" i="1"/>
  <c r="K195" i="1"/>
  <c r="O195" i="1" s="1"/>
  <c r="I195" i="1"/>
  <c r="G195" i="1"/>
  <c r="B195" i="1"/>
  <c r="L194" i="1"/>
  <c r="L197" i="1"/>
  <c r="K194" i="1"/>
  <c r="B194" i="1"/>
  <c r="B197" i="1"/>
  <c r="U193" i="1"/>
  <c r="T193" i="1"/>
  <c r="S193" i="1"/>
  <c r="R193" i="1"/>
  <c r="P193" i="1"/>
  <c r="O193" i="1"/>
  <c r="L193" i="1"/>
  <c r="K193" i="1"/>
  <c r="J193" i="1"/>
  <c r="I193" i="1"/>
  <c r="H193" i="1"/>
  <c r="G193" i="1"/>
  <c r="E193" i="1"/>
  <c r="D193" i="1"/>
  <c r="C193" i="1"/>
  <c r="B193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T191" i="1"/>
  <c r="S191" i="1"/>
  <c r="P191" i="1"/>
  <c r="N191" i="1"/>
  <c r="M191" i="1"/>
  <c r="J191" i="1"/>
  <c r="H191" i="1"/>
  <c r="F191" i="1"/>
  <c r="E191" i="1"/>
  <c r="D191" i="1"/>
  <c r="C191" i="1"/>
  <c r="U190" i="1"/>
  <c r="R190" i="1"/>
  <c r="L190" i="1"/>
  <c r="K190" i="1"/>
  <c r="O190" i="1"/>
  <c r="B190" i="1"/>
  <c r="U189" i="1"/>
  <c r="R189" i="1"/>
  <c r="R191" i="1" s="1"/>
  <c r="L189" i="1"/>
  <c r="L191" i="1"/>
  <c r="K189" i="1"/>
  <c r="O189" i="1"/>
  <c r="B189" i="1"/>
  <c r="B191" i="1"/>
  <c r="U188" i="1"/>
  <c r="T188" i="1"/>
  <c r="S188" i="1"/>
  <c r="R188" i="1"/>
  <c r="P188" i="1"/>
  <c r="O188" i="1"/>
  <c r="L188" i="1"/>
  <c r="K188" i="1"/>
  <c r="J188" i="1"/>
  <c r="I188" i="1"/>
  <c r="H188" i="1"/>
  <c r="G188" i="1"/>
  <c r="E188" i="1"/>
  <c r="D188" i="1"/>
  <c r="C188" i="1"/>
  <c r="B188" i="1"/>
  <c r="L186" i="1"/>
  <c r="K186" i="1"/>
  <c r="I186" i="1"/>
  <c r="G186" i="1"/>
  <c r="B186" i="1"/>
  <c r="U185" i="1"/>
  <c r="S185" i="1"/>
  <c r="P185" i="1"/>
  <c r="O185" i="1"/>
  <c r="L185" i="1"/>
  <c r="K185" i="1"/>
  <c r="J185" i="1"/>
  <c r="I185" i="1"/>
  <c r="H185" i="1"/>
  <c r="G185" i="1"/>
  <c r="E185" i="1"/>
  <c r="D185" i="1"/>
  <c r="C185" i="1"/>
  <c r="B185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T183" i="1"/>
  <c r="S183" i="1"/>
  <c r="P183" i="1"/>
  <c r="N183" i="1"/>
  <c r="M183" i="1"/>
  <c r="J183" i="1"/>
  <c r="H183" i="1"/>
  <c r="F183" i="1"/>
  <c r="E183" i="1"/>
  <c r="D183" i="1"/>
  <c r="C183" i="1"/>
  <c r="U182" i="1"/>
  <c r="R182" i="1"/>
  <c r="L182" i="1"/>
  <c r="K182" i="1"/>
  <c r="O182" i="1"/>
  <c r="B182" i="1"/>
  <c r="U181" i="1"/>
  <c r="R181" i="1"/>
  <c r="L181" i="1"/>
  <c r="K181" i="1"/>
  <c r="O181" i="1"/>
  <c r="B181" i="1"/>
  <c r="U180" i="1"/>
  <c r="R180" i="1"/>
  <c r="L180" i="1"/>
  <c r="K180" i="1"/>
  <c r="O180" i="1"/>
  <c r="B180" i="1"/>
  <c r="U179" i="1"/>
  <c r="U183" i="1"/>
  <c r="R179" i="1"/>
  <c r="L179" i="1"/>
  <c r="L183" i="1" s="1"/>
  <c r="K179" i="1"/>
  <c r="O179" i="1"/>
  <c r="B179" i="1"/>
  <c r="B183" i="1"/>
  <c r="U178" i="1"/>
  <c r="T178" i="1"/>
  <c r="S178" i="1"/>
  <c r="R178" i="1"/>
  <c r="P178" i="1"/>
  <c r="O178" i="1"/>
  <c r="L178" i="1"/>
  <c r="K178" i="1"/>
  <c r="J178" i="1"/>
  <c r="I178" i="1"/>
  <c r="H178" i="1"/>
  <c r="G178" i="1"/>
  <c r="E178" i="1"/>
  <c r="D178" i="1"/>
  <c r="C178" i="1"/>
  <c r="B178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T176" i="1"/>
  <c r="S176" i="1"/>
  <c r="P176" i="1"/>
  <c r="P186" i="1"/>
  <c r="N176" i="1"/>
  <c r="N186" i="1"/>
  <c r="M176" i="1"/>
  <c r="M186" i="1"/>
  <c r="J176" i="1"/>
  <c r="H176" i="1"/>
  <c r="F176" i="1"/>
  <c r="E176" i="1"/>
  <c r="D176" i="1"/>
  <c r="C176" i="1"/>
  <c r="U175" i="1"/>
  <c r="R175" i="1"/>
  <c r="L175" i="1"/>
  <c r="K175" i="1"/>
  <c r="G175" i="1"/>
  <c r="I175" i="1"/>
  <c r="B175" i="1"/>
  <c r="U174" i="1"/>
  <c r="U176" i="1" s="1"/>
  <c r="R174" i="1"/>
  <c r="R176" i="1" s="1"/>
  <c r="L174" i="1"/>
  <c r="L176" i="1" s="1"/>
  <c r="K174" i="1"/>
  <c r="K176" i="1"/>
  <c r="I174" i="1"/>
  <c r="B174" i="1"/>
  <c r="B176" i="1"/>
  <c r="U173" i="1"/>
  <c r="T173" i="1"/>
  <c r="S173" i="1"/>
  <c r="R173" i="1"/>
  <c r="P173" i="1"/>
  <c r="O173" i="1"/>
  <c r="L173" i="1"/>
  <c r="K173" i="1"/>
  <c r="J173" i="1"/>
  <c r="I173" i="1"/>
  <c r="H173" i="1"/>
  <c r="G173" i="1"/>
  <c r="E173" i="1"/>
  <c r="D173" i="1"/>
  <c r="C173" i="1"/>
  <c r="B173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S171" i="1"/>
  <c r="P171" i="1"/>
  <c r="N171" i="1"/>
  <c r="M171" i="1"/>
  <c r="J171" i="1"/>
  <c r="H171" i="1"/>
  <c r="F171" i="1"/>
  <c r="E171" i="1"/>
  <c r="C171" i="1"/>
  <c r="U170" i="1"/>
  <c r="L170" i="1"/>
  <c r="U169" i="1"/>
  <c r="L169" i="1"/>
  <c r="U168" i="1"/>
  <c r="L168" i="1"/>
  <c r="U167" i="1"/>
  <c r="L167" i="1"/>
  <c r="U166" i="1"/>
  <c r="U171" i="1" s="1"/>
  <c r="L166" i="1"/>
  <c r="L171" i="1"/>
  <c r="U165" i="1"/>
  <c r="S165" i="1"/>
  <c r="P165" i="1"/>
  <c r="L165" i="1"/>
  <c r="J165" i="1"/>
  <c r="H165" i="1"/>
  <c r="E165" i="1"/>
  <c r="C165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S163" i="1"/>
  <c r="P163" i="1"/>
  <c r="N163" i="1"/>
  <c r="M163" i="1"/>
  <c r="J163" i="1"/>
  <c r="H163" i="1"/>
  <c r="F163" i="1"/>
  <c r="E163" i="1"/>
  <c r="C163" i="1"/>
  <c r="U162" i="1"/>
  <c r="L162" i="1"/>
  <c r="U161" i="1"/>
  <c r="U163" i="1"/>
  <c r="L161" i="1"/>
  <c r="L163" i="1"/>
  <c r="U160" i="1"/>
  <c r="S160" i="1"/>
  <c r="P160" i="1"/>
  <c r="L160" i="1"/>
  <c r="J160" i="1"/>
  <c r="H160" i="1"/>
  <c r="E160" i="1"/>
  <c r="C160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T158" i="1"/>
  <c r="S158" i="1"/>
  <c r="P158" i="1"/>
  <c r="N158" i="1"/>
  <c r="M158" i="1"/>
  <c r="K158" i="1"/>
  <c r="J158" i="1"/>
  <c r="H158" i="1"/>
  <c r="F158" i="1"/>
  <c r="E158" i="1"/>
  <c r="D158" i="1"/>
  <c r="AM10" i="2"/>
  <c r="AM8" i="2"/>
  <c r="C158" i="1"/>
  <c r="U157" i="1"/>
  <c r="R157" i="1"/>
  <c r="O157" i="1"/>
  <c r="L157" i="1"/>
  <c r="I157" i="1"/>
  <c r="G157" i="1"/>
  <c r="B157" i="1"/>
  <c r="U156" i="1"/>
  <c r="R156" i="1"/>
  <c r="O156" i="1"/>
  <c r="L156" i="1"/>
  <c r="I156" i="1"/>
  <c r="G156" i="1"/>
  <c r="B156" i="1"/>
  <c r="U155" i="1"/>
  <c r="R155" i="1"/>
  <c r="O155" i="1"/>
  <c r="L155" i="1"/>
  <c r="I155" i="1"/>
  <c r="G155" i="1"/>
  <c r="B155" i="1"/>
  <c r="U154" i="1"/>
  <c r="R154" i="1"/>
  <c r="O154" i="1"/>
  <c r="L154" i="1"/>
  <c r="I154" i="1"/>
  <c r="G154" i="1"/>
  <c r="B154" i="1"/>
  <c r="U153" i="1"/>
  <c r="R153" i="1"/>
  <c r="O153" i="1"/>
  <c r="L153" i="1"/>
  <c r="I153" i="1"/>
  <c r="G153" i="1"/>
  <c r="B153" i="1"/>
  <c r="U152" i="1"/>
  <c r="R152" i="1"/>
  <c r="O152" i="1"/>
  <c r="L152" i="1"/>
  <c r="I152" i="1"/>
  <c r="G152" i="1"/>
  <c r="B152" i="1"/>
  <c r="U151" i="1"/>
  <c r="R151" i="1"/>
  <c r="O151" i="1"/>
  <c r="L151" i="1"/>
  <c r="I151" i="1"/>
  <c r="G151" i="1"/>
  <c r="B151" i="1"/>
  <c r="U150" i="1"/>
  <c r="R150" i="1"/>
  <c r="O150" i="1"/>
  <c r="L150" i="1"/>
  <c r="I150" i="1"/>
  <c r="G150" i="1"/>
  <c r="B150" i="1"/>
  <c r="U149" i="1"/>
  <c r="R149" i="1"/>
  <c r="U148" i="1"/>
  <c r="R148" i="1"/>
  <c r="O148" i="1"/>
  <c r="L148" i="1"/>
  <c r="I148" i="1"/>
  <c r="G148" i="1"/>
  <c r="B148" i="1"/>
  <c r="O147" i="1"/>
  <c r="L147" i="1"/>
  <c r="I147" i="1"/>
  <c r="G147" i="1"/>
  <c r="B147" i="1"/>
  <c r="U146" i="1"/>
  <c r="R146" i="1"/>
  <c r="O146" i="1"/>
  <c r="L146" i="1"/>
  <c r="I146" i="1"/>
  <c r="G146" i="1"/>
  <c r="B146" i="1"/>
  <c r="U145" i="1"/>
  <c r="R145" i="1"/>
  <c r="O145" i="1"/>
  <c r="L145" i="1"/>
  <c r="I145" i="1"/>
  <c r="G145" i="1"/>
  <c r="B145" i="1"/>
  <c r="U144" i="1"/>
  <c r="R144" i="1"/>
  <c r="O144" i="1"/>
  <c r="L144" i="1"/>
  <c r="I144" i="1"/>
  <c r="G144" i="1"/>
  <c r="B144" i="1"/>
  <c r="U143" i="1"/>
  <c r="R143" i="1"/>
  <c r="O143" i="1"/>
  <c r="L143" i="1"/>
  <c r="I143" i="1"/>
  <c r="G143" i="1"/>
  <c r="B143" i="1"/>
  <c r="U142" i="1"/>
  <c r="R142" i="1"/>
  <c r="O142" i="1"/>
  <c r="L142" i="1"/>
  <c r="I142" i="1"/>
  <c r="G142" i="1"/>
  <c r="B142" i="1"/>
  <c r="O141" i="1"/>
  <c r="L141" i="1"/>
  <c r="I141" i="1"/>
  <c r="G141" i="1"/>
  <c r="B141" i="1"/>
  <c r="U140" i="1"/>
  <c r="R140" i="1"/>
  <c r="O140" i="1"/>
  <c r="L140" i="1"/>
  <c r="I140" i="1"/>
  <c r="G140" i="1"/>
  <c r="B140" i="1"/>
  <c r="U139" i="1"/>
  <c r="R139" i="1"/>
  <c r="O139" i="1"/>
  <c r="L139" i="1"/>
  <c r="I139" i="1"/>
  <c r="G139" i="1"/>
  <c r="B139" i="1"/>
  <c r="U138" i="1"/>
  <c r="R138" i="1"/>
  <c r="O138" i="1"/>
  <c r="L138" i="1"/>
  <c r="I138" i="1"/>
  <c r="G138" i="1"/>
  <c r="B138" i="1"/>
  <c r="U137" i="1"/>
  <c r="R137" i="1"/>
  <c r="O137" i="1"/>
  <c r="L137" i="1"/>
  <c r="I137" i="1"/>
  <c r="G137" i="1"/>
  <c r="B137" i="1"/>
  <c r="U136" i="1"/>
  <c r="R136" i="1"/>
  <c r="O136" i="1"/>
  <c r="L136" i="1"/>
  <c r="I136" i="1"/>
  <c r="G136" i="1"/>
  <c r="B136" i="1"/>
  <c r="U135" i="1"/>
  <c r="R135" i="1"/>
  <c r="O135" i="1"/>
  <c r="L135" i="1"/>
  <c r="I135" i="1"/>
  <c r="G135" i="1"/>
  <c r="B135" i="1"/>
  <c r="U134" i="1"/>
  <c r="R134" i="1"/>
  <c r="O134" i="1"/>
  <c r="L134" i="1"/>
  <c r="I134" i="1"/>
  <c r="G134" i="1"/>
  <c r="B134" i="1"/>
  <c r="U133" i="1"/>
  <c r="R133" i="1"/>
  <c r="O133" i="1"/>
  <c r="L133" i="1"/>
  <c r="I133" i="1"/>
  <c r="G133" i="1"/>
  <c r="B133" i="1"/>
  <c r="U132" i="1"/>
  <c r="R132" i="1"/>
  <c r="O132" i="1"/>
  <c r="L132" i="1"/>
  <c r="I132" i="1"/>
  <c r="G132" i="1"/>
  <c r="B132" i="1"/>
  <c r="U131" i="1"/>
  <c r="R131" i="1"/>
  <c r="O131" i="1"/>
  <c r="O158" i="1"/>
  <c r="L131" i="1"/>
  <c r="I131" i="1"/>
  <c r="G131" i="1"/>
  <c r="B131" i="1"/>
  <c r="B158" i="1"/>
  <c r="C10" i="2"/>
  <c r="C8" i="2"/>
  <c r="U130" i="1"/>
  <c r="T130" i="1"/>
  <c r="S130" i="1"/>
  <c r="R130" i="1"/>
  <c r="P130" i="1"/>
  <c r="O130" i="1"/>
  <c r="L130" i="1"/>
  <c r="K130" i="1"/>
  <c r="J130" i="1"/>
  <c r="I130" i="1"/>
  <c r="H130" i="1"/>
  <c r="G130" i="1"/>
  <c r="E130" i="1"/>
  <c r="D130" i="1"/>
  <c r="C130" i="1"/>
  <c r="B130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S128" i="1"/>
  <c r="P128" i="1"/>
  <c r="N128" i="1"/>
  <c r="M128" i="1"/>
  <c r="K128" i="1"/>
  <c r="J128" i="1"/>
  <c r="H128" i="1"/>
  <c r="F128" i="1"/>
  <c r="E128" i="1"/>
  <c r="D128" i="1"/>
  <c r="C128" i="1"/>
  <c r="U127" i="1"/>
  <c r="R127" i="1"/>
  <c r="O127" i="1"/>
  <c r="L127" i="1"/>
  <c r="I127" i="1"/>
  <c r="G127" i="1"/>
  <c r="B127" i="1"/>
  <c r="U126" i="1"/>
  <c r="R126" i="1"/>
  <c r="O126" i="1"/>
  <c r="L126" i="1"/>
  <c r="I126" i="1"/>
  <c r="G126" i="1"/>
  <c r="B126" i="1"/>
  <c r="U125" i="1"/>
  <c r="R125" i="1"/>
  <c r="O125" i="1"/>
  <c r="L125" i="1"/>
  <c r="I125" i="1"/>
  <c r="G125" i="1"/>
  <c r="B125" i="1"/>
  <c r="U124" i="1"/>
  <c r="R124" i="1"/>
  <c r="O124" i="1"/>
  <c r="L124" i="1"/>
  <c r="I124" i="1"/>
  <c r="G124" i="1"/>
  <c r="B124" i="1"/>
  <c r="U123" i="1"/>
  <c r="R123" i="1"/>
  <c r="O123" i="1"/>
  <c r="L123" i="1"/>
  <c r="I123" i="1"/>
  <c r="G123" i="1"/>
  <c r="B123" i="1"/>
  <c r="U122" i="1"/>
  <c r="R122" i="1"/>
  <c r="O122" i="1"/>
  <c r="B122" i="1"/>
  <c r="U121" i="1"/>
  <c r="R121" i="1"/>
  <c r="O121" i="1"/>
  <c r="L121" i="1"/>
  <c r="I121" i="1"/>
  <c r="G121" i="1"/>
  <c r="B121" i="1"/>
  <c r="U120" i="1"/>
  <c r="R120" i="1"/>
  <c r="O120" i="1"/>
  <c r="L120" i="1"/>
  <c r="I120" i="1"/>
  <c r="G120" i="1"/>
  <c r="B120" i="1"/>
  <c r="U119" i="1"/>
  <c r="R119" i="1"/>
  <c r="U118" i="1"/>
  <c r="R118" i="1"/>
  <c r="O118" i="1"/>
  <c r="L118" i="1"/>
  <c r="I118" i="1"/>
  <c r="G118" i="1"/>
  <c r="B118" i="1"/>
  <c r="O117" i="1"/>
  <c r="L117" i="1"/>
  <c r="I117" i="1"/>
  <c r="G117" i="1"/>
  <c r="B117" i="1"/>
  <c r="U116" i="1"/>
  <c r="R116" i="1"/>
  <c r="O116" i="1"/>
  <c r="L116" i="1"/>
  <c r="I116" i="1"/>
  <c r="G116" i="1"/>
  <c r="B116" i="1"/>
  <c r="U115" i="1"/>
  <c r="R115" i="1"/>
  <c r="O115" i="1"/>
  <c r="L115" i="1"/>
  <c r="I115" i="1"/>
  <c r="G115" i="1"/>
  <c r="B115" i="1"/>
  <c r="U114" i="1"/>
  <c r="R114" i="1"/>
  <c r="O114" i="1"/>
  <c r="L114" i="1"/>
  <c r="I114" i="1"/>
  <c r="G114" i="1"/>
  <c r="B114" i="1"/>
  <c r="U113" i="1"/>
  <c r="R113" i="1"/>
  <c r="O113" i="1"/>
  <c r="L113" i="1"/>
  <c r="I113" i="1"/>
  <c r="G113" i="1"/>
  <c r="B113" i="1"/>
  <c r="U112" i="1"/>
  <c r="R112" i="1"/>
  <c r="O112" i="1"/>
  <c r="L112" i="1"/>
  <c r="I112" i="1"/>
  <c r="G112" i="1"/>
  <c r="B112" i="1"/>
  <c r="O111" i="1"/>
  <c r="L111" i="1"/>
  <c r="I111" i="1"/>
  <c r="G111" i="1"/>
  <c r="B111" i="1"/>
  <c r="U110" i="1"/>
  <c r="R110" i="1"/>
  <c r="O110" i="1"/>
  <c r="L110" i="1"/>
  <c r="I110" i="1"/>
  <c r="G110" i="1"/>
  <c r="B110" i="1"/>
  <c r="U109" i="1"/>
  <c r="R109" i="1"/>
  <c r="O109" i="1"/>
  <c r="L109" i="1"/>
  <c r="I109" i="1"/>
  <c r="G109" i="1"/>
  <c r="B109" i="1"/>
  <c r="U108" i="1"/>
  <c r="R108" i="1"/>
  <c r="O108" i="1"/>
  <c r="L108" i="1"/>
  <c r="I108" i="1"/>
  <c r="G108" i="1"/>
  <c r="B108" i="1"/>
  <c r="U107" i="1"/>
  <c r="R107" i="1"/>
  <c r="O107" i="1"/>
  <c r="L107" i="1"/>
  <c r="I107" i="1"/>
  <c r="G107" i="1"/>
  <c r="B107" i="1"/>
  <c r="U106" i="1"/>
  <c r="R106" i="1"/>
  <c r="O106" i="1"/>
  <c r="L106" i="1"/>
  <c r="I106" i="1"/>
  <c r="G106" i="1"/>
  <c r="B106" i="1"/>
  <c r="U105" i="1"/>
  <c r="R105" i="1"/>
  <c r="O105" i="1"/>
  <c r="L105" i="1"/>
  <c r="I105" i="1"/>
  <c r="G105" i="1"/>
  <c r="B105" i="1"/>
  <c r="U104" i="1"/>
  <c r="R104" i="1"/>
  <c r="O104" i="1"/>
  <c r="L104" i="1"/>
  <c r="I104" i="1"/>
  <c r="G104" i="1"/>
  <c r="B104" i="1"/>
  <c r="U103" i="1"/>
  <c r="R103" i="1"/>
  <c r="O103" i="1"/>
  <c r="L103" i="1"/>
  <c r="I103" i="1"/>
  <c r="G103" i="1"/>
  <c r="B103" i="1"/>
  <c r="U102" i="1"/>
  <c r="R102" i="1"/>
  <c r="O102" i="1"/>
  <c r="L102" i="1"/>
  <c r="I102" i="1"/>
  <c r="G102" i="1"/>
  <c r="B102" i="1"/>
  <c r="U101" i="1"/>
  <c r="R101" i="1"/>
  <c r="O101" i="1"/>
  <c r="O128" i="1"/>
  <c r="L101" i="1"/>
  <c r="I101" i="1"/>
  <c r="G101" i="1"/>
  <c r="G128" i="1"/>
  <c r="B101" i="1"/>
  <c r="U100" i="1"/>
  <c r="T100" i="1"/>
  <c r="S100" i="1"/>
  <c r="R100" i="1"/>
  <c r="P100" i="1"/>
  <c r="O100" i="1"/>
  <c r="L100" i="1"/>
  <c r="K100" i="1"/>
  <c r="J100" i="1"/>
  <c r="I100" i="1"/>
  <c r="H100" i="1"/>
  <c r="G100" i="1"/>
  <c r="E100" i="1"/>
  <c r="D100" i="1"/>
  <c r="C100" i="1"/>
  <c r="B100" i="1"/>
  <c r="U98" i="1"/>
  <c r="L98" i="1"/>
  <c r="K98" i="1"/>
  <c r="O98" i="1" s="1"/>
  <c r="I98" i="1"/>
  <c r="G98" i="1"/>
  <c r="B98" i="1"/>
  <c r="U97" i="1"/>
  <c r="S97" i="1"/>
  <c r="P97" i="1"/>
  <c r="O97" i="1"/>
  <c r="L97" i="1"/>
  <c r="K97" i="1"/>
  <c r="J97" i="1"/>
  <c r="I97" i="1"/>
  <c r="H97" i="1"/>
  <c r="G97" i="1"/>
  <c r="E97" i="1"/>
  <c r="D97" i="1"/>
  <c r="C97" i="1"/>
  <c r="B97" i="1"/>
  <c r="U95" i="1"/>
  <c r="U94" i="1"/>
  <c r="L94" i="1"/>
  <c r="L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S93" i="1"/>
  <c r="P93" i="1"/>
  <c r="N93" i="1"/>
  <c r="M93" i="1"/>
  <c r="J93" i="1"/>
  <c r="H93" i="1"/>
  <c r="F93" i="1"/>
  <c r="E93" i="1"/>
  <c r="C93" i="1"/>
  <c r="U92" i="1"/>
  <c r="T92" i="1"/>
  <c r="S92" i="1"/>
  <c r="R92" i="1"/>
  <c r="P92" i="1"/>
  <c r="O92" i="1"/>
  <c r="L92" i="1"/>
  <c r="K92" i="1"/>
  <c r="J92" i="1"/>
  <c r="I92" i="1"/>
  <c r="H92" i="1"/>
  <c r="G92" i="1"/>
  <c r="E92" i="1"/>
  <c r="D92" i="1"/>
  <c r="C92" i="1"/>
  <c r="B92" i="1"/>
  <c r="U90" i="1"/>
  <c r="P19" i="2"/>
  <c r="L90" i="1"/>
  <c r="L19" i="2"/>
  <c r="F90" i="1"/>
  <c r="F19" i="2"/>
  <c r="F17" i="2"/>
  <c r="U89" i="1"/>
  <c r="P18" i="2"/>
  <c r="L89" i="1"/>
  <c r="L18" i="2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S88" i="1"/>
  <c r="P88" i="1"/>
  <c r="N88" i="1"/>
  <c r="M88" i="1"/>
  <c r="L88" i="1"/>
  <c r="J88" i="1"/>
  <c r="H88" i="1"/>
  <c r="F88" i="1"/>
  <c r="E88" i="1"/>
  <c r="C88" i="1"/>
  <c r="U87" i="1"/>
  <c r="T87" i="1"/>
  <c r="S87" i="1"/>
  <c r="R87" i="1"/>
  <c r="P87" i="1"/>
  <c r="O87" i="1"/>
  <c r="L87" i="1"/>
  <c r="K87" i="1"/>
  <c r="J87" i="1"/>
  <c r="I87" i="1"/>
  <c r="H87" i="1"/>
  <c r="G87" i="1"/>
  <c r="E87" i="1"/>
  <c r="D87" i="1"/>
  <c r="C87" i="1"/>
  <c r="B87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S85" i="1"/>
  <c r="U84" i="1"/>
  <c r="U83" i="1"/>
  <c r="U82" i="1"/>
  <c r="U81" i="1"/>
  <c r="U80" i="1"/>
  <c r="U79" i="1"/>
  <c r="U78" i="1"/>
  <c r="U85" i="1"/>
  <c r="U77" i="1"/>
  <c r="T77" i="1"/>
  <c r="S77" i="1"/>
  <c r="R77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S75" i="1"/>
  <c r="P75" i="1"/>
  <c r="N75" i="1"/>
  <c r="M75" i="1"/>
  <c r="J75" i="1"/>
  <c r="H75" i="1"/>
  <c r="F75" i="1"/>
  <c r="E75" i="1"/>
  <c r="C75" i="1"/>
  <c r="U74" i="1"/>
  <c r="L74" i="1"/>
  <c r="U73" i="1"/>
  <c r="L73" i="1"/>
  <c r="U72" i="1"/>
  <c r="L72" i="1"/>
  <c r="U71" i="1"/>
  <c r="L71" i="1"/>
  <c r="U70" i="1"/>
  <c r="L70" i="1"/>
  <c r="U69" i="1"/>
  <c r="L69" i="1"/>
  <c r="U68" i="1"/>
  <c r="U75" i="1"/>
  <c r="T68" i="1"/>
  <c r="T75" i="1"/>
  <c r="L68" i="1"/>
  <c r="L75" i="1" s="1"/>
  <c r="U67" i="1"/>
  <c r="T67" i="1"/>
  <c r="S67" i="1"/>
  <c r="R67" i="1"/>
  <c r="P67" i="1"/>
  <c r="L67" i="1"/>
  <c r="J67" i="1"/>
  <c r="H67" i="1"/>
  <c r="E67" i="1"/>
  <c r="C67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S65" i="1"/>
  <c r="P65" i="1"/>
  <c r="N65" i="1"/>
  <c r="M65" i="1"/>
  <c r="J65" i="1"/>
  <c r="H65" i="1"/>
  <c r="F65" i="1"/>
  <c r="E65" i="1"/>
  <c r="C65" i="1"/>
  <c r="U64" i="1"/>
  <c r="L64" i="1"/>
  <c r="U63" i="1"/>
  <c r="U65" i="1"/>
  <c r="L63" i="1"/>
  <c r="L65" i="1"/>
  <c r="U62" i="1"/>
  <c r="S62" i="1"/>
  <c r="P62" i="1"/>
  <c r="L62" i="1"/>
  <c r="J62" i="1"/>
  <c r="H62" i="1"/>
  <c r="E62" i="1"/>
  <c r="C62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T60" i="1"/>
  <c r="S60" i="1"/>
  <c r="U59" i="1"/>
  <c r="U58" i="1"/>
  <c r="U57" i="1"/>
  <c r="U56" i="1"/>
  <c r="U55" i="1"/>
  <c r="U54" i="1"/>
  <c r="U60" i="1"/>
  <c r="R54" i="1"/>
  <c r="R60" i="1"/>
  <c r="U53" i="1"/>
  <c r="T53" i="1"/>
  <c r="S53" i="1"/>
  <c r="R53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T51" i="1"/>
  <c r="S51" i="1"/>
  <c r="U50" i="1"/>
  <c r="U49" i="1"/>
  <c r="U40" i="1"/>
  <c r="U48" i="1"/>
  <c r="U39" i="1"/>
  <c r="U47" i="1"/>
  <c r="U46" i="1"/>
  <c r="U45" i="1"/>
  <c r="R45" i="1"/>
  <c r="R51" i="1"/>
  <c r="U44" i="1"/>
  <c r="T44" i="1"/>
  <c r="S44" i="1"/>
  <c r="R44" i="1"/>
  <c r="AR42" i="1"/>
  <c r="AQ42" i="1"/>
  <c r="AP42" i="1"/>
  <c r="AO42" i="1"/>
  <c r="AN42" i="1"/>
  <c r="AM42" i="1"/>
  <c r="AL42" i="1"/>
  <c r="AK42" i="1"/>
  <c r="AK6" i="1"/>
  <c r="AJ42" i="1"/>
  <c r="AI42" i="1"/>
  <c r="AH42" i="1"/>
  <c r="AG42" i="1"/>
  <c r="AF42" i="1"/>
  <c r="AE42" i="1"/>
  <c r="AD42" i="1"/>
  <c r="AC42" i="1"/>
  <c r="AC6" i="1"/>
  <c r="AB42" i="1"/>
  <c r="AA42" i="1"/>
  <c r="Z42" i="1"/>
  <c r="Y42" i="1"/>
  <c r="X42" i="1"/>
  <c r="W42" i="1"/>
  <c r="V42" i="1"/>
  <c r="P42" i="1"/>
  <c r="N42" i="1"/>
  <c r="M42" i="1"/>
  <c r="J42" i="1"/>
  <c r="H42" i="1"/>
  <c r="F42" i="1"/>
  <c r="E42" i="1"/>
  <c r="D42" i="1"/>
  <c r="C42" i="1"/>
  <c r="U41" i="1"/>
  <c r="S41" i="1"/>
  <c r="L41" i="1"/>
  <c r="S40" i="1"/>
  <c r="L40" i="1"/>
  <c r="S39" i="1"/>
  <c r="L39" i="1"/>
  <c r="S38" i="1"/>
  <c r="L38" i="1"/>
  <c r="U37" i="1"/>
  <c r="S37" i="1"/>
  <c r="L37" i="1"/>
  <c r="T36" i="1"/>
  <c r="T42" i="1"/>
  <c r="S36" i="1"/>
  <c r="S42" i="1"/>
  <c r="S6" i="1"/>
  <c r="L36" i="1"/>
  <c r="L42" i="1" s="1"/>
  <c r="K36" i="1"/>
  <c r="K42" i="1"/>
  <c r="B36" i="1"/>
  <c r="B42" i="1"/>
  <c r="U35" i="1"/>
  <c r="T35" i="1"/>
  <c r="S35" i="1"/>
  <c r="R35" i="1"/>
  <c r="P35" i="1"/>
  <c r="O35" i="1"/>
  <c r="L35" i="1"/>
  <c r="K35" i="1"/>
  <c r="J35" i="1"/>
  <c r="I35" i="1"/>
  <c r="H35" i="1"/>
  <c r="G35" i="1"/>
  <c r="E35" i="1"/>
  <c r="D35" i="1"/>
  <c r="C35" i="1"/>
  <c r="B35" i="1"/>
  <c r="AR33" i="1"/>
  <c r="AQ33" i="1"/>
  <c r="AQ5" i="1"/>
  <c r="AP33" i="1"/>
  <c r="AP5" i="1"/>
  <c r="AO33" i="1"/>
  <c r="AN33" i="1"/>
  <c r="AM33" i="1"/>
  <c r="AL33" i="1"/>
  <c r="AK33" i="1"/>
  <c r="AJ33" i="1"/>
  <c r="AI33" i="1"/>
  <c r="AI5" i="1"/>
  <c r="AH33" i="1"/>
  <c r="AH5" i="1"/>
  <c r="AG33" i="1"/>
  <c r="AF33" i="1"/>
  <c r="AE33" i="1"/>
  <c r="AD33" i="1"/>
  <c r="AC33" i="1"/>
  <c r="AB33" i="1"/>
  <c r="AA33" i="1"/>
  <c r="AA5" i="1"/>
  <c r="Z33" i="1"/>
  <c r="Z5" i="1"/>
  <c r="Y33" i="1"/>
  <c r="X33" i="1"/>
  <c r="W33" i="1"/>
  <c r="V33" i="1"/>
  <c r="S33" i="1"/>
  <c r="P33" i="1"/>
  <c r="N33" i="1"/>
  <c r="M33" i="1"/>
  <c r="J33" i="1"/>
  <c r="H33" i="1"/>
  <c r="F33" i="1"/>
  <c r="E33" i="1"/>
  <c r="D33" i="1"/>
  <c r="C33" i="1"/>
  <c r="U32" i="1"/>
  <c r="R32" i="1"/>
  <c r="L32" i="1"/>
  <c r="U31" i="1"/>
  <c r="R31" i="1"/>
  <c r="L31" i="1"/>
  <c r="U30" i="1"/>
  <c r="R30" i="1"/>
  <c r="L30" i="1"/>
  <c r="U29" i="1"/>
  <c r="R29" i="1"/>
  <c r="L29" i="1"/>
  <c r="U28" i="1"/>
  <c r="R28" i="1"/>
  <c r="L28" i="1"/>
  <c r="U27" i="1"/>
  <c r="R27" i="1"/>
  <c r="L27" i="1"/>
  <c r="U26" i="1"/>
  <c r="R26" i="1"/>
  <c r="L26" i="1"/>
  <c r="U25" i="1"/>
  <c r="R25" i="1"/>
  <c r="L25" i="1"/>
  <c r="U24" i="1"/>
  <c r="R24" i="1"/>
  <c r="L24" i="1"/>
  <c r="U23" i="1"/>
  <c r="R23" i="1"/>
  <c r="L23" i="1"/>
  <c r="U22" i="1"/>
  <c r="R22" i="1"/>
  <c r="L22" i="1"/>
  <c r="U21" i="1"/>
  <c r="R21" i="1"/>
  <c r="L21" i="1"/>
  <c r="U20" i="1"/>
  <c r="R20" i="1"/>
  <c r="L20" i="1"/>
  <c r="U19" i="1"/>
  <c r="R19" i="1"/>
  <c r="L19" i="1"/>
  <c r="U18" i="1"/>
  <c r="R18" i="1"/>
  <c r="L18" i="1"/>
  <c r="U17" i="1"/>
  <c r="R17" i="1"/>
  <c r="L17" i="1"/>
  <c r="U16" i="1"/>
  <c r="R16" i="1"/>
  <c r="L16" i="1"/>
  <c r="U15" i="1"/>
  <c r="R15" i="1"/>
  <c r="L15" i="1"/>
  <c r="U14" i="1"/>
  <c r="R14" i="1"/>
  <c r="L14" i="1"/>
  <c r="U13" i="1"/>
  <c r="R13" i="1"/>
  <c r="L13" i="1"/>
  <c r="U12" i="1"/>
  <c r="R12" i="1"/>
  <c r="L12" i="1"/>
  <c r="U11" i="1"/>
  <c r="R11" i="1"/>
  <c r="L11" i="1"/>
  <c r="U10" i="1"/>
  <c r="U33" i="1" s="1"/>
  <c r="U5" i="1" s="1"/>
  <c r="R10" i="1"/>
  <c r="R33" i="1" s="1"/>
  <c r="R68" i="1" s="1"/>
  <c r="R75" i="1" s="1"/>
  <c r="L10" i="1"/>
  <c r="L33" i="1"/>
  <c r="L5" i="1"/>
  <c r="K10" i="1"/>
  <c r="O10" i="1"/>
  <c r="O33" i="1"/>
  <c r="O5" i="1"/>
  <c r="G10" i="1"/>
  <c r="G33" i="1"/>
  <c r="G5" i="1"/>
  <c r="B10" i="1"/>
  <c r="B33" i="1"/>
  <c r="B5" i="1"/>
  <c r="U9" i="1"/>
  <c r="S9" i="1"/>
  <c r="R9" i="1"/>
  <c r="P9" i="1"/>
  <c r="O9" i="1"/>
  <c r="L9" i="1"/>
  <c r="K9" i="1"/>
  <c r="J9" i="1"/>
  <c r="I9" i="1"/>
  <c r="H9" i="1"/>
  <c r="G9" i="1"/>
  <c r="E9" i="1"/>
  <c r="D9" i="1"/>
  <c r="C9" i="1"/>
  <c r="C4" i="2"/>
  <c r="B9" i="1"/>
  <c r="C7" i="1"/>
  <c r="AR6" i="1"/>
  <c r="AQ6" i="1"/>
  <c r="AQ7" i="1" s="1"/>
  <c r="AP6" i="1"/>
  <c r="AP7" i="1" s="1"/>
  <c r="AO6" i="1"/>
  <c r="AN6" i="1"/>
  <c r="AM6" i="1"/>
  <c r="AL6" i="1"/>
  <c r="AJ6" i="1"/>
  <c r="AI6" i="1"/>
  <c r="AI7" i="1" s="1"/>
  <c r="AH6" i="1"/>
  <c r="AH7" i="1" s="1"/>
  <c r="AG6" i="1"/>
  <c r="AF6" i="1"/>
  <c r="AE6" i="1"/>
  <c r="AD6" i="1"/>
  <c r="AB6" i="1"/>
  <c r="AA6" i="1"/>
  <c r="AA7" i="1" s="1"/>
  <c r="Z6" i="1"/>
  <c r="Z7" i="1" s="1"/>
  <c r="Y6" i="1"/>
  <c r="X6" i="1"/>
  <c r="W6" i="1"/>
  <c r="V6" i="1"/>
  <c r="P6" i="1"/>
  <c r="N6" i="1"/>
  <c r="M6" i="1"/>
  <c r="L6" i="1"/>
  <c r="L7" i="1" s="1"/>
  <c r="K6" i="1"/>
  <c r="J6" i="1"/>
  <c r="I6" i="1"/>
  <c r="H6" i="1"/>
  <c r="G6" i="1"/>
  <c r="F6" i="1"/>
  <c r="E6" i="1"/>
  <c r="D6" i="1"/>
  <c r="B6" i="1"/>
  <c r="AR5" i="1"/>
  <c r="AR7" i="1"/>
  <c r="AO5" i="1"/>
  <c r="AO7" i="1"/>
  <c r="AN5" i="1"/>
  <c r="AN7" i="1"/>
  <c r="AM5" i="1"/>
  <c r="AM7" i="1" s="1"/>
  <c r="AL5" i="1"/>
  <c r="AL7" i="1" s="1"/>
  <c r="AK5" i="1"/>
  <c r="AK7" i="1"/>
  <c r="AJ5" i="1"/>
  <c r="AJ7" i="1"/>
  <c r="AG5" i="1"/>
  <c r="AG7" i="1"/>
  <c r="AF5" i="1"/>
  <c r="AF7" i="1"/>
  <c r="AE5" i="1"/>
  <c r="AE7" i="1" s="1"/>
  <c r="AD5" i="1"/>
  <c r="AD7" i="1" s="1"/>
  <c r="AC5" i="1"/>
  <c r="AC7" i="1"/>
  <c r="AB5" i="1"/>
  <c r="AB7" i="1"/>
  <c r="Y5" i="1"/>
  <c r="Y7" i="1"/>
  <c r="X5" i="1"/>
  <c r="X7" i="1"/>
  <c r="W5" i="1"/>
  <c r="W7" i="1" s="1"/>
  <c r="V5" i="1"/>
  <c r="V7" i="1" s="1"/>
  <c r="T5" i="1"/>
  <c r="S5" i="1"/>
  <c r="R5" i="1"/>
  <c r="P5" i="1"/>
  <c r="P7" i="1"/>
  <c r="N5" i="1"/>
  <c r="N7" i="1" s="1"/>
  <c r="M5" i="1"/>
  <c r="M7" i="1" s="1"/>
  <c r="J5" i="1"/>
  <c r="J7" i="1"/>
  <c r="H5" i="1"/>
  <c r="H7" i="1"/>
  <c r="F5" i="1"/>
  <c r="F7" i="1" s="1"/>
  <c r="E5" i="1"/>
  <c r="E7" i="1" s="1"/>
  <c r="D5" i="1"/>
  <c r="V4" i="1"/>
  <c r="V97" i="1" s="1"/>
  <c r="V100" i="1"/>
  <c r="M4" i="1"/>
  <c r="M173" i="1" s="1"/>
  <c r="M67" i="1"/>
  <c r="F4" i="1"/>
  <c r="F130" i="1" s="1"/>
  <c r="O158" i="4"/>
  <c r="G128" i="4"/>
  <c r="U197" i="1"/>
  <c r="U9" i="2"/>
  <c r="U8" i="2"/>
  <c r="U38" i="1"/>
  <c r="S7" i="1"/>
  <c r="U36" i="1"/>
  <c r="U42" i="1"/>
  <c r="U6" i="1"/>
  <c r="S7" i="4"/>
  <c r="Y7" i="4"/>
  <c r="AG7" i="4"/>
  <c r="AO7" i="4"/>
  <c r="F92" i="4"/>
  <c r="I128" i="4"/>
  <c r="L128" i="4"/>
  <c r="F188" i="4"/>
  <c r="F130" i="4"/>
  <c r="F185" i="4"/>
  <c r="F173" i="4"/>
  <c r="F165" i="4"/>
  <c r="F160" i="4"/>
  <c r="F87" i="4"/>
  <c r="M165" i="4"/>
  <c r="M160" i="4"/>
  <c r="M178" i="4"/>
  <c r="M188" i="4"/>
  <c r="M67" i="4"/>
  <c r="M185" i="4"/>
  <c r="M173" i="4"/>
  <c r="M92" i="4"/>
  <c r="M9" i="4"/>
  <c r="L42" i="4"/>
  <c r="V53" i="4"/>
  <c r="U60" i="4"/>
  <c r="O98" i="4"/>
  <c r="O128" i="4"/>
  <c r="R128" i="4"/>
  <c r="B158" i="4"/>
  <c r="N173" i="4"/>
  <c r="V97" i="4"/>
  <c r="V178" i="4"/>
  <c r="V188" i="4"/>
  <c r="V165" i="4"/>
  <c r="V160" i="4"/>
  <c r="V130" i="4"/>
  <c r="V62" i="4"/>
  <c r="G10" i="4"/>
  <c r="G33" i="4"/>
  <c r="G5" i="4"/>
  <c r="G7" i="4"/>
  <c r="K33" i="4"/>
  <c r="K5" i="4"/>
  <c r="K7" i="4"/>
  <c r="R36" i="4"/>
  <c r="R42" i="4"/>
  <c r="R78" i="4"/>
  <c r="R85" i="4"/>
  <c r="U41" i="4"/>
  <c r="U42" i="4"/>
  <c r="U6" i="4"/>
  <c r="U7" i="4"/>
  <c r="F62" i="4"/>
  <c r="G158" i="4"/>
  <c r="I158" i="4"/>
  <c r="I183" i="4"/>
  <c r="W4" i="4"/>
  <c r="W165" i="4" s="1"/>
  <c r="I10" i="4"/>
  <c r="I33" i="4"/>
  <c r="I5" i="4"/>
  <c r="I7" i="4"/>
  <c r="L183" i="4"/>
  <c r="V193" i="4"/>
  <c r="I195" i="4"/>
  <c r="G195" i="4"/>
  <c r="G197" i="4"/>
  <c r="O195" i="4"/>
  <c r="G174" i="4"/>
  <c r="G176" i="4"/>
  <c r="O179" i="4"/>
  <c r="O180" i="4"/>
  <c r="O181" i="4"/>
  <c r="O182" i="4"/>
  <c r="I194" i="4"/>
  <c r="G189" i="4"/>
  <c r="G191" i="4"/>
  <c r="O194" i="4"/>
  <c r="O197" i="4"/>
  <c r="C7" i="2"/>
  <c r="C5" i="2"/>
  <c r="B7" i="1"/>
  <c r="H7" i="2"/>
  <c r="H5" i="2"/>
  <c r="G7" i="1"/>
  <c r="T78" i="1"/>
  <c r="T85" i="1"/>
  <c r="T6" i="1"/>
  <c r="R6" i="1"/>
  <c r="R7" i="1"/>
  <c r="U7" i="1"/>
  <c r="M62" i="1"/>
  <c r="R57" i="3"/>
  <c r="R43" i="3"/>
  <c r="R13" i="3"/>
  <c r="F193" i="1"/>
  <c r="F97" i="1"/>
  <c r="F188" i="1"/>
  <c r="F4" i="2"/>
  <c r="F4" i="3" s="1"/>
  <c r="V9" i="1"/>
  <c r="V53" i="1"/>
  <c r="I128" i="1"/>
  <c r="R158" i="1"/>
  <c r="O183" i="1"/>
  <c r="X43" i="3"/>
  <c r="X13" i="3"/>
  <c r="X57" i="3"/>
  <c r="M4" i="2"/>
  <c r="T4" i="3" s="1"/>
  <c r="M185" i="1"/>
  <c r="M193" i="1"/>
  <c r="M97" i="1"/>
  <c r="M165" i="1"/>
  <c r="M160" i="1"/>
  <c r="M178" i="1"/>
  <c r="M188" i="1"/>
  <c r="M130" i="1"/>
  <c r="I10" i="1"/>
  <c r="I33" i="1"/>
  <c r="I5" i="1"/>
  <c r="O36" i="1"/>
  <c r="O42" i="1"/>
  <c r="O6" i="1"/>
  <c r="O7" i="1"/>
  <c r="L128" i="1"/>
  <c r="U158" i="1"/>
  <c r="D57" i="3"/>
  <c r="D43" i="3"/>
  <c r="D13" i="3"/>
  <c r="Z13" i="3"/>
  <c r="Z57" i="3"/>
  <c r="Z43" i="3"/>
  <c r="N4" i="1"/>
  <c r="N193" i="1" s="1"/>
  <c r="K33" i="1"/>
  <c r="K5" i="1"/>
  <c r="K7" i="1"/>
  <c r="R36" i="1"/>
  <c r="R42" i="1"/>
  <c r="R78" i="1"/>
  <c r="R85" i="1"/>
  <c r="R183" i="1"/>
  <c r="O191" i="1"/>
  <c r="H43" i="3"/>
  <c r="H13" i="3"/>
  <c r="H57" i="3"/>
  <c r="AD57" i="3"/>
  <c r="AD43" i="3"/>
  <c r="AD13" i="3"/>
  <c r="V4" i="2"/>
  <c r="V173" i="1"/>
  <c r="V193" i="1"/>
  <c r="V185" i="1"/>
  <c r="V178" i="1"/>
  <c r="V188" i="1"/>
  <c r="V165" i="1"/>
  <c r="V160" i="1"/>
  <c r="V130" i="1"/>
  <c r="AM7" i="2"/>
  <c r="AM5" i="2"/>
  <c r="AE7" i="2"/>
  <c r="AE5" i="2"/>
  <c r="W7" i="2"/>
  <c r="W5" i="2"/>
  <c r="AL7" i="2"/>
  <c r="AL5" i="2"/>
  <c r="AD7" i="2"/>
  <c r="AD5" i="2"/>
  <c r="V7" i="2"/>
  <c r="V5" i="2"/>
  <c r="F7" i="2"/>
  <c r="F5" i="2"/>
  <c r="AK7" i="2"/>
  <c r="AK5" i="2"/>
  <c r="AC7" i="2"/>
  <c r="AC5" i="2"/>
  <c r="S7" i="2"/>
  <c r="S5" i="2"/>
  <c r="E7" i="2"/>
  <c r="E5" i="2"/>
  <c r="AR7" i="2"/>
  <c r="AR5" i="2"/>
  <c r="AJ7" i="2"/>
  <c r="AJ5" i="2"/>
  <c r="AB7" i="2"/>
  <c r="AB5" i="2"/>
  <c r="P7" i="2"/>
  <c r="P5" i="2"/>
  <c r="AQ7" i="2"/>
  <c r="AQ5" i="2"/>
  <c r="AI7" i="2"/>
  <c r="AI5" i="2"/>
  <c r="AA7" i="2"/>
  <c r="AA5" i="2"/>
  <c r="N7" i="2"/>
  <c r="N5" i="2"/>
  <c r="AP7" i="2"/>
  <c r="AP5" i="2"/>
  <c r="AH7" i="2"/>
  <c r="AH5" i="2"/>
  <c r="Z7" i="2"/>
  <c r="Z5" i="2"/>
  <c r="M7" i="2"/>
  <c r="M5" i="2"/>
  <c r="AO7" i="2"/>
  <c r="AO5" i="2"/>
  <c r="AG7" i="2"/>
  <c r="AG5" i="2"/>
  <c r="Y7" i="2"/>
  <c r="Y5" i="2"/>
  <c r="L7" i="2"/>
  <c r="L5" i="2"/>
  <c r="AN7" i="2"/>
  <c r="AN5" i="2"/>
  <c r="AF7" i="2"/>
  <c r="AF5" i="2"/>
  <c r="X7" i="2"/>
  <c r="X5" i="2"/>
  <c r="V44" i="1"/>
  <c r="F62" i="1"/>
  <c r="M87" i="1"/>
  <c r="V87" i="1"/>
  <c r="R128" i="1"/>
  <c r="I194" i="1"/>
  <c r="I197" i="1"/>
  <c r="G194" i="1"/>
  <c r="G197" i="1"/>
  <c r="K197" i="1"/>
  <c r="O194" i="1"/>
  <c r="O197" i="1"/>
  <c r="J13" i="3"/>
  <c r="J57" i="3"/>
  <c r="J43" i="3"/>
  <c r="AF57" i="3"/>
  <c r="AF43" i="3"/>
  <c r="AF13" i="3"/>
  <c r="W4" i="1"/>
  <c r="W160" i="1" s="1"/>
  <c r="U51" i="1"/>
  <c r="F87" i="1"/>
  <c r="L17" i="2"/>
  <c r="M92" i="1"/>
  <c r="V92" i="1"/>
  <c r="U128" i="1"/>
  <c r="G158" i="1"/>
  <c r="H10" i="2"/>
  <c r="H8" i="2"/>
  <c r="F160" i="1"/>
  <c r="I176" i="1"/>
  <c r="L13" i="3"/>
  <c r="L57" i="3"/>
  <c r="L43" i="3"/>
  <c r="AH57" i="3"/>
  <c r="AH43" i="3"/>
  <c r="AH13" i="3"/>
  <c r="M35" i="1"/>
  <c r="V35" i="1"/>
  <c r="G36" i="1"/>
  <c r="G42" i="1"/>
  <c r="V77" i="1"/>
  <c r="P17" i="2"/>
  <c r="I158" i="1"/>
  <c r="J10" i="2"/>
  <c r="J8" i="2"/>
  <c r="U191" i="1"/>
  <c r="N57" i="3"/>
  <c r="N43" i="3"/>
  <c r="N13" i="3"/>
  <c r="AJ57" i="3"/>
  <c r="AJ43" i="3"/>
  <c r="AJ13" i="3"/>
  <c r="D7" i="1"/>
  <c r="F35" i="1"/>
  <c r="I36" i="1"/>
  <c r="I42" i="1"/>
  <c r="V67" i="1"/>
  <c r="B128" i="1"/>
  <c r="L158" i="1"/>
  <c r="P57" i="3"/>
  <c r="P43" i="3"/>
  <c r="P13" i="3"/>
  <c r="X10" i="2"/>
  <c r="X8" i="2"/>
  <c r="AF10" i="2"/>
  <c r="AF8" i="2"/>
  <c r="AN10" i="2"/>
  <c r="AN8" i="2"/>
  <c r="G189" i="1"/>
  <c r="G190" i="1"/>
  <c r="K191" i="1"/>
  <c r="L10" i="2"/>
  <c r="L8" i="2"/>
  <c r="Y10" i="2"/>
  <c r="Y8" i="2"/>
  <c r="AG10" i="2"/>
  <c r="AG8" i="2"/>
  <c r="AO10" i="2"/>
  <c r="AO8" i="2"/>
  <c r="O174" i="1"/>
  <c r="O175" i="1"/>
  <c r="O176" i="1" s="1"/>
  <c r="G179" i="1"/>
  <c r="G180" i="1"/>
  <c r="G181" i="1"/>
  <c r="G182" i="1"/>
  <c r="K183" i="1"/>
  <c r="O186" i="1"/>
  <c r="I189" i="1"/>
  <c r="I190" i="1"/>
  <c r="I191" i="1" s="1"/>
  <c r="M10" i="2"/>
  <c r="M8" i="2"/>
  <c r="Z10" i="2"/>
  <c r="Z8" i="2"/>
  <c r="AH10" i="2"/>
  <c r="AH8" i="2"/>
  <c r="AP10" i="2"/>
  <c r="AP8" i="2"/>
  <c r="B13" i="3"/>
  <c r="I179" i="1"/>
  <c r="I180" i="1"/>
  <c r="I181" i="1"/>
  <c r="I182" i="1"/>
  <c r="N10" i="2"/>
  <c r="N8" i="2"/>
  <c r="AA10" i="2"/>
  <c r="AA8" i="2"/>
  <c r="AI10" i="2"/>
  <c r="AI8" i="2"/>
  <c r="AQ10" i="2"/>
  <c r="AQ8" i="2"/>
  <c r="AB57" i="3"/>
  <c r="P10" i="2"/>
  <c r="P8" i="2"/>
  <c r="AB10" i="2"/>
  <c r="AB8" i="2"/>
  <c r="AJ10" i="2"/>
  <c r="AJ8" i="2"/>
  <c r="AR10" i="2"/>
  <c r="AR8" i="2"/>
  <c r="B43" i="3"/>
  <c r="E10" i="2"/>
  <c r="E8" i="2"/>
  <c r="S10" i="2"/>
  <c r="S8" i="2"/>
  <c r="AC10" i="2"/>
  <c r="AC8" i="2"/>
  <c r="AK10" i="2"/>
  <c r="AK8" i="2"/>
  <c r="G174" i="1"/>
  <c r="G176" i="1"/>
  <c r="F10" i="2"/>
  <c r="F8" i="2"/>
  <c r="V10" i="2"/>
  <c r="V8" i="2"/>
  <c r="AD10" i="2"/>
  <c r="AD8" i="2"/>
  <c r="AL10" i="2"/>
  <c r="AL8" i="2"/>
  <c r="W10" i="2"/>
  <c r="W8" i="2"/>
  <c r="AE10" i="2"/>
  <c r="AE8" i="2"/>
  <c r="O183" i="4"/>
  <c r="W178" i="4"/>
  <c r="W53" i="4"/>
  <c r="W188" i="4"/>
  <c r="W160" i="4"/>
  <c r="W130" i="4"/>
  <c r="W67" i="4"/>
  <c r="W173" i="4"/>
  <c r="W193" i="4"/>
  <c r="W87" i="4"/>
  <c r="W44" i="4"/>
  <c r="W92" i="4"/>
  <c r="X4" i="4"/>
  <c r="X165" i="4" s="1"/>
  <c r="W185" i="4"/>
  <c r="W9" i="4"/>
  <c r="W100" i="4"/>
  <c r="W97" i="4"/>
  <c r="W77" i="4"/>
  <c r="I197" i="4"/>
  <c r="G191" i="1"/>
  <c r="I183" i="1"/>
  <c r="N97" i="1"/>
  <c r="N165" i="1"/>
  <c r="N160" i="1"/>
  <c r="N130" i="1"/>
  <c r="N92" i="1"/>
  <c r="N87" i="1"/>
  <c r="N173" i="1"/>
  <c r="N62" i="1"/>
  <c r="W185" i="1"/>
  <c r="W100" i="1"/>
  <c r="W165" i="1"/>
  <c r="W130" i="1"/>
  <c r="W77" i="1"/>
  <c r="W35" i="1"/>
  <c r="X4" i="1"/>
  <c r="X100" i="1" s="1"/>
  <c r="W44" i="1"/>
  <c r="W53" i="1"/>
  <c r="W9" i="1"/>
  <c r="J7" i="2"/>
  <c r="J5" i="2"/>
  <c r="I7" i="1"/>
  <c r="T7" i="1"/>
  <c r="X178" i="4"/>
  <c r="X188" i="4"/>
  <c r="X130" i="4"/>
  <c r="X77" i="4"/>
  <c r="X35" i="4"/>
  <c r="X173" i="4"/>
  <c r="X193" i="4"/>
  <c r="X185" i="4"/>
  <c r="X67" i="4"/>
  <c r="X9" i="4"/>
  <c r="X53" i="4"/>
  <c r="X87" i="4"/>
  <c r="X44" i="4"/>
  <c r="X97" i="4"/>
  <c r="Y4" i="4"/>
  <c r="Y62" i="4" s="1"/>
  <c r="X185" i="1"/>
  <c r="X97" i="1"/>
  <c r="X188" i="1"/>
  <c r="X165" i="1"/>
  <c r="X4" i="2"/>
  <c r="X92" i="1"/>
  <c r="Y4" i="1"/>
  <c r="Y160" i="1" s="1"/>
  <c r="X87" i="1"/>
  <c r="X9" i="1"/>
  <c r="X193" i="1"/>
  <c r="X35" i="1"/>
  <c r="Y188" i="4"/>
  <c r="Y165" i="4"/>
  <c r="Y160" i="4"/>
  <c r="Y130" i="4"/>
  <c r="Y67" i="4"/>
  <c r="Y173" i="4"/>
  <c r="Y92" i="4"/>
  <c r="Y193" i="4"/>
  <c r="Y185" i="4"/>
  <c r="Y97" i="4"/>
  <c r="Y178" i="4"/>
  <c r="Y53" i="4"/>
  <c r="Y9" i="4"/>
  <c r="Y87" i="4"/>
  <c r="Z4" i="4"/>
  <c r="Z165" i="4" s="1"/>
  <c r="Y100" i="4"/>
  <c r="Y77" i="4"/>
  <c r="Y35" i="4"/>
  <c r="Y97" i="1"/>
  <c r="Y4" i="2"/>
  <c r="Y92" i="1"/>
  <c r="Y9" i="1"/>
  <c r="Y67" i="1"/>
  <c r="Z4" i="1"/>
  <c r="Z130" i="1" s="1"/>
  <c r="Z160" i="4"/>
  <c r="Z35" i="4"/>
  <c r="Z173" i="4"/>
  <c r="Z44" i="4"/>
  <c r="Z178" i="4"/>
  <c r="Z9" i="4"/>
  <c r="Z188" i="4"/>
  <c r="Z130" i="4"/>
  <c r="Z97" i="4"/>
  <c r="AA4" i="4"/>
  <c r="AA185" i="4" s="1"/>
  <c r="Z92" i="4"/>
  <c r="Z178" i="1"/>
  <c r="Z160" i="1"/>
  <c r="Z4" i="2"/>
  <c r="Z92" i="1"/>
  <c r="Z193" i="1"/>
  <c r="Z53" i="1"/>
  <c r="Z97" i="1"/>
  <c r="Z77" i="1"/>
  <c r="Z35" i="1"/>
  <c r="AA4" i="1"/>
  <c r="Z87" i="1"/>
  <c r="AA173" i="4"/>
  <c r="AA92" i="4"/>
  <c r="AA62" i="4"/>
  <c r="AA193" i="4"/>
  <c r="AA178" i="4"/>
  <c r="AA188" i="4"/>
  <c r="AA67" i="4"/>
  <c r="AA53" i="4"/>
  <c r="AA9" i="4"/>
  <c r="AA165" i="4"/>
  <c r="AA87" i="4"/>
  <c r="AA44" i="4"/>
  <c r="AA97" i="4"/>
  <c r="AA77" i="4"/>
  <c r="AA35" i="4"/>
  <c r="AB4" i="4"/>
  <c r="AB97" i="4" s="1"/>
  <c r="AA188" i="1"/>
  <c r="AA165" i="1"/>
  <c r="AA160" i="1"/>
  <c r="AA130" i="1"/>
  <c r="AA4" i="2"/>
  <c r="AA173" i="1"/>
  <c r="AA193" i="1"/>
  <c r="AA185" i="1"/>
  <c r="AA100" i="1"/>
  <c r="AA97" i="1"/>
  <c r="AA92" i="1"/>
  <c r="AA53" i="1"/>
  <c r="AA9" i="1"/>
  <c r="AA178" i="1"/>
  <c r="AA67" i="1"/>
  <c r="AA77" i="1"/>
  <c r="AA35" i="1"/>
  <c r="AA62" i="1"/>
  <c r="AB4" i="1"/>
  <c r="AB130" i="1" s="1"/>
  <c r="AA87" i="1"/>
  <c r="AA44" i="1"/>
  <c r="AB193" i="4"/>
  <c r="AB87" i="4"/>
  <c r="AB188" i="4"/>
  <c r="AB160" i="4"/>
  <c r="AB130" i="4"/>
  <c r="AC4" i="4"/>
  <c r="AC9" i="4" s="1"/>
  <c r="AB100" i="4"/>
  <c r="AB62" i="4"/>
  <c r="AB9" i="4"/>
  <c r="AB160" i="1"/>
  <c r="AB4" i="2"/>
  <c r="AB193" i="1"/>
  <c r="AB185" i="1"/>
  <c r="AB178" i="1"/>
  <c r="AB53" i="1"/>
  <c r="AB67" i="1"/>
  <c r="AB77" i="1"/>
  <c r="AC4" i="1"/>
  <c r="AC173" i="1" s="1"/>
  <c r="AB44" i="1"/>
  <c r="AC193" i="4"/>
  <c r="AC185" i="4"/>
  <c r="AC53" i="4"/>
  <c r="AC188" i="4"/>
  <c r="AC160" i="4"/>
  <c r="AC77" i="4"/>
  <c r="AC87" i="4"/>
  <c r="AC44" i="4"/>
  <c r="AD4" i="4"/>
  <c r="AD165" i="4" s="1"/>
  <c r="AC67" i="4"/>
  <c r="AC92" i="4"/>
  <c r="AC4" i="2"/>
  <c r="AC193" i="1"/>
  <c r="AC100" i="1"/>
  <c r="AC97" i="1"/>
  <c r="AC67" i="1"/>
  <c r="AC35" i="1"/>
  <c r="AC62" i="1"/>
  <c r="AD4" i="1"/>
  <c r="AD4" i="2" s="1"/>
  <c r="AC44" i="1"/>
  <c r="AC92" i="1"/>
  <c r="AC9" i="1"/>
  <c r="AD185" i="4"/>
  <c r="AD188" i="4"/>
  <c r="AD160" i="4"/>
  <c r="AD130" i="4"/>
  <c r="AD173" i="4"/>
  <c r="AD92" i="4"/>
  <c r="AE4" i="4"/>
  <c r="AE165" i="4" s="1"/>
  <c r="AD77" i="4"/>
  <c r="AD35" i="4"/>
  <c r="AD53" i="4"/>
  <c r="AD87" i="4"/>
  <c r="AD9" i="4"/>
  <c r="AD173" i="1"/>
  <c r="AD193" i="1"/>
  <c r="AD185" i="1"/>
  <c r="AD188" i="1"/>
  <c r="AD160" i="1"/>
  <c r="AD67" i="1"/>
  <c r="AD77" i="1"/>
  <c r="AE4" i="1"/>
  <c r="AE130" i="1" s="1"/>
  <c r="AD44" i="1"/>
  <c r="AD53" i="1"/>
  <c r="AD9" i="1"/>
  <c r="AE188" i="4"/>
  <c r="AE160" i="4"/>
  <c r="AE67" i="4"/>
  <c r="AE173" i="4"/>
  <c r="AE44" i="4"/>
  <c r="AE97" i="4"/>
  <c r="AE35" i="4"/>
  <c r="AE185" i="4"/>
  <c r="AF4" i="4"/>
  <c r="AE62" i="4"/>
  <c r="AE193" i="1"/>
  <c r="AE100" i="1"/>
  <c r="AE178" i="1"/>
  <c r="AE160" i="1"/>
  <c r="AE4" i="2"/>
  <c r="AE35" i="1"/>
  <c r="AE62" i="1"/>
  <c r="AF4" i="1"/>
  <c r="AF188" i="1" s="1"/>
  <c r="AE87" i="1"/>
  <c r="AE173" i="1"/>
  <c r="AE53" i="1"/>
  <c r="AE9" i="1"/>
  <c r="AF178" i="4"/>
  <c r="AF188" i="4"/>
  <c r="AF165" i="4"/>
  <c r="AF160" i="4"/>
  <c r="AF130" i="4"/>
  <c r="AF77" i="4"/>
  <c r="AF35" i="4"/>
  <c r="AF173" i="4"/>
  <c r="AF193" i="4"/>
  <c r="AF185" i="4"/>
  <c r="AF100" i="4"/>
  <c r="AF44" i="4"/>
  <c r="AF92" i="4"/>
  <c r="AF87" i="4"/>
  <c r="AG4" i="4"/>
  <c r="AG188" i="4" s="1"/>
  <c r="AF62" i="4"/>
  <c r="AF9" i="4"/>
  <c r="AF97" i="4"/>
  <c r="AF53" i="4"/>
  <c r="AF67" i="4"/>
  <c r="AF185" i="1"/>
  <c r="AF100" i="1"/>
  <c r="AF97" i="1"/>
  <c r="AF178" i="1"/>
  <c r="AF165" i="1"/>
  <c r="AF160" i="1"/>
  <c r="AF130" i="1"/>
  <c r="AF4" i="2"/>
  <c r="AF173" i="1"/>
  <c r="AF92" i="1"/>
  <c r="AF62" i="1"/>
  <c r="AG4" i="1"/>
  <c r="AF87" i="1"/>
  <c r="AF44" i="1"/>
  <c r="AF53" i="1"/>
  <c r="AF9" i="1"/>
  <c r="AF193" i="1"/>
  <c r="AF67" i="1"/>
  <c r="AF77" i="1"/>
  <c r="AG160" i="4"/>
  <c r="AG67" i="4"/>
  <c r="AG173" i="4"/>
  <c r="AG193" i="4"/>
  <c r="AG97" i="4"/>
  <c r="AH4" i="4"/>
  <c r="AH165" i="4" s="1"/>
  <c r="AG44" i="4"/>
  <c r="AG9" i="4"/>
  <c r="AG35" i="4"/>
  <c r="AG178" i="4"/>
  <c r="AG97" i="1"/>
  <c r="AG178" i="1"/>
  <c r="AG188" i="1"/>
  <c r="AG165" i="1"/>
  <c r="AG160" i="1"/>
  <c r="AG130" i="1"/>
  <c r="AG4" i="2"/>
  <c r="AG173" i="1"/>
  <c r="AG92" i="1"/>
  <c r="AG193" i="1"/>
  <c r="AG87" i="1"/>
  <c r="AG44" i="1"/>
  <c r="AG100" i="1"/>
  <c r="AG53" i="1"/>
  <c r="AG9" i="1"/>
  <c r="AG67" i="1"/>
  <c r="AG77" i="1"/>
  <c r="AG35" i="1"/>
  <c r="AG185" i="1"/>
  <c r="AG62" i="1"/>
  <c r="AH4" i="1"/>
  <c r="AH130" i="1" s="1"/>
  <c r="AH160" i="4"/>
  <c r="AH77" i="4"/>
  <c r="AH35" i="4"/>
  <c r="AH173" i="4"/>
  <c r="AH44" i="4"/>
  <c r="AH178" i="4"/>
  <c r="AH53" i="4"/>
  <c r="AH9" i="4"/>
  <c r="AH92" i="4"/>
  <c r="AH67" i="4"/>
  <c r="AI4" i="4"/>
  <c r="AI178" i="4" s="1"/>
  <c r="AH100" i="4"/>
  <c r="AH97" i="4"/>
  <c r="AH178" i="1"/>
  <c r="AH160" i="1"/>
  <c r="AH4" i="2"/>
  <c r="AH92" i="1"/>
  <c r="AH193" i="1"/>
  <c r="AH97" i="1"/>
  <c r="AH9" i="1"/>
  <c r="AH77" i="1"/>
  <c r="AH35" i="1"/>
  <c r="AI4" i="1"/>
  <c r="AH87" i="1"/>
  <c r="AI173" i="4"/>
  <c r="AI165" i="4"/>
  <c r="AJ4" i="4"/>
  <c r="AJ97" i="4" s="1"/>
  <c r="AI188" i="1"/>
  <c r="AI165" i="1"/>
  <c r="AI160" i="1"/>
  <c r="AI130" i="1"/>
  <c r="AI4" i="2"/>
  <c r="AI173" i="1"/>
  <c r="AI193" i="1"/>
  <c r="AI185" i="1"/>
  <c r="AI100" i="1"/>
  <c r="AI97" i="1"/>
  <c r="AI178" i="1"/>
  <c r="AI53" i="1"/>
  <c r="AI9" i="1"/>
  <c r="AI67" i="1"/>
  <c r="AI92" i="1"/>
  <c r="AI77" i="1"/>
  <c r="AI35" i="1"/>
  <c r="AI62" i="1"/>
  <c r="AJ4" i="1"/>
  <c r="AJ130" i="1" s="1"/>
  <c r="AI87" i="1"/>
  <c r="AI44" i="1"/>
  <c r="AJ188" i="4"/>
  <c r="AK4" i="4"/>
  <c r="AK53" i="4" s="1"/>
  <c r="AJ160" i="1"/>
  <c r="AJ4" i="2"/>
  <c r="AJ193" i="1"/>
  <c r="AJ185" i="1"/>
  <c r="AJ178" i="1"/>
  <c r="AJ9" i="1"/>
  <c r="AJ92" i="1"/>
  <c r="AJ77" i="1"/>
  <c r="AK4" i="1"/>
  <c r="AK173" i="1" s="1"/>
  <c r="AJ44" i="1"/>
  <c r="AK188" i="4"/>
  <c r="AL4" i="4"/>
  <c r="AL178" i="4" s="1"/>
  <c r="AK173" i="4"/>
  <c r="AK4" i="2"/>
  <c r="AK193" i="1"/>
  <c r="AK100" i="1"/>
  <c r="AK97" i="1"/>
  <c r="AK67" i="1"/>
  <c r="AK92" i="1"/>
  <c r="AK35" i="1"/>
  <c r="AK165" i="1"/>
  <c r="AL4" i="1"/>
  <c r="AK130" i="1"/>
  <c r="AK44" i="1"/>
  <c r="AK9" i="1"/>
  <c r="AL185" i="4"/>
  <c r="AL97" i="4"/>
  <c r="AL188" i="4"/>
  <c r="AL165" i="4"/>
  <c r="AL160" i="4"/>
  <c r="AL130" i="4"/>
  <c r="AL173" i="4"/>
  <c r="AL92" i="4"/>
  <c r="AL62" i="4"/>
  <c r="AM4" i="4"/>
  <c r="AM165" i="4" s="1"/>
  <c r="AL67" i="4"/>
  <c r="AL53" i="4"/>
  <c r="AL193" i="4"/>
  <c r="AL87" i="4"/>
  <c r="AL44" i="4"/>
  <c r="AL35" i="4"/>
  <c r="AL77" i="4"/>
  <c r="AL4" i="2"/>
  <c r="AL173" i="1"/>
  <c r="AL92" i="1"/>
  <c r="AL193" i="1"/>
  <c r="AL185" i="1"/>
  <c r="AL97" i="1"/>
  <c r="AL178" i="1"/>
  <c r="AL188" i="1"/>
  <c r="AL165" i="1"/>
  <c r="AL160" i="1"/>
  <c r="AL130" i="1"/>
  <c r="AL67" i="1"/>
  <c r="AL77" i="1"/>
  <c r="AL35" i="1"/>
  <c r="AL100" i="1"/>
  <c r="AL62" i="1"/>
  <c r="AM4" i="1"/>
  <c r="AM188" i="1" s="1"/>
  <c r="AL87" i="1"/>
  <c r="AL44" i="1"/>
  <c r="AL53" i="1"/>
  <c r="AL9" i="1"/>
  <c r="AM188" i="4"/>
  <c r="AM160" i="4"/>
  <c r="AM173" i="4"/>
  <c r="AM44" i="4"/>
  <c r="AN4" i="4"/>
  <c r="AN188" i="4" s="1"/>
  <c r="AM97" i="4"/>
  <c r="AM62" i="4"/>
  <c r="AM193" i="1"/>
  <c r="AM185" i="1"/>
  <c r="AM100" i="1"/>
  <c r="AM178" i="1"/>
  <c r="AM160" i="1"/>
  <c r="AM130" i="1"/>
  <c r="AM4" i="2"/>
  <c r="AM97" i="1"/>
  <c r="AM77" i="1"/>
  <c r="AM35" i="1"/>
  <c r="AM92" i="1"/>
  <c r="AM62" i="1"/>
  <c r="AN4" i="1"/>
  <c r="AN160" i="1" s="1"/>
  <c r="AM87" i="1"/>
  <c r="AM44" i="1"/>
  <c r="AM173" i="1"/>
  <c r="AM53" i="1"/>
  <c r="AM9" i="1"/>
  <c r="AM67" i="1"/>
  <c r="AN160" i="4"/>
  <c r="AN67" i="4"/>
  <c r="AO4" i="4"/>
  <c r="AO165" i="4" s="1"/>
  <c r="AN92" i="4"/>
  <c r="AN97" i="1"/>
  <c r="AN188" i="1"/>
  <c r="AN165" i="1"/>
  <c r="AN130" i="1"/>
  <c r="AN173" i="1"/>
  <c r="AN92" i="1"/>
  <c r="AO4" i="1"/>
  <c r="AO160" i="1" s="1"/>
  <c r="AN87" i="1"/>
  <c r="AN53" i="1"/>
  <c r="AN67" i="1"/>
  <c r="AN35" i="1"/>
  <c r="AO188" i="4"/>
  <c r="AO160" i="4"/>
  <c r="AO173" i="4"/>
  <c r="AO62" i="4"/>
  <c r="AO193" i="4"/>
  <c r="AO97" i="4"/>
  <c r="AO35" i="4"/>
  <c r="AO100" i="4"/>
  <c r="AO77" i="4"/>
  <c r="AO178" i="4"/>
  <c r="AP4" i="4"/>
  <c r="AP165" i="4" s="1"/>
  <c r="AO165" i="1"/>
  <c r="AO4" i="2"/>
  <c r="AO44" i="1"/>
  <c r="AO9" i="1"/>
  <c r="AO62" i="1"/>
  <c r="AP4" i="1"/>
  <c r="AP130" i="1" s="1"/>
  <c r="AP160" i="4"/>
  <c r="AP77" i="4"/>
  <c r="AP35" i="4"/>
  <c r="AP173" i="4"/>
  <c r="AP87" i="4"/>
  <c r="AP44" i="4"/>
  <c r="AP178" i="4"/>
  <c r="AP53" i="4"/>
  <c r="AP9" i="4"/>
  <c r="AP100" i="4"/>
  <c r="AP92" i="4"/>
  <c r="AQ4" i="4"/>
  <c r="AQ188" i="4" s="1"/>
  <c r="AP67" i="4"/>
  <c r="AP130" i="4"/>
  <c r="AP62" i="4"/>
  <c r="AP165" i="1"/>
  <c r="AP160" i="1"/>
  <c r="AP4" i="2"/>
  <c r="AP193" i="1"/>
  <c r="AP185" i="1"/>
  <c r="AP100" i="1"/>
  <c r="AP53" i="1"/>
  <c r="AP67" i="1"/>
  <c r="AP62" i="1"/>
  <c r="AQ4" i="1"/>
  <c r="AQ160" i="1" s="1"/>
  <c r="AP97" i="1"/>
  <c r="AP87" i="1"/>
  <c r="AQ173" i="4"/>
  <c r="AQ185" i="4"/>
  <c r="AQ100" i="4"/>
  <c r="AQ178" i="4"/>
  <c r="AQ97" i="4"/>
  <c r="AQ35" i="4"/>
  <c r="AQ67" i="4"/>
  <c r="AQ165" i="4"/>
  <c r="AQ160" i="4"/>
  <c r="AQ130" i="4"/>
  <c r="AR4" i="4"/>
  <c r="AQ53" i="4"/>
  <c r="AQ165" i="1"/>
  <c r="AQ4" i="2"/>
  <c r="AQ97" i="1"/>
  <c r="AQ53" i="1"/>
  <c r="AQ62" i="1"/>
  <c r="AR4" i="1"/>
  <c r="AR193" i="1" s="1"/>
  <c r="AQ87" i="1"/>
  <c r="AQ44" i="1"/>
  <c r="AR173" i="4"/>
  <c r="AR193" i="4"/>
  <c r="AR87" i="4"/>
  <c r="AR44" i="4"/>
  <c r="AR185" i="4"/>
  <c r="AR97" i="4"/>
  <c r="AR178" i="4"/>
  <c r="AR188" i="4"/>
  <c r="AR165" i="4"/>
  <c r="AR160" i="4"/>
  <c r="AR130" i="4"/>
  <c r="AR67" i="4"/>
  <c r="AR100" i="4"/>
  <c r="AR77" i="4"/>
  <c r="AR35" i="4"/>
  <c r="AR92" i="4"/>
  <c r="AR9" i="4"/>
  <c r="AR62" i="4"/>
  <c r="AR53" i="4"/>
  <c r="AR165" i="1"/>
  <c r="AR160" i="1"/>
  <c r="AR130" i="1"/>
  <c r="AR4" i="2"/>
  <c r="AR173" i="1"/>
  <c r="AR97" i="1"/>
  <c r="AR178" i="1"/>
  <c r="AR53" i="1"/>
  <c r="AR9" i="1"/>
  <c r="AR67" i="1"/>
  <c r="AR87" i="1"/>
  <c r="AR44" i="1"/>
  <c r="AR188" i="1"/>
  <c r="AR92" i="1"/>
  <c r="F43" i="3" l="1"/>
  <c r="F13" i="3"/>
  <c r="F57" i="3"/>
  <c r="T57" i="3"/>
  <c r="T43" i="3"/>
  <c r="T13" i="3"/>
  <c r="AM165" i="1"/>
  <c r="AM35" i="4"/>
  <c r="AM87" i="4"/>
  <c r="AM53" i="4"/>
  <c r="AL100" i="4"/>
  <c r="AL9" i="4"/>
  <c r="AK188" i="1"/>
  <c r="AK130" i="4"/>
  <c r="AK62" i="4"/>
  <c r="AK178" i="4"/>
  <c r="AJ62" i="1"/>
  <c r="AJ97" i="1"/>
  <c r="AJ165" i="1"/>
  <c r="AJ53" i="4"/>
  <c r="AJ185" i="4"/>
  <c r="AI77" i="4"/>
  <c r="AI100" i="4"/>
  <c r="AH100" i="1"/>
  <c r="AH165" i="1"/>
  <c r="AH188" i="4"/>
  <c r="AH87" i="4"/>
  <c r="AG77" i="4"/>
  <c r="AG62" i="4"/>
  <c r="AF35" i="1"/>
  <c r="AE97" i="1"/>
  <c r="AE165" i="1"/>
  <c r="AE87" i="4"/>
  <c r="AE53" i="4"/>
  <c r="AD62" i="1"/>
  <c r="AD178" i="1"/>
  <c r="AD193" i="4"/>
  <c r="AD44" i="4"/>
  <c r="AD178" i="4"/>
  <c r="AC87" i="1"/>
  <c r="AC188" i="1"/>
  <c r="AC62" i="4"/>
  <c r="AC130" i="4"/>
  <c r="AC178" i="4"/>
  <c r="AB62" i="1"/>
  <c r="AB97" i="1"/>
  <c r="AB165" i="1"/>
  <c r="AB35" i="4"/>
  <c r="AB185" i="4"/>
  <c r="AA130" i="4"/>
  <c r="AA100" i="4"/>
  <c r="Z100" i="1"/>
  <c r="Z165" i="1"/>
  <c r="Z62" i="4"/>
  <c r="Z87" i="4"/>
  <c r="Y62" i="1"/>
  <c r="Y87" i="1"/>
  <c r="Y165" i="1"/>
  <c r="Y44" i="4"/>
  <c r="X53" i="1"/>
  <c r="X130" i="1"/>
  <c r="X92" i="4"/>
  <c r="X62" i="4"/>
  <c r="X160" i="4"/>
  <c r="W67" i="1"/>
  <c r="W62" i="1"/>
  <c r="W188" i="1"/>
  <c r="N185" i="1"/>
  <c r="N188" i="1"/>
  <c r="W35" i="4"/>
  <c r="W62" i="4"/>
  <c r="V62" i="1"/>
  <c r="F165" i="1"/>
  <c r="M100" i="1"/>
  <c r="M9" i="1"/>
  <c r="F178" i="1"/>
  <c r="V92" i="4"/>
  <c r="V185" i="4"/>
  <c r="N188" i="4"/>
  <c r="M87" i="4"/>
  <c r="M130" i="4"/>
  <c r="F97" i="4"/>
  <c r="F178" i="4"/>
  <c r="AP188" i="1"/>
  <c r="AP97" i="4"/>
  <c r="AP193" i="4"/>
  <c r="AO35" i="1"/>
  <c r="AO87" i="1"/>
  <c r="AO188" i="1"/>
  <c r="AO53" i="4"/>
  <c r="AO92" i="4"/>
  <c r="AN77" i="1"/>
  <c r="AN62" i="1"/>
  <c r="AN178" i="1"/>
  <c r="AN87" i="4"/>
  <c r="AN173" i="4"/>
  <c r="AM77" i="4"/>
  <c r="AM193" i="4"/>
  <c r="AM178" i="4"/>
  <c r="AK62" i="1"/>
  <c r="AK178" i="1"/>
  <c r="AK44" i="4"/>
  <c r="AK35" i="4"/>
  <c r="AK100" i="4"/>
  <c r="AJ35" i="1"/>
  <c r="AJ100" i="1"/>
  <c r="AJ77" i="4"/>
  <c r="AJ67" i="4"/>
  <c r="AJ44" i="4"/>
  <c r="AI9" i="4"/>
  <c r="AI185" i="4"/>
  <c r="AH62" i="1"/>
  <c r="AH185" i="1"/>
  <c r="AH188" i="1"/>
  <c r="AH62" i="4"/>
  <c r="AH193" i="4"/>
  <c r="AG100" i="4"/>
  <c r="AG92" i="4"/>
  <c r="AE67" i="1"/>
  <c r="AE188" i="1"/>
  <c r="AE92" i="4"/>
  <c r="AE193" i="4"/>
  <c r="AE178" i="4"/>
  <c r="AD35" i="1"/>
  <c r="AD97" i="1"/>
  <c r="AD67" i="4"/>
  <c r="AD62" i="4"/>
  <c r="AD97" i="4"/>
  <c r="AC165" i="1"/>
  <c r="AC178" i="1"/>
  <c r="AC173" i="4"/>
  <c r="AC35" i="4"/>
  <c r="AC100" i="4"/>
  <c r="AB35" i="1"/>
  <c r="AB100" i="1"/>
  <c r="AB92" i="4"/>
  <c r="AB67" i="4"/>
  <c r="AB44" i="4"/>
  <c r="AA160" i="4"/>
  <c r="Z62" i="1"/>
  <c r="Z185" i="1"/>
  <c r="Z188" i="1"/>
  <c r="Z67" i="4"/>
  <c r="Z193" i="4"/>
  <c r="Y35" i="1"/>
  <c r="Y185" i="1"/>
  <c r="Y188" i="1"/>
  <c r="X44" i="1"/>
  <c r="X160" i="1"/>
  <c r="X100" i="4"/>
  <c r="W173" i="1"/>
  <c r="W92" i="1"/>
  <c r="W178" i="1"/>
  <c r="N9" i="1"/>
  <c r="N178" i="1"/>
  <c r="F92" i="1"/>
  <c r="F100" i="1"/>
  <c r="V173" i="4"/>
  <c r="F9" i="4"/>
  <c r="N178" i="4"/>
  <c r="F193" i="4"/>
  <c r="AN62" i="4"/>
  <c r="AN178" i="4"/>
  <c r="AQ35" i="1"/>
  <c r="AQ100" i="1"/>
  <c r="AQ188" i="1"/>
  <c r="AR62" i="1"/>
  <c r="AQ185" i="1"/>
  <c r="AQ193" i="4"/>
  <c r="AP178" i="1"/>
  <c r="AO77" i="1"/>
  <c r="AO193" i="1"/>
  <c r="AO178" i="1"/>
  <c r="AN35" i="4"/>
  <c r="AK97" i="4"/>
  <c r="AK77" i="4"/>
  <c r="AK185" i="4"/>
  <c r="AJ100" i="4"/>
  <c r="AJ130" i="4"/>
  <c r="AJ87" i="4"/>
  <c r="AI44" i="4"/>
  <c r="AI35" i="4"/>
  <c r="AI193" i="4"/>
  <c r="Y77" i="1"/>
  <c r="Y193" i="1"/>
  <c r="Y178" i="1"/>
  <c r="N9" i="4"/>
  <c r="N87" i="4"/>
  <c r="N160" i="4"/>
  <c r="AN193" i="4"/>
  <c r="AR100" i="1"/>
  <c r="AQ77" i="1"/>
  <c r="AR35" i="1"/>
  <c r="AR185" i="1"/>
  <c r="AQ67" i="1"/>
  <c r="AQ193" i="1"/>
  <c r="AQ9" i="4"/>
  <c r="AQ77" i="4"/>
  <c r="AQ62" i="4"/>
  <c r="AP35" i="1"/>
  <c r="AP92" i="1"/>
  <c r="AO185" i="1"/>
  <c r="AO92" i="1"/>
  <c r="AO97" i="1"/>
  <c r="AO44" i="4"/>
  <c r="AO67" i="4"/>
  <c r="AN193" i="1"/>
  <c r="AN100" i="1"/>
  <c r="AM67" i="4"/>
  <c r="AK92" i="4"/>
  <c r="AJ160" i="4"/>
  <c r="N97" i="4"/>
  <c r="N165" i="4"/>
  <c r="AN44" i="4"/>
  <c r="AN77" i="4"/>
  <c r="AM100" i="4"/>
  <c r="AK160" i="4"/>
  <c r="AK193" i="4"/>
  <c r="AJ35" i="4"/>
  <c r="AJ193" i="4"/>
  <c r="AI97" i="4"/>
  <c r="AI130" i="4"/>
  <c r="AI62" i="4"/>
  <c r="AR77" i="1"/>
  <c r="AQ9" i="1"/>
  <c r="AQ173" i="1"/>
  <c r="AQ44" i="4"/>
  <c r="AQ92" i="4"/>
  <c r="AP77" i="1"/>
  <c r="AP173" i="1"/>
  <c r="AO67" i="1"/>
  <c r="AO173" i="1"/>
  <c r="AO87" i="4"/>
  <c r="AO130" i="4"/>
  <c r="AN9" i="1"/>
  <c r="AN4" i="2"/>
  <c r="AN185" i="1"/>
  <c r="AN53" i="4"/>
  <c r="AN130" i="4"/>
  <c r="AM9" i="4"/>
  <c r="AM130" i="4"/>
  <c r="AK53" i="1"/>
  <c r="AK77" i="1"/>
  <c r="AK185" i="1"/>
  <c r="AK87" i="4"/>
  <c r="AK165" i="4"/>
  <c r="AJ188" i="1"/>
  <c r="AJ67" i="1"/>
  <c r="AJ173" i="1"/>
  <c r="AJ92" i="4"/>
  <c r="AJ165" i="4"/>
  <c r="AJ173" i="4"/>
  <c r="AI87" i="4"/>
  <c r="AI160" i="4"/>
  <c r="AI92" i="4"/>
  <c r="AH67" i="1"/>
  <c r="AH173" i="1"/>
  <c r="AG87" i="4"/>
  <c r="AG130" i="4"/>
  <c r="AE92" i="1"/>
  <c r="AE77" i="1"/>
  <c r="AE185" i="1"/>
  <c r="AE77" i="4"/>
  <c r="AE130" i="4"/>
  <c r="AD100" i="1"/>
  <c r="AD130" i="1"/>
  <c r="AD92" i="1"/>
  <c r="AC53" i="1"/>
  <c r="AC160" i="1"/>
  <c r="AC185" i="1"/>
  <c r="AC165" i="4"/>
  <c r="AB92" i="1"/>
  <c r="AB9" i="1"/>
  <c r="AB173" i="1"/>
  <c r="AB77" i="4"/>
  <c r="AB165" i="4"/>
  <c r="AB173" i="4"/>
  <c r="Z67" i="1"/>
  <c r="Z173" i="1"/>
  <c r="Z53" i="4"/>
  <c r="Z77" i="4"/>
  <c r="Y100" i="1"/>
  <c r="Y173" i="1"/>
  <c r="X77" i="1"/>
  <c r="X62" i="1"/>
  <c r="X178" i="1"/>
  <c r="W97" i="1"/>
  <c r="W4" i="2"/>
  <c r="W193" i="1"/>
  <c r="N35" i="1"/>
  <c r="N100" i="1"/>
  <c r="F67" i="1"/>
  <c r="F185" i="1"/>
  <c r="N193" i="4"/>
  <c r="N100" i="4"/>
  <c r="AQ92" i="1"/>
  <c r="AQ130" i="1"/>
  <c r="AQ87" i="4"/>
  <c r="AP44" i="1"/>
  <c r="AP9" i="1"/>
  <c r="AP188" i="4"/>
  <c r="AP185" i="4"/>
  <c r="AO53" i="1"/>
  <c r="AO130" i="1"/>
  <c r="AO9" i="4"/>
  <c r="AO185" i="4"/>
  <c r="AN44" i="1"/>
  <c r="AN97" i="4"/>
  <c r="AN100" i="4"/>
  <c r="AN165" i="4"/>
  <c r="AM92" i="4"/>
  <c r="AM185" i="4"/>
  <c r="AK87" i="1"/>
  <c r="AK160" i="1"/>
  <c r="AK9" i="4"/>
  <c r="AJ87" i="1"/>
  <c r="AJ53" i="1"/>
  <c r="AJ9" i="4"/>
  <c r="AJ178" i="4"/>
  <c r="AI53" i="4"/>
  <c r="AI188" i="4"/>
  <c r="AH44" i="1"/>
  <c r="AH53" i="1"/>
  <c r="AH130" i="4"/>
  <c r="AH185" i="4"/>
  <c r="AG53" i="4"/>
  <c r="AG185" i="4"/>
  <c r="AG165" i="4"/>
  <c r="AE44" i="1"/>
  <c r="AE9" i="4"/>
  <c r="AE100" i="4"/>
  <c r="AD87" i="1"/>
  <c r="AD165" i="1"/>
  <c r="AD100" i="4"/>
  <c r="AC130" i="1"/>
  <c r="AC77" i="1"/>
  <c r="AC97" i="4"/>
  <c r="AB87" i="1"/>
  <c r="AB188" i="1"/>
  <c r="AB53" i="4"/>
  <c r="AB178" i="4"/>
  <c r="Z44" i="1"/>
  <c r="Z9" i="1"/>
  <c r="Z100" i="4"/>
  <c r="Z185" i="4"/>
  <c r="Y53" i="1"/>
  <c r="Y130" i="1"/>
  <c r="X67" i="1"/>
  <c r="X173" i="1"/>
  <c r="W87" i="1"/>
  <c r="N67" i="1"/>
  <c r="N4" i="2"/>
  <c r="V4" i="3" s="1"/>
  <c r="F173" i="1"/>
  <c r="F9" i="1"/>
  <c r="N67" i="4"/>
  <c r="N185" i="4"/>
  <c r="AQ178" i="1"/>
  <c r="AO100" i="1"/>
  <c r="AN9" i="4"/>
  <c r="AN185" i="4"/>
  <c r="AK67" i="4"/>
  <c r="AJ62" i="4"/>
  <c r="AI67" i="4"/>
  <c r="Y44" i="1"/>
  <c r="G183" i="1"/>
  <c r="S186" i="1"/>
  <c r="U186" i="1" s="1"/>
  <c r="F67" i="4"/>
  <c r="F35" i="4"/>
  <c r="M193" i="4"/>
  <c r="M100" i="4"/>
  <c r="M97" i="4"/>
  <c r="M35" i="4"/>
  <c r="N92" i="4"/>
  <c r="N62" i="4"/>
  <c r="N35" i="4"/>
  <c r="V100" i="4"/>
  <c r="V87" i="4"/>
  <c r="V77" i="4"/>
  <c r="V44" i="4"/>
  <c r="V35" i="4"/>
  <c r="V9" i="4"/>
  <c r="K42" i="4"/>
  <c r="O36" i="4"/>
  <c r="O42" i="4" s="1"/>
  <c r="O6" i="4" s="1"/>
  <c r="O7" i="4" s="1"/>
  <c r="V43" i="3" l="1"/>
  <c r="V13" i="3"/>
  <c r="V57" i="3"/>
</calcChain>
</file>

<file path=xl/sharedStrings.xml><?xml version="1.0" encoding="utf-8"?>
<sst xmlns="http://schemas.openxmlformats.org/spreadsheetml/2006/main" count="946" uniqueCount="201">
  <si>
    <t>Policlínica Estadual da Região Nordeste – Unidade Posse</t>
  </si>
  <si>
    <t>PRODUÇÃO ASSISTENCIAL CONTRATO TERMO DE COLABORAÇÃO 94/2024 – SES</t>
  </si>
  <si>
    <t>PRODUÇÃO ASSISTENCIAL - 1º Termo Aditivo ao Termo de Colaboração nº 94/2024 - SES (SEI nº 62869953)</t>
  </si>
  <si>
    <t>01. ATENDIMENTO AMBULATORIAL</t>
  </si>
  <si>
    <t>Meta Parcial</t>
  </si>
  <si>
    <t>26-31-jul-24</t>
  </si>
  <si>
    <t>Meta Mensal</t>
  </si>
  <si>
    <t>01-25-Out-24</t>
  </si>
  <si>
    <t>26-31-Out-24</t>
  </si>
  <si>
    <t>01-20/01 de 2025</t>
  </si>
  <si>
    <t>21-31/01 de 2025</t>
  </si>
  <si>
    <t>Consulta Médica</t>
  </si>
  <si>
    <t>Consulta Multiprofissional</t>
  </si>
  <si>
    <t>TOTAL</t>
  </si>
  <si>
    <t>02. CONSULTA MÉDICA POR ESPECIALIDADE</t>
  </si>
  <si>
    <t>Estimativa</t>
  </si>
  <si>
    <t>Anestesiologia*</t>
  </si>
  <si>
    <t>Demanda Interna</t>
  </si>
  <si>
    <t>Cirurgia Vascular</t>
  </si>
  <si>
    <t>Angiologia/Cirurgia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</si>
  <si>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</si>
  <si>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</si>
  <si>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</si>
  <si>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</si>
  <si>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</si>
  <si>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</si>
  <si>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</si>
  <si>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</si>
  <si>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</si>
  <si>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</si>
  <si>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</si>
  <si>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</si>
  <si>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</si>
  <si>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</si>
  <si>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</si>
  <si>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</si>
  <si>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</si>
  <si>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</si>
  <si>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Coloproctologia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</si>
  <si>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</si>
  <si>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</si>
  <si>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</si>
  <si>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</si>
  <si>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</si>
  <si>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</si>
  <si>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</si>
  <si>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</si>
  <si>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</si>
  <si>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</si>
  <si>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- [INTERCONSULTA]</t>
  </si>
  <si>
    <t>05. CONSULTA MULTIPROFISSIONAL - [RETORNO]</t>
  </si>
  <si>
    <t>04. CONSULTA MULTIPROFISSIONAL POR ESPECIALIDADE [Exclusa da  Meta]</t>
  </si>
  <si>
    <t>06. CONSULTA MULTIPROFISSIONAL POR ESPECIALIDADE [Exclusa da  Meta]</t>
  </si>
  <si>
    <t>Enfermagem (triagem)</t>
  </si>
  <si>
    <t>Serviço Social</t>
  </si>
  <si>
    <t>05. PRÁTICAS INTEGRATIVAS E COMPLEMENTARES - PICS</t>
  </si>
  <si>
    <t>07. PRÁTICAS INTEGRATIVAS E COMPLEMENTARES - PICS - [MÉDICA]</t>
  </si>
  <si>
    <t>Acunputura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</si>
  <si>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</si>
  <si>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</si>
  <si>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</si>
  <si>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</si>
  <si>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</si>
  <si>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</si>
  <si>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 xml:space="preserve"> 08. PRÁTICAS INTEGRATIVAS E COMPLEMENTARES - PICS - [MULTIPROFISSIONAL]</t>
  </si>
  <si>
    <t>06. CONSULTA FARMACÊUTICA</t>
  </si>
  <si>
    <t>09.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</si>
  <si>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</si>
  <si>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</si>
  <si>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</si>
  <si>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</si>
  <si>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</si>
  <si>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10. DISPENSAÇÃO DE MEDICAMENTOS</t>
  </si>
  <si>
    <t>Dispensação de Medicamentos em relação aos processos cadastrados</t>
  </si>
  <si>
    <t>≥ 50%</t>
  </si>
  <si>
    <t>Dispensação de Medicamentos realizadas</t>
  </si>
  <si>
    <t>-</t>
  </si>
  <si>
    <t>Processos Cadastrados</t>
  </si>
  <si>
    <t>08. PROCEDIMENTO CIRURGICO AMBULATORIAL</t>
  </si>
  <si>
    <t>11. PROCEDIMENTO CIRURGICO AMBULATORIAL</t>
  </si>
  <si>
    <t>Cirurgia Menor Ambulatorial (CMA)</t>
  </si>
  <si>
    <t>09. SADT EXTERNO OFERTADO</t>
  </si>
  <si>
    <t>12. SADT EXTERNO OFERTADO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</si>
  <si>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</si>
  <si>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</si>
  <si>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</si>
  <si>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</si>
  <si>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</si>
  <si>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</si>
  <si>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</si>
  <si>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</si>
  <si>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</si>
  <si>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</si>
  <si>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Emissões otoacústica</t>
  </si>
  <si>
    <t>Endoscopia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</si>
  <si>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</si>
  <si>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</si>
  <si>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</si>
  <si>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</si>
  <si>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</si>
  <si>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</si>
  <si>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Fina (PAAF): Mama</t>
  </si>
  <si>
    <t>Punção Aspirativa por Agrulha Fina (PAAF): Tireóide</t>
  </si>
  <si>
    <t>Punção Aspirativa por Agrulha Grossa</t>
  </si>
  <si>
    <t>Radiologia</t>
  </si>
  <si>
    <t>Ressonância Nuclear Magnética</t>
  </si>
  <si>
    <t>Teste Ergométrico</t>
  </si>
  <si>
    <t>Tomografia Computadorizada</t>
  </si>
  <si>
    <t>Ultrassonografia</t>
  </si>
  <si>
    <t>Urodinâmica</t>
  </si>
  <si>
    <t>Videolaringoscopia</t>
  </si>
  <si>
    <t>10. SADT EXTERNO REALIZADO</t>
  </si>
  <si>
    <t>13. SADT EXTERNO REALIZADO</t>
  </si>
  <si>
    <t>11. SADT INTERNO REALIZADO</t>
  </si>
  <si>
    <t>14. SADT INTERNO REALIZADO</t>
  </si>
  <si>
    <t>Análises Clínicas</t>
  </si>
  <si>
    <t>Patologia Clínica</t>
  </si>
  <si>
    <t>12. SADT INTERNO OFTALMOLOGICO REALIZADO</t>
  </si>
  <si>
    <t>15. SADT INTERNO OFTALMOLOGICO REALIZADO</t>
  </si>
  <si>
    <t>Fundoscopia</t>
  </si>
  <si>
    <t>Potencial de acuidade visual</t>
  </si>
  <si>
    <t>Tonometria</t>
  </si>
  <si>
    <t>Triagem oftalmológica</t>
  </si>
  <si>
    <t>Teste ortóptico</t>
  </si>
  <si>
    <t>13. CENTRO ESPECIALIZADO EM ODONTOLOGIA (CEO II) - 
CONSULTAS ODONTOLÓGICAS</t>
  </si>
  <si>
    <t>15. CENTRO ESPECIALIZADO EM ODONTOLOGIA (CEO II) - 
CONSULTAS ODONTOLÓGICAS</t>
  </si>
  <si>
    <t>Primeira Consulta</t>
  </si>
  <si>
    <t>Consulta Subsequente</t>
  </si>
  <si>
    <t>14. CENTRO ESPECIALIZADO EM ODONTOLOGIA (CEO II) - 
PROCEDIMENTOS POR ESPECIALIDADES</t>
  </si>
  <si>
    <t>16. CENTRO ESPECIALIZADO EM ODONTOLOGIA (CEO II) - 
PROCEDIMENTOS POR ESPECIALIDADES</t>
  </si>
  <si>
    <t>Procedimentos Básicos</t>
  </si>
  <si>
    <t>Periodontia</t>
  </si>
  <si>
    <t>Endodontia</t>
  </si>
  <si>
    <t>Cirurgia Oral</t>
  </si>
  <si>
    <t>15. CONSULTA/PROCEDIMENTO ODONTOLÓGICO</t>
  </si>
  <si>
    <t>17. CONSULTA/PROCEDIMENTO ODONTOLÓGICO</t>
  </si>
  <si>
    <t>Consulta/Procedimento Odontológico</t>
  </si>
  <si>
    <t>16. CLÍNICA DE TERAPIA RENAL SUBSTITUTIVA</t>
  </si>
  <si>
    <t>18. CLÍNICA DE TERAPIA RENAL SUBSTITUTIVA</t>
  </si>
  <si>
    <t>Hemodiálise</t>
  </si>
  <si>
    <t>Treinamento diálise peritoneal</t>
  </si>
  <si>
    <t>17. TRANSPORTE PARA TRS</t>
  </si>
  <si>
    <t>19. TRANSPORTE PARA TRS</t>
  </si>
  <si>
    <t>Ônibus I</t>
  </si>
  <si>
    <t>VAN</t>
  </si>
  <si>
    <t>VAN [Qtd Veículos]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</si>
  <si>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</si>
  <si>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</si>
  <si>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</si>
  <si>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</si>
  <si>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</si>
  <si>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Ofertados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</si>
  <si>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</si>
  <si>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</si>
  <si>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</si>
  <si>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</si>
  <si>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</si>
  <si>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</si>
  <si>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</si>
  <si>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</si>
  <si>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</si>
  <si>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</si>
  <si>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</si>
  <si>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</si>
  <si>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</si>
  <si>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</si>
  <si>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</si>
  <si>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</si>
  <si>
    <t>INDICADORES DE EFETIVIDADE</t>
  </si>
  <si>
    <t>Indicadores de Efetividade</t>
  </si>
  <si>
    <t>01. Indicador de Gestão Ambulatorial (%)</t>
  </si>
  <si>
    <t>Taxa de Perda Primária Global (%)</t>
  </si>
  <si>
    <t>Taxa de Perda Primária Consultas Médicas</t>
  </si>
  <si>
    <t>Taxa de Perda Primária Não Médicas</t>
  </si>
  <si>
    <t>Taxa de Absenteísmo Global (%)</t>
  </si>
  <si>
    <t>Taxa de Absenteísmo Consultas Médicas</t>
  </si>
  <si>
    <t>Taxa de Absenteísmo Consultas Não Médicas</t>
  </si>
  <si>
    <t>02. Desaproveitamento SADT</t>
  </si>
  <si>
    <t>Procedimento</t>
  </si>
  <si>
    <t>Perda primária</t>
  </si>
  <si>
    <t>Absenteísmo</t>
  </si>
  <si>
    <t>Emissões Otoacústica</t>
  </si>
  <si>
    <t>Mamograﬁa</t>
  </si>
  <si>
    <t>MAPA</t>
  </si>
  <si>
    <t>Punção aspirativa por agulha fina (PAAF): tireóide e mama</t>
  </si>
  <si>
    <t>Punção aspirativa por agulha grossa</t>
  </si>
  <si>
    <t>Ressonância Magnética</t>
  </si>
  <si>
    <t>Tomograﬁa</t>
  </si>
  <si>
    <t>Ultrassonograﬁa </t>
  </si>
  <si>
    <t>03. Taxa de Absenteísmo</t>
  </si>
  <si>
    <t>Profissão</t>
  </si>
  <si>
    <t>Celetista</t>
  </si>
  <si>
    <t>Estatutário</t>
  </si>
  <si>
    <t>N/A</t>
  </si>
  <si>
    <t>Técnico de Enfermagem</t>
  </si>
  <si>
    <t>Médicos</t>
  </si>
  <si>
    <t>Biomédico</t>
  </si>
  <si>
    <t>Assistente social</t>
  </si>
  <si>
    <t>Áreas administrativas e de suporte</t>
  </si>
  <si>
    <t>GERAL</t>
  </si>
  <si>
    <t>04.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</si>
</sst>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%"/>
    <numFmt numFmtId="166" formatCode="&quot;R$&quot;\ #,##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1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  <charset val="1"/>
    </font>
    <font>
      <sz val="11"/>
      <color rgb="FF000000"/>
      <name val="Calibri"/>
    </font>
    <font>
      <sz val="50"/>
      <color rgb="FF000000"/>
      <name val="Arial"/>
      <family val="2"/>
    </font>
    <font>
      <sz val="50"/>
      <color rgb="FF000000"/>
      <name val="Arial"/>
    </font>
    <font>
      <sz val="10"/>
      <color theme="1"/>
      <name val="Arial"/>
      <family val="2"/>
    </font>
    <font>
      <b/>
      <sz val="11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1D41A"/>
        <bgColor rgb="FFE2F0D9"/>
      </patternFill>
    </fill>
    <fill>
      <patternFill patternType="solid">
        <fgColor rgb="FFD8D8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left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/>
    </xf>
    <xf numFmtId="3" fontId="9" fillId="0" borderId="2" xfId="1" applyNumberFormat="1" applyFont="1" applyBorder="1" applyAlignment="1">
      <alignment horizontal="left" vertical="center" wrapText="1" indent="1"/>
    </xf>
    <xf numFmtId="3" fontId="9" fillId="0" borderId="2" xfId="1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2" fillId="0" borderId="0" xfId="1" applyNumberFormat="1" applyAlignment="1">
      <alignment horizontal="center" vertical="center"/>
    </xf>
    <xf numFmtId="3" fontId="9" fillId="0" borderId="1" xfId="1" applyNumberFormat="1" applyFont="1" applyBorder="1" applyAlignment="1">
      <alignment horizontal="left" vertical="center" wrapText="1" indent="1"/>
    </xf>
    <xf numFmtId="3" fontId="9" fillId="0" borderId="1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left" vertical="center" wrapText="1" indent="1"/>
    </xf>
    <xf numFmtId="3" fontId="5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3" fontId="9" fillId="0" borderId="3" xfId="1" applyNumberFormat="1" applyFont="1" applyBorder="1" applyAlignment="1">
      <alignment horizontal="left" vertical="center" wrapText="1"/>
    </xf>
    <xf numFmtId="3" fontId="9" fillId="0" borderId="3" xfId="1" applyNumberFormat="1" applyFont="1" applyBorder="1" applyAlignment="1">
      <alignment horizontal="center" vertical="center"/>
    </xf>
    <xf numFmtId="3" fontId="10" fillId="0" borderId="3" xfId="1" applyNumberFormat="1" applyFont="1" applyBorder="1" applyAlignment="1">
      <alignment horizontal="center" vertical="center"/>
    </xf>
    <xf numFmtId="3" fontId="10" fillId="0" borderId="4" xfId="1" applyNumberFormat="1" applyFont="1" applyBorder="1" applyAlignment="1">
      <alignment horizontal="center" vertical="center"/>
    </xf>
    <xf numFmtId="3" fontId="12" fillId="0" borderId="4" xfId="1" applyNumberFormat="1" applyFont="1" applyBorder="1" applyAlignment="1">
      <alignment horizontal="center" vertical="center"/>
    </xf>
    <xf numFmtId="164" fontId="13" fillId="4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Border="1" applyAlignment="1" applyProtection="1">
      <alignment horizontal="center" vertical="center"/>
      <protection locked="0"/>
    </xf>
    <xf numFmtId="3" fontId="9" fillId="0" borderId="1" xfId="1" quotePrefix="1" applyNumberFormat="1" applyFont="1" applyBorder="1" applyAlignment="1">
      <alignment horizontal="center" vertical="center"/>
    </xf>
    <xf numFmtId="3" fontId="14" fillId="0" borderId="1" xfId="1" applyNumberFormat="1" applyFont="1" applyBorder="1" applyAlignment="1">
      <alignment horizontal="center" vertical="center"/>
    </xf>
    <xf numFmtId="3" fontId="10" fillId="0" borderId="5" xfId="1" applyNumberFormat="1" applyFont="1" applyBorder="1" applyAlignment="1">
      <alignment horizontal="center" vertical="center"/>
    </xf>
    <xf numFmtId="3" fontId="12" fillId="0" borderId="5" xfId="1" applyNumberFormat="1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vertical="center"/>
    </xf>
    <xf numFmtId="3" fontId="9" fillId="5" borderId="1" xfId="1" applyNumberFormat="1" applyFont="1" applyFill="1" applyBorder="1" applyAlignment="1">
      <alignment horizontal="left" vertical="center" wrapText="1" indent="1"/>
    </xf>
    <xf numFmtId="3" fontId="10" fillId="5" borderId="1" xfId="1" applyNumberFormat="1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9" fontId="10" fillId="6" borderId="1" xfId="0" applyNumberFormat="1" applyFont="1" applyFill="1" applyBorder="1" applyAlignment="1">
      <alignment horizontal="center" vertical="center"/>
    </xf>
    <xf numFmtId="9" fontId="12" fillId="6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 wrapText="1" indent="2"/>
    </xf>
    <xf numFmtId="3" fontId="10" fillId="0" borderId="6" xfId="1" applyNumberFormat="1" applyFont="1" applyBorder="1" applyAlignment="1">
      <alignment horizontal="center" vertical="center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3" fontId="12" fillId="0" borderId="1" xfId="0" applyNumberFormat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/>
    </xf>
    <xf numFmtId="0" fontId="2" fillId="0" borderId="3" xfId="1" applyBorder="1" applyAlignment="1">
      <alignment horizontal="left" vertical="center" wrapText="1"/>
    </xf>
    <xf numFmtId="0" fontId="2" fillId="0" borderId="3" xfId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3" fontId="10" fillId="0" borderId="1" xfId="2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0" fillId="0" borderId="1" xfId="2" applyNumberFormat="1" applyFont="1" applyFill="1" applyBorder="1" applyAlignment="1" applyProtection="1">
      <alignment horizontal="center" vertical="center"/>
      <protection locked="0"/>
    </xf>
    <xf numFmtId="3" fontId="12" fillId="0" borderId="1" xfId="2" applyNumberFormat="1" applyFont="1" applyBorder="1" applyAlignment="1">
      <alignment horizontal="center" vertical="center"/>
    </xf>
    <xf numFmtId="3" fontId="10" fillId="7" borderId="1" xfId="0" applyNumberFormat="1" applyFont="1" applyFill="1" applyBorder="1" applyAlignment="1">
      <alignment horizontal="left" vertical="center" wrapText="1" indent="1"/>
    </xf>
    <xf numFmtId="3" fontId="10" fillId="7" borderId="1" xfId="0" applyNumberFormat="1" applyFont="1" applyFill="1" applyBorder="1" applyAlignment="1">
      <alignment horizontal="center" vertical="center"/>
    </xf>
    <xf numFmtId="3" fontId="10" fillId="7" borderId="1" xfId="2" applyNumberFormat="1" applyFont="1" applyFill="1" applyBorder="1" applyAlignment="1" applyProtection="1">
      <alignment horizontal="center" vertical="center"/>
    </xf>
    <xf numFmtId="3" fontId="9" fillId="7" borderId="1" xfId="1" applyNumberFormat="1" applyFont="1" applyFill="1" applyBorder="1" applyAlignment="1">
      <alignment horizontal="center" vertical="center"/>
    </xf>
    <xf numFmtId="3" fontId="12" fillId="7" borderId="1" xfId="2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 wrapText="1" indent="1"/>
    </xf>
    <xf numFmtId="3" fontId="7" fillId="0" borderId="1" xfId="2" applyNumberFormat="1" applyFont="1" applyFill="1" applyBorder="1" applyAlignment="1" applyProtection="1">
      <alignment horizontal="center" vertical="center"/>
    </xf>
    <xf numFmtId="3" fontId="13" fillId="0" borderId="1" xfId="2" applyNumberFormat="1" applyFont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3" fontId="9" fillId="7" borderId="1" xfId="1" applyNumberFormat="1" applyFont="1" applyFill="1" applyBorder="1" applyAlignment="1">
      <alignment horizontal="left" vertical="center" wrapText="1" indent="1"/>
    </xf>
    <xf numFmtId="3" fontId="12" fillId="7" borderId="1" xfId="0" applyNumberFormat="1" applyFont="1" applyFill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6" fillId="0" borderId="0" xfId="1" applyFont="1"/>
    <xf numFmtId="0" fontId="10" fillId="0" borderId="0" xfId="1" applyFont="1" applyAlignment="1">
      <alignment vertical="center"/>
    </xf>
    <xf numFmtId="164" fontId="7" fillId="8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/>
    </xf>
    <xf numFmtId="164" fontId="13" fillId="8" borderId="1" xfId="1" applyNumberFormat="1" applyFont="1" applyFill="1" applyBorder="1" applyAlignment="1">
      <alignment horizontal="center" vertical="center" wrapText="1"/>
    </xf>
    <xf numFmtId="164" fontId="13" fillId="8" borderId="1" xfId="1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/>
    <xf numFmtId="10" fontId="7" fillId="9" borderId="2" xfId="1" applyNumberFormat="1" applyFont="1" applyFill="1" applyBorder="1" applyAlignment="1">
      <alignment horizontal="left" vertical="center" wrapText="1"/>
    </xf>
    <xf numFmtId="9" fontId="7" fillId="3" borderId="2" xfId="1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0" fontId="13" fillId="9" borderId="2" xfId="1" applyNumberFormat="1" applyFont="1" applyFill="1" applyBorder="1" applyAlignment="1">
      <alignment horizontal="left" vertical="center" wrapText="1"/>
    </xf>
    <xf numFmtId="165" fontId="13" fillId="3" borderId="2" xfId="0" applyNumberFormat="1" applyFont="1" applyFill="1" applyBorder="1" applyAlignment="1">
      <alignment horizontal="center" vertical="center"/>
    </xf>
    <xf numFmtId="10" fontId="7" fillId="0" borderId="0" xfId="1" applyNumberFormat="1" applyFont="1" applyAlignment="1">
      <alignment vertical="center"/>
    </xf>
    <xf numFmtId="3" fontId="10" fillId="5" borderId="1" xfId="1" applyNumberFormat="1" applyFont="1" applyFill="1" applyBorder="1" applyAlignment="1">
      <alignment horizontal="left" vertical="center" wrapText="1" indent="2"/>
    </xf>
    <xf numFmtId="3" fontId="7" fillId="5" borderId="1" xfId="1" applyNumberFormat="1" applyFont="1" applyFill="1" applyBorder="1" applyAlignment="1">
      <alignment horizontal="center" vertical="center"/>
    </xf>
    <xf numFmtId="3" fontId="12" fillId="5" borderId="1" xfId="1" applyNumberFormat="1" applyFont="1" applyFill="1" applyBorder="1" applyAlignment="1">
      <alignment horizontal="left" vertical="center" wrapText="1" indent="2"/>
    </xf>
    <xf numFmtId="3" fontId="10" fillId="0" borderId="0" xfId="1" applyNumberFormat="1" applyFont="1" applyAlignment="1">
      <alignment vertical="center"/>
    </xf>
    <xf numFmtId="3" fontId="10" fillId="0" borderId="0" xfId="1" applyNumberFormat="1" applyFont="1"/>
    <xf numFmtId="10" fontId="7" fillId="9" borderId="1" xfId="1" applyNumberFormat="1" applyFont="1" applyFill="1" applyBorder="1" applyAlignment="1">
      <alignment horizontal="left" vertical="center" wrapText="1"/>
    </xf>
    <xf numFmtId="9" fontId="7" fillId="3" borderId="1" xfId="1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0" fontId="13" fillId="9" borderId="1" xfId="1" applyNumberFormat="1" applyFont="1" applyFill="1" applyBorder="1" applyAlignment="1">
      <alignment horizontal="left" vertical="center" wrapText="1"/>
    </xf>
    <xf numFmtId="165" fontId="13" fillId="3" borderId="1" xfId="0" applyNumberFormat="1" applyFont="1" applyFill="1" applyBorder="1" applyAlignment="1">
      <alignment horizontal="center" vertical="center"/>
    </xf>
    <xf numFmtId="9" fontId="7" fillId="9" borderId="1" xfId="1" applyNumberFormat="1" applyFont="1" applyFill="1" applyBorder="1" applyAlignment="1">
      <alignment horizontal="center" vertical="center"/>
    </xf>
    <xf numFmtId="165" fontId="7" fillId="9" borderId="1" xfId="0" applyNumberFormat="1" applyFont="1" applyFill="1" applyBorder="1" applyAlignment="1">
      <alignment horizontal="center" vertical="center"/>
    </xf>
    <xf numFmtId="165" fontId="13" fillId="9" borderId="1" xfId="0" applyNumberFormat="1" applyFont="1" applyFill="1" applyBorder="1" applyAlignment="1">
      <alignment horizontal="center" vertical="center"/>
    </xf>
    <xf numFmtId="3" fontId="18" fillId="7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166" fontId="10" fillId="5" borderId="1" xfId="1" applyNumberFormat="1" applyFont="1" applyFill="1" applyBorder="1" applyAlignment="1">
      <alignment horizontal="left" vertical="center" wrapText="1" indent="2"/>
    </xf>
    <xf numFmtId="166" fontId="7" fillId="5" borderId="1" xfId="1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7" borderId="1" xfId="0" applyNumberFormat="1" applyFont="1" applyFill="1" applyBorder="1" applyAlignment="1">
      <alignment horizontal="center" vertical="center"/>
    </xf>
    <xf numFmtId="166" fontId="12" fillId="5" borderId="1" xfId="1" applyNumberFormat="1" applyFont="1" applyFill="1" applyBorder="1" applyAlignment="1">
      <alignment horizontal="left" vertical="center" wrapText="1" indent="2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166" fontId="12" fillId="0" borderId="1" xfId="0" applyNumberFormat="1" applyFont="1" applyBorder="1" applyAlignment="1">
      <alignment horizontal="center" vertical="center"/>
    </xf>
    <xf numFmtId="166" fontId="10" fillId="0" borderId="0" xfId="1" applyNumberFormat="1" applyFont="1" applyAlignment="1">
      <alignment vertical="center"/>
    </xf>
    <xf numFmtId="166" fontId="10" fillId="0" borderId="0" xfId="1" applyNumberFormat="1" applyFont="1"/>
    <xf numFmtId="164" fontId="7" fillId="8" borderId="8" xfId="1" applyNumberFormat="1" applyFont="1" applyFill="1" applyBorder="1" applyAlignment="1">
      <alignment horizontal="center" vertical="center" wrapText="1"/>
    </xf>
    <xf numFmtId="164" fontId="7" fillId="8" borderId="8" xfId="1" applyNumberFormat="1" applyFont="1" applyFill="1" applyBorder="1" applyAlignment="1">
      <alignment horizontal="centerContinuous" vertical="center"/>
    </xf>
    <xf numFmtId="10" fontId="7" fillId="9" borderId="8" xfId="1" applyNumberFormat="1" applyFont="1" applyFill="1" applyBorder="1" applyAlignment="1">
      <alignment horizontal="left" vertical="center" wrapText="1"/>
    </xf>
    <xf numFmtId="9" fontId="7" fillId="3" borderId="9" xfId="1" applyNumberFormat="1" applyFont="1" applyFill="1" applyBorder="1" applyAlignment="1">
      <alignment horizontal="centerContinuous" vertical="center"/>
    </xf>
    <xf numFmtId="165" fontId="7" fillId="3" borderId="10" xfId="0" applyNumberFormat="1" applyFont="1" applyFill="1" applyBorder="1" applyAlignment="1">
      <alignment horizontal="centerContinuous" vertical="center"/>
    </xf>
    <xf numFmtId="9" fontId="7" fillId="3" borderId="8" xfId="1" applyNumberFormat="1" applyFont="1" applyFill="1" applyBorder="1" applyAlignment="1">
      <alignment horizontal="centerContinuous" vertical="center"/>
    </xf>
    <xf numFmtId="165" fontId="7" fillId="3" borderId="8" xfId="0" applyNumberFormat="1" applyFont="1" applyFill="1" applyBorder="1" applyAlignment="1">
      <alignment horizontal="centerContinuous" vertical="center"/>
    </xf>
    <xf numFmtId="3" fontId="10" fillId="5" borderId="8" xfId="1" applyNumberFormat="1" applyFont="1" applyFill="1" applyBorder="1" applyAlignment="1">
      <alignment horizontal="left" vertical="center" wrapText="1" indent="2"/>
    </xf>
    <xf numFmtId="3" fontId="10" fillId="5" borderId="11" xfId="1" applyNumberFormat="1" applyFont="1" applyFill="1" applyBorder="1" applyAlignment="1">
      <alignment horizontal="left" vertical="center" wrapText="1" indent="2"/>
    </xf>
    <xf numFmtId="3" fontId="7" fillId="5" borderId="11" xfId="1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164" fontId="7" fillId="3" borderId="8" xfId="1" applyNumberFormat="1" applyFont="1" applyFill="1" applyBorder="1" applyAlignment="1">
      <alignment horizontal="centerContinuous" vertical="center"/>
    </xf>
    <xf numFmtId="10" fontId="7" fillId="9" borderId="8" xfId="1" applyNumberFormat="1" applyFont="1" applyFill="1" applyBorder="1" applyAlignment="1">
      <alignment horizontal="center" vertical="center" wrapText="1"/>
    </xf>
    <xf numFmtId="10" fontId="10" fillId="5" borderId="8" xfId="1" applyNumberFormat="1" applyFont="1" applyFill="1" applyBorder="1" applyAlignment="1">
      <alignment horizontal="center" vertical="center"/>
    </xf>
    <xf numFmtId="10" fontId="10" fillId="0" borderId="8" xfId="0" applyNumberFormat="1" applyFont="1" applyBorder="1" applyAlignment="1">
      <alignment horizontal="center" vertical="center"/>
    </xf>
    <xf numFmtId="3" fontId="7" fillId="5" borderId="8" xfId="1" applyNumberFormat="1" applyFont="1" applyFill="1" applyBorder="1" applyAlignment="1">
      <alignment horizontal="left" vertical="center" wrapText="1" indent="2"/>
    </xf>
    <xf numFmtId="10" fontId="7" fillId="5" borderId="8" xfId="1" applyNumberFormat="1" applyFont="1" applyFill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/>
    <xf numFmtId="10" fontId="7" fillId="5" borderId="9" xfId="1" applyNumberFormat="1" applyFont="1" applyFill="1" applyBorder="1" applyAlignment="1">
      <alignment horizontal="centerContinuous" vertical="center"/>
    </xf>
    <xf numFmtId="10" fontId="7" fillId="5" borderId="10" xfId="1" applyNumberFormat="1" applyFont="1" applyFill="1" applyBorder="1" applyAlignment="1">
      <alignment horizontal="centerContinuous" vertical="center"/>
    </xf>
    <xf numFmtId="10" fontId="7" fillId="0" borderId="10" xfId="0" applyNumberFormat="1" applyFont="1" applyBorder="1" applyAlignment="1">
      <alignment horizontal="centerContinuous" vertical="center"/>
    </xf>
    <xf numFmtId="0" fontId="10" fillId="0" borderId="11" xfId="1" applyFont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9" fontId="10" fillId="0" borderId="0" xfId="1" applyNumberFormat="1" applyFont="1" applyAlignment="1">
      <alignment vertical="center"/>
    </xf>
    <xf numFmtId="3" fontId="9" fillId="0" borderId="1" xfId="1" applyNumberFormat="1" applyFont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3" fontId="9" fillId="0" borderId="7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10" fontId="7" fillId="0" borderId="9" xfId="1" applyNumberFormat="1" applyFont="1" applyBorder="1" applyAlignment="1">
      <alignment horizontal="center" vertical="center"/>
    </xf>
    <xf numFmtId="10" fontId="7" fillId="0" borderId="10" xfId="1" applyNumberFormat="1" applyFont="1" applyBorder="1" applyAlignment="1">
      <alignment horizontal="center" vertical="center"/>
    </xf>
    <xf numFmtId="10" fontId="10" fillId="0" borderId="9" xfId="1" applyNumberFormat="1" applyFont="1" applyBorder="1" applyAlignment="1">
      <alignment horizontal="center" vertical="center"/>
    </xf>
    <xf numFmtId="10" fontId="10" fillId="0" borderId="10" xfId="1" applyNumberFormat="1" applyFont="1" applyBorder="1" applyAlignment="1">
      <alignment horizontal="center" vertical="center"/>
    </xf>
    <xf numFmtId="10" fontId="7" fillId="5" borderId="9" xfId="1" applyNumberFormat="1" applyFont="1" applyFill="1" applyBorder="1" applyAlignment="1">
      <alignment horizontal="center" vertical="center"/>
    </xf>
    <xf numFmtId="10" fontId="7" fillId="5" borderId="10" xfId="1" applyNumberFormat="1" applyFont="1" applyFill="1" applyBorder="1" applyAlignment="1">
      <alignment horizontal="center" vertical="center"/>
    </xf>
    <xf numFmtId="3" fontId="19" fillId="2" borderId="8" xfId="1" applyNumberFormat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164" fontId="7" fillId="8" borderId="9" xfId="1" applyNumberFormat="1" applyFont="1" applyFill="1" applyBorder="1" applyAlignment="1">
      <alignment horizontal="center" vertical="center"/>
    </xf>
    <xf numFmtId="164" fontId="7" fillId="8" borderId="10" xfId="1" applyNumberFormat="1" applyFont="1" applyFill="1" applyBorder="1" applyAlignment="1">
      <alignment horizontal="center" vertical="center"/>
    </xf>
    <xf numFmtId="9" fontId="7" fillId="3" borderId="9" xfId="1" applyNumberFormat="1" applyFont="1" applyFill="1" applyBorder="1" applyAlignment="1">
      <alignment horizontal="center" vertical="center"/>
    </xf>
    <xf numFmtId="9" fontId="7" fillId="3" borderId="10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5 2" xfId="1" xr:uid="{71B0746F-990E-4DD2-A6DD-D662079FF3E7}"/>
    <cellStyle name="Porcentagem 4" xfId="2" xr:uid="{5A4F8BFE-6624-4DAA-8DB3-DF76AAA00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95250</xdr:rowOff>
    </xdr:from>
    <xdr:to>
      <xdr:col>0</xdr:col>
      <xdr:colOff>1943100</xdr:colOff>
      <xdr:row>0</xdr:row>
      <xdr:rowOff>638175</xdr:rowOff>
    </xdr:to>
    <xdr:pic>
      <xdr:nvPicPr>
        <xdr:cNvPr id="1028" name="Imagem 1">
          <a:extLst>
            <a:ext uri="{FF2B5EF4-FFF2-40B4-BE49-F238E27FC236}">
              <a16:creationId xmlns:a16="http://schemas.microsoft.com/office/drawing/2014/main" id="{BF6FB45C-87C9-83DD-3F8B-14FAA4386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1762125</xdr:colOff>
      <xdr:row>0</xdr:row>
      <xdr:rowOff>47625</xdr:rowOff>
    </xdr:from>
    <xdr:to>
      <xdr:col>14</xdr:col>
      <xdr:colOff>914400</xdr:colOff>
      <xdr:row>0</xdr:row>
      <xdr:rowOff>752475</xdr:rowOff>
    </xdr:to>
    <xdr:pic>
      <xdr:nvPicPr>
        <xdr:cNvPr id="1029" name="Imagem 2">
          <a:extLst>
            <a:ext uri="{FF2B5EF4-FFF2-40B4-BE49-F238E27FC236}">
              <a16:creationId xmlns:a16="http://schemas.microsoft.com/office/drawing/2014/main" id="{BE6A58F8-8F21-4F7F-F850-A76D2C111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7625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14</xdr:col>
      <xdr:colOff>828675</xdr:colOff>
      <xdr:row>0</xdr:row>
      <xdr:rowOff>114300</xdr:rowOff>
    </xdr:from>
    <xdr:to>
      <xdr:col>15</xdr:col>
      <xdr:colOff>1343025</xdr:colOff>
      <xdr:row>0</xdr:row>
      <xdr:rowOff>657225</xdr:rowOff>
    </xdr:to>
    <xdr:pic>
      <xdr:nvPicPr>
        <xdr:cNvPr id="1030" name="Imagem 3">
          <a:extLst>
            <a:ext uri="{FF2B5EF4-FFF2-40B4-BE49-F238E27FC236}">
              <a16:creationId xmlns:a16="http://schemas.microsoft.com/office/drawing/2014/main" id="{FB2CCC24-FE8C-B15F-95F2-788B2646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1430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76200</xdr:colOff>
      <xdr:row>0</xdr:row>
      <xdr:rowOff>76200</xdr:rowOff>
    </xdr:from>
    <xdr:to>
      <xdr:col>16</xdr:col>
      <xdr:colOff>1971675</xdr:colOff>
      <xdr:row>0</xdr:row>
      <xdr:rowOff>619125</xdr:rowOff>
    </xdr:to>
    <xdr:pic>
      <xdr:nvPicPr>
        <xdr:cNvPr id="4100" name="Imagem 1">
          <a:extLst>
            <a:ext uri="{FF2B5EF4-FFF2-40B4-BE49-F238E27FC236}">
              <a16:creationId xmlns:a16="http://schemas.microsoft.com/office/drawing/2014/main" id="{AA8E5C8E-EA63-5F3A-463E-D94F1069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16</xdr:col>
      <xdr:colOff>2428875</xdr:colOff>
      <xdr:row>0</xdr:row>
      <xdr:rowOff>76200</xdr:rowOff>
    </xdr:from>
    <xdr:to>
      <xdr:col>17</xdr:col>
      <xdr:colOff>361950</xdr:colOff>
      <xdr:row>0</xdr:row>
      <xdr:rowOff>781050</xdr:rowOff>
    </xdr:to>
    <xdr:pic>
      <xdr:nvPicPr>
        <xdr:cNvPr id="4101" name="Imagem 2">
          <a:extLst>
            <a:ext uri="{FF2B5EF4-FFF2-40B4-BE49-F238E27FC236}">
              <a16:creationId xmlns:a16="http://schemas.microsoft.com/office/drawing/2014/main" id="{47BB4337-B7A4-B04D-0E02-C74647A51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7620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17</xdr:col>
      <xdr:colOff>819150</xdr:colOff>
      <xdr:row>0</xdr:row>
      <xdr:rowOff>76200</xdr:rowOff>
    </xdr:from>
    <xdr:to>
      <xdr:col>18</xdr:col>
      <xdr:colOff>1333500</xdr:colOff>
      <xdr:row>0</xdr:row>
      <xdr:rowOff>619125</xdr:rowOff>
    </xdr:to>
    <xdr:pic>
      <xdr:nvPicPr>
        <xdr:cNvPr id="4102" name="Imagem 3">
          <a:extLst>
            <a:ext uri="{FF2B5EF4-FFF2-40B4-BE49-F238E27FC236}">
              <a16:creationId xmlns:a16="http://schemas.microsoft.com/office/drawing/2014/main" id="{93D1E62E-1A8D-D02C-DAA9-743069498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620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228600</xdr:colOff>
      <xdr:row>0</xdr:row>
      <xdr:rowOff>114300</xdr:rowOff>
    </xdr:from>
    <xdr:to>
      <xdr:col>16</xdr:col>
      <xdr:colOff>2124075</xdr:colOff>
      <xdr:row>0</xdr:row>
      <xdr:rowOff>657225</xdr:rowOff>
    </xdr:to>
    <xdr:pic>
      <xdr:nvPicPr>
        <xdr:cNvPr id="2051" name="Imagem 5">
          <a:extLst>
            <a:ext uri="{FF2B5EF4-FFF2-40B4-BE49-F238E27FC236}">
              <a16:creationId xmlns:a16="http://schemas.microsoft.com/office/drawing/2014/main" id="{B230AFDE-A763-421D-4E3C-7C23F4596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16</xdr:col>
      <xdr:colOff>2857500</xdr:colOff>
      <xdr:row>0</xdr:row>
      <xdr:rowOff>47625</xdr:rowOff>
    </xdr:from>
    <xdr:to>
      <xdr:col>20</xdr:col>
      <xdr:colOff>866775</xdr:colOff>
      <xdr:row>0</xdr:row>
      <xdr:rowOff>752475</xdr:rowOff>
    </xdr:to>
    <xdr:pic>
      <xdr:nvPicPr>
        <xdr:cNvPr id="2052" name="Imagem 1">
          <a:extLst>
            <a:ext uri="{FF2B5EF4-FFF2-40B4-BE49-F238E27FC236}">
              <a16:creationId xmlns:a16="http://schemas.microsoft.com/office/drawing/2014/main" id="{1C77C399-5748-3371-B3F0-49B81B17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47625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2009775</xdr:colOff>
      <xdr:row>0</xdr:row>
      <xdr:rowOff>638175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E43EEE64-02C1-39B4-546C-9BA362A9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3562350</xdr:colOff>
      <xdr:row>0</xdr:row>
      <xdr:rowOff>0</xdr:rowOff>
    </xdr:from>
    <xdr:to>
      <xdr:col>24</xdr:col>
      <xdr:colOff>1333500</xdr:colOff>
      <xdr:row>0</xdr:row>
      <xdr:rowOff>704850</xdr:rowOff>
    </xdr:to>
    <xdr:pic>
      <xdr:nvPicPr>
        <xdr:cNvPr id="3076" name="Imagem 2">
          <a:extLst>
            <a:ext uri="{FF2B5EF4-FFF2-40B4-BE49-F238E27FC236}">
              <a16:creationId xmlns:a16="http://schemas.microsoft.com/office/drawing/2014/main" id="{F06A547D-ED6B-6DD3-36A6-5DDDE299C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ADAD0-4105-4BA1-AD33-6A3878FD6298}">
  <sheetPr>
    <tabColor theme="7" tint="-0.499984740745262"/>
    <pageSetUpPr fitToPage="1"/>
  </sheetPr>
  <dimension ref="A1:AR197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P11" sqref="P11:Q11"/>
      <selection pane="bottomLeft" activeCell="P11" sqref="P11:Q11"/>
      <selection pane="bottomRight" activeCell="A6" sqref="A6"/>
    </sheetView>
  </sheetViews>
  <sheetFormatPr defaultColWidth="8.7109375" defaultRowHeight="15" x14ac:dyDescent="0.25"/>
  <cols>
    <col min="1" max="1" width="65.7109375" style="77" customWidth="1"/>
    <col min="2" max="6" width="14.7109375" style="3" hidden="1" customWidth="1"/>
    <col min="7" max="10" width="13.85546875" style="3" hidden="1" customWidth="1"/>
    <col min="11" max="11" width="25.5703125" style="3" hidden="1" customWidth="1"/>
    <col min="12" max="12" width="6.5703125" style="3" hidden="1" customWidth="1"/>
    <col min="13" max="14" width="6.85546875" style="3" hidden="1" customWidth="1"/>
    <col min="15" max="16" width="20.7109375" style="3" customWidth="1"/>
    <col min="17" max="17" width="84" style="77" hidden="1" customWidth="1"/>
    <col min="18" max="21" width="20.7109375" style="3" hidden="1" customWidth="1"/>
    <col min="22" max="26" width="25.7109375" style="3" hidden="1" customWidth="1"/>
    <col min="27" max="44" width="8.7109375" style="3" hidden="1" customWidth="1"/>
    <col min="45" max="16384" width="8.7109375" style="3"/>
  </cols>
  <sheetData>
    <row r="1" spans="1:44" s="2" customFormat="1" ht="64.5" x14ac:dyDescent="0.25">
      <c r="A1" s="1"/>
      <c r="Q1" s="1"/>
    </row>
    <row r="2" spans="1:44" x14ac:dyDescent="0.2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</row>
    <row r="3" spans="1:44" x14ac:dyDescent="0.25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 t="s">
        <v>2</v>
      </c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</row>
    <row r="4" spans="1:44" s="11" customFormat="1" x14ac:dyDescent="0.25">
      <c r="A4" s="4" t="s">
        <v>3</v>
      </c>
      <c r="B4" s="5" t="s">
        <v>4</v>
      </c>
      <c r="C4" s="6" t="s">
        <v>5</v>
      </c>
      <c r="D4" s="5" t="s">
        <v>6</v>
      </c>
      <c r="E4" s="6">
        <v>45505</v>
      </c>
      <c r="F4" s="6" t="e">
        <f ca="1">_xll.FIMMÊS(E4,0)+1</f>
        <v>#NAME?</v>
      </c>
      <c r="G4" s="6" t="s">
        <v>4</v>
      </c>
      <c r="H4" s="6" t="s">
        <v>7</v>
      </c>
      <c r="I4" s="6" t="s">
        <v>4</v>
      </c>
      <c r="J4" s="6" t="s">
        <v>8</v>
      </c>
      <c r="K4" s="5" t="s">
        <v>6</v>
      </c>
      <c r="L4" s="6">
        <v>45566</v>
      </c>
      <c r="M4" s="6" t="e">
        <f t="shared" ref="M4:AR4" ca="1" si="0">_xll.FIMMÊS(L4,0)+1</f>
        <v>#NAME?</v>
      </c>
      <c r="N4" s="6" t="e">
        <f t="shared" ca="1" si="0"/>
        <v>#NAME?</v>
      </c>
      <c r="O4" s="5" t="s">
        <v>4</v>
      </c>
      <c r="P4" s="6" t="s">
        <v>9</v>
      </c>
      <c r="Q4" s="7" t="s">
        <v>3</v>
      </c>
      <c r="R4" s="8" t="s">
        <v>4</v>
      </c>
      <c r="S4" s="9" t="s">
        <v>10</v>
      </c>
      <c r="T4" s="8" t="s">
        <v>6</v>
      </c>
      <c r="U4" s="9">
        <v>45658</v>
      </c>
      <c r="V4" s="9" t="e">
        <f t="shared" ca="1" si="0"/>
        <v>#NAME?</v>
      </c>
      <c r="W4" s="9" t="e">
        <f t="shared" ca="1" si="0"/>
        <v>#NAME?</v>
      </c>
      <c r="X4" s="9" t="e">
        <f t="shared" ca="1" si="0"/>
        <v>#NAME?</v>
      </c>
      <c r="Y4" s="9" t="e">
        <f t="shared" ca="1" si="0"/>
        <v>#NAME?</v>
      </c>
      <c r="Z4" s="9" t="e">
        <f t="shared" ca="1" si="0"/>
        <v>#NAME?</v>
      </c>
      <c r="AA4" s="10" t="e">
        <f t="shared" ca="1" si="0"/>
        <v>#NAME?</v>
      </c>
      <c r="AB4" s="10" t="e">
        <f t="shared" ca="1" si="0"/>
        <v>#NAME?</v>
      </c>
      <c r="AC4" s="10" t="e">
        <f t="shared" ca="1" si="0"/>
        <v>#NAME?</v>
      </c>
      <c r="AD4" s="10" t="e">
        <f t="shared" ca="1" si="0"/>
        <v>#NAME?</v>
      </c>
      <c r="AE4" s="10" t="e">
        <f t="shared" ca="1" si="0"/>
        <v>#NAME?</v>
      </c>
      <c r="AF4" s="10" t="e">
        <f t="shared" ca="1" si="0"/>
        <v>#NAME?</v>
      </c>
      <c r="AG4" s="10" t="e">
        <f t="shared" ca="1" si="0"/>
        <v>#NAME?</v>
      </c>
      <c r="AH4" s="10" t="e">
        <f t="shared" ca="1" si="0"/>
        <v>#NAME?</v>
      </c>
      <c r="AI4" s="10" t="e">
        <f t="shared" ca="1" si="0"/>
        <v>#NAME?</v>
      </c>
      <c r="AJ4" s="10" t="e">
        <f t="shared" ca="1" si="0"/>
        <v>#NAME?</v>
      </c>
      <c r="AK4" s="10" t="e">
        <f t="shared" ca="1" si="0"/>
        <v>#NAME?</v>
      </c>
      <c r="AL4" s="10" t="e">
        <f t="shared" ca="1" si="0"/>
        <v>#NAME?</v>
      </c>
      <c r="AM4" s="10" t="e">
        <f t="shared" ca="1" si="0"/>
        <v>#NAME?</v>
      </c>
      <c r="AN4" s="10" t="e">
        <f t="shared" ca="1" si="0"/>
        <v>#NAME?</v>
      </c>
      <c r="AO4" s="10" t="e">
        <f t="shared" ca="1" si="0"/>
        <v>#NAME?</v>
      </c>
      <c r="AP4" s="10" t="e">
        <f t="shared" ca="1" si="0"/>
        <v>#NAME?</v>
      </c>
      <c r="AQ4" s="10" t="e">
        <f t="shared" ca="1" si="0"/>
        <v>#NAME?</v>
      </c>
      <c r="AR4" s="10" t="e">
        <f t="shared" ca="1" si="0"/>
        <v>#NAME?</v>
      </c>
    </row>
    <row r="5" spans="1:44" s="15" customFormat="1" x14ac:dyDescent="0.25">
      <c r="A5" s="12" t="s">
        <v>11</v>
      </c>
      <c r="B5" s="13">
        <f>B33</f>
        <v>738.77419354838707</v>
      </c>
      <c r="C5" s="13">
        <v>416</v>
      </c>
      <c r="D5" s="13">
        <f t="shared" ref="D5:N5" si="1">D33</f>
        <v>3817</v>
      </c>
      <c r="E5" s="13">
        <f t="shared" si="1"/>
        <v>4149</v>
      </c>
      <c r="F5" s="13">
        <f t="shared" si="1"/>
        <v>4332</v>
      </c>
      <c r="G5" s="13">
        <f t="shared" si="1"/>
        <v>3078</v>
      </c>
      <c r="H5" s="13">
        <f t="shared" si="1"/>
        <v>3869</v>
      </c>
      <c r="I5" s="13">
        <f t="shared" si="1"/>
        <v>739</v>
      </c>
      <c r="J5" s="13">
        <f t="shared" si="1"/>
        <v>582</v>
      </c>
      <c r="K5" s="13">
        <f t="shared" si="1"/>
        <v>3817</v>
      </c>
      <c r="L5" s="13">
        <f t="shared" si="1"/>
        <v>4451</v>
      </c>
      <c r="M5" s="13">
        <f t="shared" si="1"/>
        <v>4192</v>
      </c>
      <c r="N5" s="13">
        <f t="shared" si="1"/>
        <v>4293</v>
      </c>
      <c r="O5" s="13">
        <f>O33</f>
        <v>2463</v>
      </c>
      <c r="P5" s="13">
        <f>P33</f>
        <v>2553</v>
      </c>
      <c r="Q5" s="12" t="s">
        <v>11</v>
      </c>
      <c r="R5" s="14">
        <f>ROUND((T5/31)*11,0)</f>
        <v>1561</v>
      </c>
      <c r="S5" s="13">
        <f t="shared" ref="S5:AR5" si="2">S33</f>
        <v>1774</v>
      </c>
      <c r="T5" s="13">
        <f t="shared" si="2"/>
        <v>4400</v>
      </c>
      <c r="U5" s="13">
        <f t="shared" si="2"/>
        <v>4327</v>
      </c>
      <c r="V5" s="13">
        <f t="shared" si="2"/>
        <v>0</v>
      </c>
      <c r="W5" s="13">
        <f t="shared" si="2"/>
        <v>0</v>
      </c>
      <c r="X5" s="13">
        <f t="shared" si="2"/>
        <v>0</v>
      </c>
      <c r="Y5" s="13">
        <f t="shared" si="2"/>
        <v>0</v>
      </c>
      <c r="Z5" s="13">
        <f t="shared" si="2"/>
        <v>0</v>
      </c>
      <c r="AA5" s="13">
        <f t="shared" si="2"/>
        <v>0</v>
      </c>
      <c r="AB5" s="13">
        <f t="shared" si="2"/>
        <v>0</v>
      </c>
      <c r="AC5" s="13">
        <f t="shared" si="2"/>
        <v>0</v>
      </c>
      <c r="AD5" s="13">
        <f t="shared" si="2"/>
        <v>0</v>
      </c>
      <c r="AE5" s="13">
        <f t="shared" si="2"/>
        <v>0</v>
      </c>
      <c r="AF5" s="13">
        <f t="shared" si="2"/>
        <v>0</v>
      </c>
      <c r="AG5" s="13">
        <f t="shared" si="2"/>
        <v>0</v>
      </c>
      <c r="AH5" s="13">
        <f t="shared" si="2"/>
        <v>0</v>
      </c>
      <c r="AI5" s="13">
        <f t="shared" si="2"/>
        <v>0</v>
      </c>
      <c r="AJ5" s="13">
        <f t="shared" si="2"/>
        <v>0</v>
      </c>
      <c r="AK5" s="13">
        <f t="shared" si="2"/>
        <v>0</v>
      </c>
      <c r="AL5" s="13">
        <f t="shared" si="2"/>
        <v>0</v>
      </c>
      <c r="AM5" s="13">
        <f t="shared" si="2"/>
        <v>0</v>
      </c>
      <c r="AN5" s="13">
        <f t="shared" si="2"/>
        <v>0</v>
      </c>
      <c r="AO5" s="13">
        <f t="shared" si="2"/>
        <v>0</v>
      </c>
      <c r="AP5" s="13">
        <f t="shared" si="2"/>
        <v>0</v>
      </c>
      <c r="AQ5" s="13">
        <f t="shared" si="2"/>
        <v>0</v>
      </c>
      <c r="AR5" s="13">
        <f t="shared" si="2"/>
        <v>0</v>
      </c>
    </row>
    <row r="6" spans="1:44" s="15" customFormat="1" x14ac:dyDescent="0.25">
      <c r="A6" s="16" t="s">
        <v>12</v>
      </c>
      <c r="B6" s="17">
        <f>B60</f>
        <v>0</v>
      </c>
      <c r="C6" s="17">
        <v>513</v>
      </c>
      <c r="D6" s="17">
        <f>D60</f>
        <v>0</v>
      </c>
      <c r="E6" s="17">
        <f>E60</f>
        <v>0</v>
      </c>
      <c r="F6" s="17">
        <f>F60</f>
        <v>0</v>
      </c>
      <c r="G6" s="17">
        <f t="shared" ref="G6:N6" si="3">G60</f>
        <v>0</v>
      </c>
      <c r="H6" s="17">
        <f t="shared" si="3"/>
        <v>0</v>
      </c>
      <c r="I6" s="17">
        <f t="shared" si="3"/>
        <v>0</v>
      </c>
      <c r="J6" s="17">
        <f t="shared" si="3"/>
        <v>0</v>
      </c>
      <c r="K6" s="17">
        <f t="shared" si="3"/>
        <v>0</v>
      </c>
      <c r="L6" s="17">
        <f t="shared" si="3"/>
        <v>0</v>
      </c>
      <c r="M6" s="17">
        <f t="shared" si="3"/>
        <v>0</v>
      </c>
      <c r="N6" s="17">
        <f t="shared" si="3"/>
        <v>0</v>
      </c>
      <c r="O6" s="17">
        <f>O42</f>
        <v>2363</v>
      </c>
      <c r="P6" s="17">
        <f>P42</f>
        <v>2737</v>
      </c>
      <c r="Q6" s="16" t="s">
        <v>12</v>
      </c>
      <c r="R6" s="14">
        <f>ROUND((T6/31)*11,0)</f>
        <v>1526</v>
      </c>
      <c r="S6" s="17">
        <f>S42</f>
        <v>1512</v>
      </c>
      <c r="T6" s="17">
        <f t="shared" ref="T6:AR6" si="4">T42</f>
        <v>4300</v>
      </c>
      <c r="U6" s="17">
        <f t="shared" si="4"/>
        <v>1512</v>
      </c>
      <c r="V6" s="17">
        <f t="shared" si="4"/>
        <v>0</v>
      </c>
      <c r="W6" s="17">
        <f t="shared" si="4"/>
        <v>0</v>
      </c>
      <c r="X6" s="17">
        <f t="shared" si="4"/>
        <v>0</v>
      </c>
      <c r="Y6" s="17">
        <f t="shared" si="4"/>
        <v>0</v>
      </c>
      <c r="Z6" s="17">
        <f t="shared" si="4"/>
        <v>0</v>
      </c>
      <c r="AA6" s="17">
        <f t="shared" si="4"/>
        <v>0</v>
      </c>
      <c r="AB6" s="17">
        <f t="shared" si="4"/>
        <v>0</v>
      </c>
      <c r="AC6" s="17">
        <f t="shared" si="4"/>
        <v>0</v>
      </c>
      <c r="AD6" s="17">
        <f t="shared" si="4"/>
        <v>0</v>
      </c>
      <c r="AE6" s="17">
        <f t="shared" si="4"/>
        <v>0</v>
      </c>
      <c r="AF6" s="17">
        <f t="shared" si="4"/>
        <v>0</v>
      </c>
      <c r="AG6" s="17">
        <f t="shared" si="4"/>
        <v>0</v>
      </c>
      <c r="AH6" s="17">
        <f t="shared" si="4"/>
        <v>0</v>
      </c>
      <c r="AI6" s="17">
        <f t="shared" si="4"/>
        <v>0</v>
      </c>
      <c r="AJ6" s="17">
        <f t="shared" si="4"/>
        <v>0</v>
      </c>
      <c r="AK6" s="17">
        <f t="shared" si="4"/>
        <v>0</v>
      </c>
      <c r="AL6" s="17">
        <f t="shared" si="4"/>
        <v>0</v>
      </c>
      <c r="AM6" s="17">
        <f t="shared" si="4"/>
        <v>0</v>
      </c>
      <c r="AN6" s="17">
        <f t="shared" si="4"/>
        <v>0</v>
      </c>
      <c r="AO6" s="17">
        <f t="shared" si="4"/>
        <v>0</v>
      </c>
      <c r="AP6" s="17">
        <f t="shared" si="4"/>
        <v>0</v>
      </c>
      <c r="AQ6" s="17">
        <f t="shared" si="4"/>
        <v>0</v>
      </c>
      <c r="AR6" s="17">
        <f t="shared" si="4"/>
        <v>0</v>
      </c>
    </row>
    <row r="7" spans="1:44" s="21" customFormat="1" x14ac:dyDescent="0.25">
      <c r="A7" s="18" t="s">
        <v>13</v>
      </c>
      <c r="B7" s="19">
        <f>SUM(B5:B6)</f>
        <v>738.77419354838707</v>
      </c>
      <c r="C7" s="19">
        <f t="shared" ref="C7:AR7" si="5">SUM(C5:C6)</f>
        <v>929</v>
      </c>
      <c r="D7" s="19">
        <f t="shared" si="5"/>
        <v>3817</v>
      </c>
      <c r="E7" s="19">
        <f t="shared" si="5"/>
        <v>4149</v>
      </c>
      <c r="F7" s="19">
        <f t="shared" si="5"/>
        <v>4332</v>
      </c>
      <c r="G7" s="19">
        <f t="shared" si="5"/>
        <v>3078</v>
      </c>
      <c r="H7" s="19">
        <f t="shared" si="5"/>
        <v>3869</v>
      </c>
      <c r="I7" s="19">
        <f t="shared" si="5"/>
        <v>739</v>
      </c>
      <c r="J7" s="19">
        <f t="shared" si="5"/>
        <v>582</v>
      </c>
      <c r="K7" s="19">
        <f t="shared" si="5"/>
        <v>3817</v>
      </c>
      <c r="L7" s="19">
        <f t="shared" si="5"/>
        <v>4451</v>
      </c>
      <c r="M7" s="19">
        <f t="shared" si="5"/>
        <v>4192</v>
      </c>
      <c r="N7" s="19">
        <f t="shared" si="5"/>
        <v>4293</v>
      </c>
      <c r="O7" s="19">
        <f t="shared" si="5"/>
        <v>4826</v>
      </c>
      <c r="P7" s="19">
        <f t="shared" si="5"/>
        <v>5290</v>
      </c>
      <c r="Q7" s="18" t="s">
        <v>13</v>
      </c>
      <c r="R7" s="19">
        <f t="shared" si="5"/>
        <v>3087</v>
      </c>
      <c r="S7" s="19">
        <f t="shared" si="5"/>
        <v>3286</v>
      </c>
      <c r="T7" s="19">
        <f t="shared" si="5"/>
        <v>8700</v>
      </c>
      <c r="U7" s="19">
        <f t="shared" si="5"/>
        <v>5839</v>
      </c>
      <c r="V7" s="19">
        <f t="shared" si="5"/>
        <v>0</v>
      </c>
      <c r="W7" s="19">
        <f t="shared" si="5"/>
        <v>0</v>
      </c>
      <c r="X7" s="19">
        <f t="shared" si="5"/>
        <v>0</v>
      </c>
      <c r="Y7" s="19">
        <f t="shared" si="5"/>
        <v>0</v>
      </c>
      <c r="Z7" s="19">
        <f t="shared" si="5"/>
        <v>0</v>
      </c>
      <c r="AA7" s="20">
        <f t="shared" si="5"/>
        <v>0</v>
      </c>
      <c r="AB7" s="20">
        <f t="shared" si="5"/>
        <v>0</v>
      </c>
      <c r="AC7" s="20">
        <f t="shared" si="5"/>
        <v>0</v>
      </c>
      <c r="AD7" s="20">
        <f t="shared" si="5"/>
        <v>0</v>
      </c>
      <c r="AE7" s="20">
        <f t="shared" si="5"/>
        <v>0</v>
      </c>
      <c r="AF7" s="20">
        <f t="shared" si="5"/>
        <v>0</v>
      </c>
      <c r="AG7" s="20">
        <f t="shared" si="5"/>
        <v>0</v>
      </c>
      <c r="AH7" s="20">
        <f t="shared" si="5"/>
        <v>0</v>
      </c>
      <c r="AI7" s="20">
        <f t="shared" si="5"/>
        <v>0</v>
      </c>
      <c r="AJ7" s="20">
        <f t="shared" si="5"/>
        <v>0</v>
      </c>
      <c r="AK7" s="20">
        <f t="shared" si="5"/>
        <v>0</v>
      </c>
      <c r="AL7" s="20">
        <f t="shared" si="5"/>
        <v>0</v>
      </c>
      <c r="AM7" s="20">
        <f t="shared" si="5"/>
        <v>0</v>
      </c>
      <c r="AN7" s="20">
        <f t="shared" si="5"/>
        <v>0</v>
      </c>
      <c r="AO7" s="20">
        <f t="shared" si="5"/>
        <v>0</v>
      </c>
      <c r="AP7" s="20">
        <f t="shared" si="5"/>
        <v>0</v>
      </c>
      <c r="AQ7" s="20">
        <f t="shared" si="5"/>
        <v>0</v>
      </c>
      <c r="AR7" s="20">
        <f t="shared" si="5"/>
        <v>0</v>
      </c>
    </row>
    <row r="8" spans="1:44" x14ac:dyDescent="0.25">
      <c r="A8" s="22"/>
      <c r="B8" s="23"/>
      <c r="C8" s="23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2"/>
      <c r="R8" s="25"/>
      <c r="S8" s="25"/>
      <c r="T8" s="25"/>
      <c r="U8" s="25"/>
      <c r="V8" s="25"/>
      <c r="W8" s="25"/>
      <c r="X8" s="25"/>
      <c r="Y8" s="25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pans="1:44" s="11" customFormat="1" x14ac:dyDescent="0.25">
      <c r="A9" s="4" t="s">
        <v>14</v>
      </c>
      <c r="B9" s="5" t="str">
        <f>B$4</f>
        <v>Meta Parcial</v>
      </c>
      <c r="C9" s="5" t="str">
        <f t="shared" ref="C9:AR9" si="6">C$4</f>
        <v>26-31-jul-24</v>
      </c>
      <c r="D9" s="5" t="str">
        <f t="shared" si="6"/>
        <v>Meta Mensal</v>
      </c>
      <c r="E9" s="5">
        <f t="shared" si="6"/>
        <v>45505</v>
      </c>
      <c r="F9" s="5" t="e">
        <f t="shared" ca="1" si="6"/>
        <v>#NAME?</v>
      </c>
      <c r="G9" s="5" t="str">
        <f t="shared" si="6"/>
        <v>Meta Parcial</v>
      </c>
      <c r="H9" s="5" t="str">
        <f t="shared" si="6"/>
        <v>01-25-Out-24</v>
      </c>
      <c r="I9" s="5" t="str">
        <f t="shared" si="6"/>
        <v>Meta Parcial</v>
      </c>
      <c r="J9" s="5" t="str">
        <f t="shared" si="6"/>
        <v>26-31-Out-24</v>
      </c>
      <c r="K9" s="5" t="str">
        <f t="shared" si="6"/>
        <v>Meta Mensal</v>
      </c>
      <c r="L9" s="5">
        <f t="shared" si="6"/>
        <v>45566</v>
      </c>
      <c r="M9" s="5" t="e">
        <f t="shared" ca="1" si="6"/>
        <v>#NAME?</v>
      </c>
      <c r="N9" s="5" t="e">
        <f t="shared" ca="1" si="6"/>
        <v>#NAME?</v>
      </c>
      <c r="O9" s="5" t="str">
        <f t="shared" si="6"/>
        <v>Meta Parcial</v>
      </c>
      <c r="P9" s="5" t="str">
        <f t="shared" si="6"/>
        <v>01-20/01 de 2025</v>
      </c>
      <c r="Q9" s="7" t="s">
        <v>14</v>
      </c>
      <c r="R9" s="8" t="str">
        <f>T9</f>
        <v>Estimativa</v>
      </c>
      <c r="S9" s="8" t="str">
        <f t="shared" si="6"/>
        <v>21-31/01 de 2025</v>
      </c>
      <c r="T9" s="8" t="s">
        <v>15</v>
      </c>
      <c r="U9" s="8">
        <f t="shared" si="6"/>
        <v>45658</v>
      </c>
      <c r="V9" s="8" t="e">
        <f t="shared" ca="1" si="6"/>
        <v>#NAME?</v>
      </c>
      <c r="W9" s="8" t="e">
        <f t="shared" ca="1" si="6"/>
        <v>#NAME?</v>
      </c>
      <c r="X9" s="8" t="e">
        <f t="shared" ca="1" si="6"/>
        <v>#NAME?</v>
      </c>
      <c r="Y9" s="8" t="e">
        <f t="shared" ca="1" si="6"/>
        <v>#NAME?</v>
      </c>
      <c r="Z9" s="8" t="e">
        <f t="shared" ca="1" si="6"/>
        <v>#NAME?</v>
      </c>
      <c r="AA9" s="27" t="e">
        <f t="shared" ca="1" si="6"/>
        <v>#NAME?</v>
      </c>
      <c r="AB9" s="27" t="e">
        <f t="shared" ca="1" si="6"/>
        <v>#NAME?</v>
      </c>
      <c r="AC9" s="27" t="e">
        <f t="shared" ca="1" si="6"/>
        <v>#NAME?</v>
      </c>
      <c r="AD9" s="27" t="e">
        <f t="shared" ca="1" si="6"/>
        <v>#NAME?</v>
      </c>
      <c r="AE9" s="27" t="e">
        <f t="shared" ca="1" si="6"/>
        <v>#NAME?</v>
      </c>
      <c r="AF9" s="27" t="e">
        <f t="shared" ca="1" si="6"/>
        <v>#NAME?</v>
      </c>
      <c r="AG9" s="27" t="e">
        <f t="shared" ca="1" si="6"/>
        <v>#NAME?</v>
      </c>
      <c r="AH9" s="27" t="e">
        <f t="shared" ca="1" si="6"/>
        <v>#NAME?</v>
      </c>
      <c r="AI9" s="27" t="e">
        <f t="shared" ca="1" si="6"/>
        <v>#NAME?</v>
      </c>
      <c r="AJ9" s="27" t="e">
        <f t="shared" ca="1" si="6"/>
        <v>#NAME?</v>
      </c>
      <c r="AK9" s="27" t="e">
        <f t="shared" ca="1" si="6"/>
        <v>#NAME?</v>
      </c>
      <c r="AL9" s="27" t="e">
        <f t="shared" ca="1" si="6"/>
        <v>#NAME?</v>
      </c>
      <c r="AM9" s="27" t="e">
        <f t="shared" ca="1" si="6"/>
        <v>#NAME?</v>
      </c>
      <c r="AN9" s="27" t="e">
        <f t="shared" ca="1" si="6"/>
        <v>#NAME?</v>
      </c>
      <c r="AO9" s="27" t="e">
        <f t="shared" ca="1" si="6"/>
        <v>#NAME?</v>
      </c>
      <c r="AP9" s="27" t="e">
        <f t="shared" ca="1" si="6"/>
        <v>#NAME?</v>
      </c>
      <c r="AQ9" s="27" t="e">
        <f t="shared" ca="1" si="6"/>
        <v>#NAME?</v>
      </c>
      <c r="AR9" s="27" t="e">
        <f t="shared" ca="1" si="6"/>
        <v>#NAME?</v>
      </c>
    </row>
    <row r="10" spans="1:44" s="15" customFormat="1" x14ac:dyDescent="0.25">
      <c r="A10" s="16" t="s">
        <v>16</v>
      </c>
      <c r="B10" s="144">
        <f>(D10/31)*6</f>
        <v>738.77419354838707</v>
      </c>
      <c r="C10" s="17">
        <v>0</v>
      </c>
      <c r="D10" s="144">
        <v>3817</v>
      </c>
      <c r="E10" s="17">
        <v>29</v>
      </c>
      <c r="F10" s="17">
        <v>31</v>
      </c>
      <c r="G10" s="144">
        <f>ROUND(((K10/31)*25),0)</f>
        <v>3078</v>
      </c>
      <c r="H10" s="17">
        <v>0</v>
      </c>
      <c r="I10" s="144">
        <f>ROUND(((K10/31)*6),0)</f>
        <v>739</v>
      </c>
      <c r="J10" s="17">
        <v>0</v>
      </c>
      <c r="K10" s="144">
        <f>D10</f>
        <v>3817</v>
      </c>
      <c r="L10" s="17">
        <f>H10+J10</f>
        <v>0</v>
      </c>
      <c r="M10" s="17">
        <v>0</v>
      </c>
      <c r="N10" s="17">
        <v>0</v>
      </c>
      <c r="O10" s="144">
        <f>ROUND((K10/31)*20,0)</f>
        <v>2463</v>
      </c>
      <c r="P10" s="28">
        <v>0</v>
      </c>
      <c r="Q10" s="16" t="s">
        <v>16</v>
      </c>
      <c r="R10" s="17" t="str">
        <f>T10</f>
        <v>Demanda Interna</v>
      </c>
      <c r="S10" s="28">
        <v>0</v>
      </c>
      <c r="T10" s="29" t="s">
        <v>17</v>
      </c>
      <c r="U10" s="17">
        <f t="shared" ref="U10:U32" si="7">S10+P10</f>
        <v>0</v>
      </c>
      <c r="V10" s="17"/>
      <c r="W10" s="17"/>
      <c r="X10" s="17"/>
      <c r="Y10" s="17"/>
      <c r="Z10" s="17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s="15" customFormat="1" x14ac:dyDescent="0.25">
      <c r="A11" s="16" t="s">
        <v>18</v>
      </c>
      <c r="B11" s="144"/>
      <c r="C11" s="17">
        <v>0</v>
      </c>
      <c r="D11" s="144"/>
      <c r="E11" s="17">
        <v>59</v>
      </c>
      <c r="F11" s="17">
        <v>51</v>
      </c>
      <c r="G11" s="144"/>
      <c r="H11" s="17">
        <v>58</v>
      </c>
      <c r="I11" s="144"/>
      <c r="J11" s="17">
        <v>0</v>
      </c>
      <c r="K11" s="144"/>
      <c r="L11" s="17">
        <f t="shared" ref="L11:L32" si="8">H11+J11</f>
        <v>58</v>
      </c>
      <c r="M11" s="17">
        <v>106</v>
      </c>
      <c r="N11" s="17">
        <v>89</v>
      </c>
      <c r="O11" s="144"/>
      <c r="P11" s="28">
        <v>82</v>
      </c>
      <c r="Q11" s="16" t="s">
        <v>19</v>
      </c>
      <c r="R11" s="17">
        <f>ROUND((T11/31)*11,0)</f>
        <v>7</v>
      </c>
      <c r="S11" s="28">
        <v>0</v>
      </c>
      <c r="T11" s="17">
        <v>20</v>
      </c>
      <c r="U11" s="17">
        <f t="shared" si="7"/>
        <v>82</v>
      </c>
      <c r="V11" s="17"/>
      <c r="W11" s="17"/>
      <c r="X11" s="17"/>
      <c r="Y11" s="17"/>
      <c r="Z11" s="17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s="15" customFormat="1" x14ac:dyDescent="0.25">
      <c r="A12" s="16" t="s">
        <v>20</v>
      </c>
      <c r="B12" s="144"/>
      <c r="C12" s="17">
        <v>0</v>
      </c>
      <c r="D12" s="144"/>
      <c r="E12" s="17">
        <v>377</v>
      </c>
      <c r="F12" s="17">
        <v>367</v>
      </c>
      <c r="G12" s="144"/>
      <c r="H12" s="17">
        <v>418</v>
      </c>
      <c r="I12" s="144"/>
      <c r="J12" s="17">
        <v>141</v>
      </c>
      <c r="K12" s="144"/>
      <c r="L12" s="17">
        <f t="shared" si="8"/>
        <v>559</v>
      </c>
      <c r="M12" s="17">
        <v>400</v>
      </c>
      <c r="N12" s="17">
        <v>556</v>
      </c>
      <c r="O12" s="144"/>
      <c r="P12" s="28">
        <v>152</v>
      </c>
      <c r="Q12" s="16" t="s">
        <v>20</v>
      </c>
      <c r="R12" s="17">
        <f>ROUND((T12/31)*11,0)</f>
        <v>28</v>
      </c>
      <c r="S12" s="28">
        <v>212</v>
      </c>
      <c r="T12" s="17">
        <v>80</v>
      </c>
      <c r="U12" s="17">
        <f t="shared" si="7"/>
        <v>364</v>
      </c>
      <c r="V12" s="17"/>
      <c r="W12" s="17"/>
      <c r="X12" s="17"/>
      <c r="Y12" s="17"/>
      <c r="Z12" s="17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15" customFormat="1" x14ac:dyDescent="0.25">
      <c r="A13" s="16" t="s">
        <v>21</v>
      </c>
      <c r="B13" s="144"/>
      <c r="C13" s="17">
        <v>8</v>
      </c>
      <c r="D13" s="144"/>
      <c r="E13" s="17">
        <v>691</v>
      </c>
      <c r="F13" s="17">
        <v>607</v>
      </c>
      <c r="G13" s="144"/>
      <c r="H13" s="17">
        <v>570</v>
      </c>
      <c r="I13" s="144"/>
      <c r="J13" s="17">
        <v>111</v>
      </c>
      <c r="K13" s="144"/>
      <c r="L13" s="17">
        <f t="shared" si="8"/>
        <v>681</v>
      </c>
      <c r="M13" s="17">
        <v>552</v>
      </c>
      <c r="N13" s="17">
        <v>550</v>
      </c>
      <c r="O13" s="144"/>
      <c r="P13" s="28">
        <v>341</v>
      </c>
      <c r="Q13" s="16" t="s">
        <v>21</v>
      </c>
      <c r="R13" s="17" t="str">
        <f>T13</f>
        <v>Demanda Interna</v>
      </c>
      <c r="S13" s="28">
        <v>214</v>
      </c>
      <c r="T13" s="29" t="s">
        <v>17</v>
      </c>
      <c r="U13" s="17">
        <f t="shared" si="7"/>
        <v>555</v>
      </c>
      <c r="V13" s="17"/>
      <c r="W13" s="17"/>
      <c r="X13" s="17"/>
      <c r="Y13" s="17"/>
      <c r="Z13" s="17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s="15" customFormat="1" x14ac:dyDescent="0.25">
      <c r="A14" s="16" t="s">
        <v>22</v>
      </c>
      <c r="B14" s="144"/>
      <c r="C14" s="17">
        <v>51</v>
      </c>
      <c r="D14" s="144"/>
      <c r="E14" s="17">
        <v>239</v>
      </c>
      <c r="F14" s="17">
        <v>245</v>
      </c>
      <c r="G14" s="144"/>
      <c r="H14" s="17">
        <v>124</v>
      </c>
      <c r="I14" s="144"/>
      <c r="J14" s="17">
        <v>16</v>
      </c>
      <c r="K14" s="144"/>
      <c r="L14" s="17">
        <f t="shared" si="8"/>
        <v>140</v>
      </c>
      <c r="M14" s="17">
        <v>261</v>
      </c>
      <c r="N14" s="17">
        <v>172</v>
      </c>
      <c r="O14" s="144"/>
      <c r="P14" s="28">
        <v>49</v>
      </c>
      <c r="Q14" s="16" t="s">
        <v>22</v>
      </c>
      <c r="R14" s="17">
        <f t="shared" ref="R14:R32" si="9">ROUND((T14/31)*11,0)</f>
        <v>32</v>
      </c>
      <c r="S14" s="28">
        <v>67</v>
      </c>
      <c r="T14" s="17">
        <v>90</v>
      </c>
      <c r="U14" s="17">
        <f t="shared" si="7"/>
        <v>116</v>
      </c>
      <c r="V14" s="17"/>
      <c r="W14" s="17"/>
      <c r="X14" s="17"/>
      <c r="Y14" s="17"/>
      <c r="Z14" s="17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15" customFormat="1" x14ac:dyDescent="0.25">
      <c r="A15" s="16" t="s">
        <v>23</v>
      </c>
      <c r="B15" s="144"/>
      <c r="C15" s="17">
        <v>0</v>
      </c>
      <c r="D15" s="144"/>
      <c r="E15" s="17">
        <v>244</v>
      </c>
      <c r="F15" s="17">
        <v>364</v>
      </c>
      <c r="G15" s="144"/>
      <c r="H15" s="17">
        <v>349</v>
      </c>
      <c r="I15" s="144"/>
      <c r="J15" s="17">
        <v>37</v>
      </c>
      <c r="K15" s="144"/>
      <c r="L15" s="17">
        <f t="shared" si="8"/>
        <v>386</v>
      </c>
      <c r="M15" s="17">
        <v>372</v>
      </c>
      <c r="N15" s="17">
        <v>331</v>
      </c>
      <c r="O15" s="144"/>
      <c r="P15" s="28">
        <v>305</v>
      </c>
      <c r="Q15" s="16" t="s">
        <v>23</v>
      </c>
      <c r="R15" s="17">
        <f t="shared" si="9"/>
        <v>25</v>
      </c>
      <c r="S15" s="28">
        <v>60</v>
      </c>
      <c r="T15" s="17">
        <v>70</v>
      </c>
      <c r="U15" s="17">
        <f t="shared" si="7"/>
        <v>365</v>
      </c>
      <c r="V15" s="17"/>
      <c r="W15" s="17"/>
      <c r="X15" s="17"/>
      <c r="Y15" s="17"/>
      <c r="Z15" s="17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s="15" customFormat="1" x14ac:dyDescent="0.25">
      <c r="A16" s="16" t="s">
        <v>24</v>
      </c>
      <c r="B16" s="144"/>
      <c r="C16" s="17">
        <v>0</v>
      </c>
      <c r="D16" s="144"/>
      <c r="E16" s="17">
        <v>0</v>
      </c>
      <c r="F16" s="17">
        <v>0</v>
      </c>
      <c r="G16" s="144"/>
      <c r="H16" s="17">
        <v>0</v>
      </c>
      <c r="I16" s="144"/>
      <c r="J16" s="17">
        <v>0</v>
      </c>
      <c r="K16" s="144"/>
      <c r="L16" s="17">
        <f t="shared" si="8"/>
        <v>0</v>
      </c>
      <c r="M16" s="17">
        <v>0</v>
      </c>
      <c r="N16" s="17">
        <v>0</v>
      </c>
      <c r="O16" s="144"/>
      <c r="P16" s="28">
        <v>0</v>
      </c>
      <c r="Q16" s="16" t="s">
        <v>24</v>
      </c>
      <c r="R16" s="17">
        <f t="shared" si="9"/>
        <v>11</v>
      </c>
      <c r="S16" s="28">
        <v>0</v>
      </c>
      <c r="T16" s="17">
        <v>30</v>
      </c>
      <c r="U16" s="17">
        <f t="shared" si="7"/>
        <v>0</v>
      </c>
      <c r="V16" s="17"/>
      <c r="W16" s="17"/>
      <c r="X16" s="17"/>
      <c r="Y16" s="17"/>
      <c r="Z16" s="17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 s="15" customFormat="1" x14ac:dyDescent="0.25">
      <c r="A17" s="16" t="s">
        <v>25</v>
      </c>
      <c r="B17" s="144"/>
      <c r="C17" s="17">
        <v>28</v>
      </c>
      <c r="D17" s="144"/>
      <c r="E17" s="17">
        <v>203</v>
      </c>
      <c r="F17" s="17">
        <v>198</v>
      </c>
      <c r="G17" s="144"/>
      <c r="H17" s="17">
        <v>195</v>
      </c>
      <c r="I17" s="144"/>
      <c r="J17" s="17">
        <v>0</v>
      </c>
      <c r="K17" s="144"/>
      <c r="L17" s="17">
        <f t="shared" si="8"/>
        <v>195</v>
      </c>
      <c r="M17" s="17">
        <v>209</v>
      </c>
      <c r="N17" s="17">
        <v>239</v>
      </c>
      <c r="O17" s="144"/>
      <c r="P17" s="28">
        <v>197</v>
      </c>
      <c r="Q17" s="16" t="s">
        <v>25</v>
      </c>
      <c r="R17" s="17">
        <f t="shared" si="9"/>
        <v>35</v>
      </c>
      <c r="S17" s="28">
        <v>47</v>
      </c>
      <c r="T17" s="17">
        <v>100</v>
      </c>
      <c r="U17" s="17">
        <f t="shared" si="7"/>
        <v>244</v>
      </c>
      <c r="V17" s="17"/>
      <c r="W17" s="17"/>
      <c r="X17" s="17"/>
      <c r="Y17" s="17"/>
      <c r="Z17" s="17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15" customFormat="1" x14ac:dyDescent="0.25">
      <c r="A18" s="16" t="s">
        <v>26</v>
      </c>
      <c r="B18" s="144"/>
      <c r="C18" s="17">
        <v>0</v>
      </c>
      <c r="D18" s="144"/>
      <c r="E18" s="17">
        <v>0</v>
      </c>
      <c r="F18" s="17">
        <v>0</v>
      </c>
      <c r="G18" s="144"/>
      <c r="H18" s="17">
        <v>0</v>
      </c>
      <c r="I18" s="144"/>
      <c r="J18" s="17">
        <v>0</v>
      </c>
      <c r="K18" s="144"/>
      <c r="L18" s="17">
        <f t="shared" si="8"/>
        <v>0</v>
      </c>
      <c r="M18" s="17">
        <v>0</v>
      </c>
      <c r="N18" s="17">
        <v>0</v>
      </c>
      <c r="O18" s="144"/>
      <c r="P18" s="28">
        <v>0</v>
      </c>
      <c r="Q18" s="16" t="s">
        <v>26</v>
      </c>
      <c r="R18" s="17">
        <f t="shared" si="9"/>
        <v>7</v>
      </c>
      <c r="S18" s="28">
        <v>0</v>
      </c>
      <c r="T18" s="17">
        <v>20</v>
      </c>
      <c r="U18" s="17">
        <f t="shared" si="7"/>
        <v>0</v>
      </c>
      <c r="V18" s="17"/>
      <c r="W18" s="17"/>
      <c r="X18" s="17"/>
      <c r="Y18" s="17"/>
      <c r="Z18" s="17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15" customFormat="1" x14ac:dyDescent="0.25">
      <c r="A19" s="16" t="s">
        <v>27</v>
      </c>
      <c r="B19" s="144"/>
      <c r="C19" s="17">
        <v>0</v>
      </c>
      <c r="D19" s="144"/>
      <c r="E19" s="17">
        <v>0</v>
      </c>
      <c r="F19" s="17">
        <v>0</v>
      </c>
      <c r="G19" s="144"/>
      <c r="H19" s="17">
        <v>0</v>
      </c>
      <c r="I19" s="144"/>
      <c r="J19" s="17">
        <v>0</v>
      </c>
      <c r="K19" s="144"/>
      <c r="L19" s="17">
        <f t="shared" si="8"/>
        <v>0</v>
      </c>
      <c r="M19" s="17">
        <v>21</v>
      </c>
      <c r="N19" s="17">
        <v>9</v>
      </c>
      <c r="O19" s="144"/>
      <c r="P19" s="28">
        <v>19</v>
      </c>
      <c r="Q19" s="16" t="s">
        <v>27</v>
      </c>
      <c r="R19" s="17">
        <f t="shared" si="9"/>
        <v>4</v>
      </c>
      <c r="S19" s="28">
        <v>0</v>
      </c>
      <c r="T19" s="17">
        <v>10</v>
      </c>
      <c r="U19" s="17">
        <f t="shared" si="7"/>
        <v>19</v>
      </c>
      <c r="V19" s="17"/>
      <c r="W19" s="17"/>
      <c r="X19" s="17"/>
      <c r="Y19" s="17"/>
      <c r="Z19" s="17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15" customFormat="1" x14ac:dyDescent="0.25">
      <c r="A20" s="16" t="s">
        <v>28</v>
      </c>
      <c r="B20" s="144"/>
      <c r="C20" s="17">
        <v>0</v>
      </c>
      <c r="D20" s="144"/>
      <c r="E20" s="17">
        <v>33</v>
      </c>
      <c r="F20" s="17">
        <v>31</v>
      </c>
      <c r="G20" s="144"/>
      <c r="H20" s="17">
        <v>0</v>
      </c>
      <c r="I20" s="144"/>
      <c r="J20" s="17">
        <v>28</v>
      </c>
      <c r="K20" s="144"/>
      <c r="L20" s="17">
        <f t="shared" si="8"/>
        <v>28</v>
      </c>
      <c r="M20" s="17">
        <v>28</v>
      </c>
      <c r="N20" s="17">
        <v>35</v>
      </c>
      <c r="O20" s="144"/>
      <c r="P20" s="28">
        <v>0</v>
      </c>
      <c r="Q20" s="16" t="s">
        <v>28</v>
      </c>
      <c r="R20" s="17">
        <f t="shared" si="9"/>
        <v>4</v>
      </c>
      <c r="S20" s="28">
        <v>27</v>
      </c>
      <c r="T20" s="17">
        <v>10</v>
      </c>
      <c r="U20" s="17">
        <f t="shared" si="7"/>
        <v>27</v>
      </c>
      <c r="V20" s="17"/>
      <c r="W20" s="17"/>
      <c r="X20" s="17"/>
      <c r="Y20" s="17"/>
      <c r="Z20" s="17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s="15" customFormat="1" x14ac:dyDescent="0.25">
      <c r="A21" s="16" t="s">
        <v>29</v>
      </c>
      <c r="B21" s="144"/>
      <c r="C21" s="17">
        <v>35</v>
      </c>
      <c r="D21" s="144"/>
      <c r="E21" s="17">
        <v>107</v>
      </c>
      <c r="F21" s="17">
        <v>161</v>
      </c>
      <c r="G21" s="144"/>
      <c r="H21" s="17">
        <v>175</v>
      </c>
      <c r="I21" s="144"/>
      <c r="J21" s="17">
        <v>0</v>
      </c>
      <c r="K21" s="144"/>
      <c r="L21" s="17">
        <f t="shared" si="8"/>
        <v>175</v>
      </c>
      <c r="M21" s="17">
        <v>0</v>
      </c>
      <c r="N21" s="17">
        <v>0</v>
      </c>
      <c r="O21" s="144"/>
      <c r="P21" s="28">
        <v>0</v>
      </c>
      <c r="Q21" s="16" t="s">
        <v>29</v>
      </c>
      <c r="R21" s="17">
        <f t="shared" si="9"/>
        <v>7</v>
      </c>
      <c r="S21" s="28">
        <v>0</v>
      </c>
      <c r="T21" s="17">
        <v>20</v>
      </c>
      <c r="U21" s="17">
        <f t="shared" si="7"/>
        <v>0</v>
      </c>
      <c r="V21" s="17"/>
      <c r="W21" s="17"/>
      <c r="X21" s="17"/>
      <c r="Y21" s="17"/>
      <c r="Z21" s="17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15" customFormat="1" x14ac:dyDescent="0.25">
      <c r="A22" s="16" t="s">
        <v>30</v>
      </c>
      <c r="B22" s="144"/>
      <c r="C22" s="17">
        <v>140</v>
      </c>
      <c r="D22" s="144"/>
      <c r="E22" s="17">
        <v>756</v>
      </c>
      <c r="F22" s="17">
        <v>714</v>
      </c>
      <c r="G22" s="144"/>
      <c r="H22" s="17">
        <v>605</v>
      </c>
      <c r="I22" s="144"/>
      <c r="J22" s="17">
        <v>140</v>
      </c>
      <c r="K22" s="144"/>
      <c r="L22" s="17">
        <f t="shared" si="8"/>
        <v>745</v>
      </c>
      <c r="M22" s="17">
        <v>718</v>
      </c>
      <c r="N22" s="17">
        <v>761</v>
      </c>
      <c r="O22" s="144"/>
      <c r="P22" s="28">
        <v>491</v>
      </c>
      <c r="Q22" s="16" t="s">
        <v>30</v>
      </c>
      <c r="R22" s="17">
        <f t="shared" si="9"/>
        <v>11</v>
      </c>
      <c r="S22" s="28">
        <v>321</v>
      </c>
      <c r="T22" s="17">
        <v>30</v>
      </c>
      <c r="U22" s="17">
        <f t="shared" si="7"/>
        <v>812</v>
      </c>
      <c r="V22" s="17"/>
      <c r="W22" s="17"/>
      <c r="X22" s="17"/>
      <c r="Y22" s="17"/>
      <c r="Z22" s="17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s="15" customFormat="1" x14ac:dyDescent="0.25">
      <c r="A23" s="16" t="s">
        <v>31</v>
      </c>
      <c r="B23" s="144"/>
      <c r="C23" s="17">
        <v>0</v>
      </c>
      <c r="D23" s="144"/>
      <c r="E23" s="17">
        <v>139</v>
      </c>
      <c r="F23" s="17">
        <v>167</v>
      </c>
      <c r="G23" s="144"/>
      <c r="H23" s="17">
        <v>223</v>
      </c>
      <c r="I23" s="144"/>
      <c r="J23" s="17">
        <v>0</v>
      </c>
      <c r="K23" s="144"/>
      <c r="L23" s="17">
        <f t="shared" si="8"/>
        <v>223</v>
      </c>
      <c r="M23" s="17">
        <v>214</v>
      </c>
      <c r="N23" s="17">
        <v>190</v>
      </c>
      <c r="O23" s="144"/>
      <c r="P23" s="28">
        <v>146</v>
      </c>
      <c r="Q23" s="16" t="s">
        <v>31</v>
      </c>
      <c r="R23" s="17">
        <f t="shared" si="9"/>
        <v>28</v>
      </c>
      <c r="S23" s="28">
        <v>86</v>
      </c>
      <c r="T23" s="17">
        <v>80</v>
      </c>
      <c r="U23" s="17">
        <f t="shared" si="7"/>
        <v>232</v>
      </c>
      <c r="V23" s="17"/>
      <c r="W23" s="17"/>
      <c r="X23" s="17"/>
      <c r="Y23" s="17"/>
      <c r="Z23" s="17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s="15" customFormat="1" x14ac:dyDescent="0.25">
      <c r="A24" s="16" t="s">
        <v>32</v>
      </c>
      <c r="B24" s="144"/>
      <c r="C24" s="17">
        <v>0</v>
      </c>
      <c r="D24" s="144"/>
      <c r="E24" s="17">
        <v>124</v>
      </c>
      <c r="F24" s="17">
        <v>108</v>
      </c>
      <c r="G24" s="144"/>
      <c r="H24" s="17">
        <v>102</v>
      </c>
      <c r="I24" s="144"/>
      <c r="J24" s="17">
        <v>0</v>
      </c>
      <c r="K24" s="144"/>
      <c r="L24" s="17">
        <f t="shared" si="8"/>
        <v>102</v>
      </c>
      <c r="M24" s="17">
        <v>118</v>
      </c>
      <c r="N24" s="17">
        <v>91</v>
      </c>
      <c r="O24" s="144"/>
      <c r="P24" s="28">
        <v>68</v>
      </c>
      <c r="Q24" s="16" t="s">
        <v>32</v>
      </c>
      <c r="R24" s="17">
        <f t="shared" si="9"/>
        <v>21</v>
      </c>
      <c r="S24" s="28">
        <v>48</v>
      </c>
      <c r="T24" s="17">
        <v>60</v>
      </c>
      <c r="U24" s="17">
        <f t="shared" si="7"/>
        <v>116</v>
      </c>
      <c r="V24" s="17"/>
      <c r="W24" s="17"/>
      <c r="X24" s="17"/>
      <c r="Y24" s="17"/>
      <c r="Z24" s="17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s="15" customFormat="1" x14ac:dyDescent="0.25">
      <c r="A25" s="16" t="s">
        <v>33</v>
      </c>
      <c r="B25" s="144"/>
      <c r="C25" s="17">
        <v>0</v>
      </c>
      <c r="D25" s="144"/>
      <c r="E25" s="17">
        <v>318</v>
      </c>
      <c r="F25" s="17">
        <v>352</v>
      </c>
      <c r="G25" s="144"/>
      <c r="H25" s="17">
        <v>290</v>
      </c>
      <c r="I25" s="144"/>
      <c r="J25" s="17">
        <v>0</v>
      </c>
      <c r="K25" s="144"/>
      <c r="L25" s="17">
        <f t="shared" si="8"/>
        <v>290</v>
      </c>
      <c r="M25" s="17">
        <v>303</v>
      </c>
      <c r="N25" s="17">
        <v>271</v>
      </c>
      <c r="O25" s="144"/>
      <c r="P25" s="28">
        <v>169</v>
      </c>
      <c r="Q25" s="16" t="s">
        <v>33</v>
      </c>
      <c r="R25" s="17">
        <f t="shared" si="9"/>
        <v>124</v>
      </c>
      <c r="S25" s="28">
        <v>148</v>
      </c>
      <c r="T25" s="17">
        <v>350</v>
      </c>
      <c r="U25" s="17">
        <f t="shared" si="7"/>
        <v>317</v>
      </c>
      <c r="V25" s="17"/>
      <c r="W25" s="17"/>
      <c r="X25" s="17"/>
      <c r="Y25" s="17"/>
      <c r="Z25" s="17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s="15" customFormat="1" x14ac:dyDescent="0.25">
      <c r="A26" s="16" t="s">
        <v>34</v>
      </c>
      <c r="B26" s="144"/>
      <c r="C26" s="17">
        <v>46</v>
      </c>
      <c r="D26" s="144"/>
      <c r="E26" s="17">
        <v>664</v>
      </c>
      <c r="F26" s="17">
        <v>679</v>
      </c>
      <c r="G26" s="144"/>
      <c r="H26" s="17">
        <v>548</v>
      </c>
      <c r="I26" s="144"/>
      <c r="J26" s="17">
        <v>109</v>
      </c>
      <c r="K26" s="144"/>
      <c r="L26" s="17">
        <f t="shared" si="8"/>
        <v>657</v>
      </c>
      <c r="M26" s="17">
        <v>663</v>
      </c>
      <c r="N26" s="17">
        <v>641</v>
      </c>
      <c r="O26" s="144"/>
      <c r="P26" s="28">
        <v>388</v>
      </c>
      <c r="Q26" s="16" t="s">
        <v>34</v>
      </c>
      <c r="R26" s="17">
        <f t="shared" si="9"/>
        <v>78</v>
      </c>
      <c r="S26" s="28">
        <v>387</v>
      </c>
      <c r="T26" s="17">
        <v>220</v>
      </c>
      <c r="U26" s="17">
        <f t="shared" si="7"/>
        <v>775</v>
      </c>
      <c r="V26" s="17"/>
      <c r="W26" s="17"/>
      <c r="X26" s="17"/>
      <c r="Y26" s="17"/>
      <c r="Z26" s="17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s="15" customFormat="1" x14ac:dyDescent="0.25">
      <c r="A27" s="16" t="s">
        <v>35</v>
      </c>
      <c r="B27" s="144"/>
      <c r="C27" s="17">
        <v>101</v>
      </c>
      <c r="D27" s="144"/>
      <c r="E27" s="17">
        <v>80</v>
      </c>
      <c r="F27" s="17">
        <v>171</v>
      </c>
      <c r="G27" s="144"/>
      <c r="H27" s="17">
        <v>158</v>
      </c>
      <c r="I27" s="144"/>
      <c r="J27" s="17">
        <v>0</v>
      </c>
      <c r="K27" s="144"/>
      <c r="L27" s="17">
        <f t="shared" si="8"/>
        <v>158</v>
      </c>
      <c r="M27" s="17">
        <v>147</v>
      </c>
      <c r="N27" s="17">
        <v>222</v>
      </c>
      <c r="O27" s="144"/>
      <c r="P27" s="28">
        <v>79</v>
      </c>
      <c r="Q27" s="16" t="s">
        <v>35</v>
      </c>
      <c r="R27" s="17">
        <f t="shared" si="9"/>
        <v>32</v>
      </c>
      <c r="S27" s="28">
        <v>78</v>
      </c>
      <c r="T27" s="17">
        <v>90</v>
      </c>
      <c r="U27" s="17">
        <f t="shared" si="7"/>
        <v>157</v>
      </c>
      <c r="V27" s="17"/>
      <c r="W27" s="17"/>
      <c r="X27" s="17"/>
      <c r="Y27" s="17"/>
      <c r="Z27" s="17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s="15" customFormat="1" x14ac:dyDescent="0.25">
      <c r="A28" s="16" t="s">
        <v>36</v>
      </c>
      <c r="B28" s="144"/>
      <c r="C28" s="17">
        <v>7</v>
      </c>
      <c r="D28" s="144"/>
      <c r="E28" s="17">
        <v>29</v>
      </c>
      <c r="F28" s="17">
        <v>8</v>
      </c>
      <c r="G28" s="144"/>
      <c r="H28" s="17">
        <v>0</v>
      </c>
      <c r="I28" s="144"/>
      <c r="J28" s="17">
        <v>0</v>
      </c>
      <c r="K28" s="144"/>
      <c r="L28" s="17">
        <f t="shared" si="8"/>
        <v>0</v>
      </c>
      <c r="M28" s="17">
        <v>0</v>
      </c>
      <c r="N28" s="17">
        <v>0</v>
      </c>
      <c r="O28" s="144"/>
      <c r="P28" s="28">
        <v>0</v>
      </c>
      <c r="Q28" s="16" t="s">
        <v>36</v>
      </c>
      <c r="R28" s="17">
        <f t="shared" si="9"/>
        <v>11</v>
      </c>
      <c r="S28" s="28">
        <v>8</v>
      </c>
      <c r="T28" s="17">
        <v>30</v>
      </c>
      <c r="U28" s="17">
        <f t="shared" si="7"/>
        <v>8</v>
      </c>
      <c r="V28" s="17"/>
      <c r="W28" s="17"/>
      <c r="X28" s="17"/>
      <c r="Y28" s="17"/>
      <c r="Z28" s="17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s="15" customFormat="1" x14ac:dyDescent="0.25">
      <c r="A29" s="16" t="s">
        <v>37</v>
      </c>
      <c r="B29" s="144"/>
      <c r="C29" s="17">
        <v>0</v>
      </c>
      <c r="D29" s="144"/>
      <c r="E29" s="17">
        <v>0</v>
      </c>
      <c r="F29" s="17">
        <v>0</v>
      </c>
      <c r="G29" s="144"/>
      <c r="H29" s="17">
        <v>0</v>
      </c>
      <c r="I29" s="144"/>
      <c r="J29" s="17">
        <v>0</v>
      </c>
      <c r="K29" s="144"/>
      <c r="L29" s="17">
        <f t="shared" si="8"/>
        <v>0</v>
      </c>
      <c r="M29" s="17">
        <v>0</v>
      </c>
      <c r="N29" s="17">
        <v>0</v>
      </c>
      <c r="O29" s="144"/>
      <c r="P29" s="28">
        <v>0</v>
      </c>
      <c r="Q29" s="16" t="s">
        <v>38</v>
      </c>
      <c r="R29" s="17">
        <f t="shared" si="9"/>
        <v>7</v>
      </c>
      <c r="S29" s="28">
        <v>0</v>
      </c>
      <c r="T29" s="29">
        <v>20</v>
      </c>
      <c r="U29" s="17">
        <f t="shared" si="7"/>
        <v>0</v>
      </c>
      <c r="V29" s="17"/>
      <c r="W29" s="17"/>
      <c r="X29" s="17"/>
      <c r="Y29" s="17"/>
      <c r="Z29" s="17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s="15" customFormat="1" x14ac:dyDescent="0.25">
      <c r="A30" s="16" t="s">
        <v>39</v>
      </c>
      <c r="B30" s="144"/>
      <c r="C30" s="17">
        <v>0</v>
      </c>
      <c r="D30" s="144"/>
      <c r="E30" s="17">
        <v>0</v>
      </c>
      <c r="F30" s="17">
        <v>0</v>
      </c>
      <c r="G30" s="144"/>
      <c r="H30" s="17">
        <v>0</v>
      </c>
      <c r="I30" s="144"/>
      <c r="J30" s="17">
        <v>0</v>
      </c>
      <c r="K30" s="144"/>
      <c r="L30" s="17">
        <f t="shared" si="8"/>
        <v>0</v>
      </c>
      <c r="M30" s="17">
        <v>28</v>
      </c>
      <c r="N30" s="17">
        <v>28</v>
      </c>
      <c r="O30" s="144"/>
      <c r="P30" s="28">
        <v>14</v>
      </c>
      <c r="Q30" s="16" t="s">
        <v>39</v>
      </c>
      <c r="R30" s="17">
        <f t="shared" si="9"/>
        <v>18</v>
      </c>
      <c r="S30" s="28">
        <v>14</v>
      </c>
      <c r="T30" s="17">
        <v>50</v>
      </c>
      <c r="U30" s="17">
        <f t="shared" si="7"/>
        <v>28</v>
      </c>
      <c r="V30" s="17"/>
      <c r="W30" s="17"/>
      <c r="X30" s="17"/>
      <c r="Y30" s="17"/>
      <c r="Z30" s="17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44" s="15" customFormat="1" x14ac:dyDescent="0.25">
      <c r="A31" s="16" t="s">
        <v>40</v>
      </c>
      <c r="B31" s="144"/>
      <c r="C31" s="17">
        <v>0</v>
      </c>
      <c r="D31" s="144"/>
      <c r="E31" s="17">
        <v>0</v>
      </c>
      <c r="F31" s="17">
        <v>0</v>
      </c>
      <c r="G31" s="144"/>
      <c r="H31" s="17">
        <v>0</v>
      </c>
      <c r="I31" s="144"/>
      <c r="J31" s="17">
        <v>0</v>
      </c>
      <c r="K31" s="144"/>
      <c r="L31" s="17">
        <f t="shared" si="8"/>
        <v>0</v>
      </c>
      <c r="M31" s="17">
        <v>0</v>
      </c>
      <c r="N31" s="17">
        <v>56</v>
      </c>
      <c r="O31" s="144"/>
      <c r="P31" s="28">
        <v>0</v>
      </c>
      <c r="Q31" s="16" t="s">
        <v>40</v>
      </c>
      <c r="R31" s="17">
        <f t="shared" si="9"/>
        <v>7</v>
      </c>
      <c r="S31" s="28">
        <v>57</v>
      </c>
      <c r="T31" s="17">
        <v>20</v>
      </c>
      <c r="U31" s="17">
        <f t="shared" si="7"/>
        <v>57</v>
      </c>
      <c r="V31" s="17"/>
      <c r="W31" s="17"/>
      <c r="X31" s="17"/>
      <c r="Y31" s="17"/>
      <c r="Z31" s="17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s="15" customFormat="1" x14ac:dyDescent="0.25">
      <c r="A32" s="16" t="s">
        <v>41</v>
      </c>
      <c r="B32" s="144"/>
      <c r="C32" s="17">
        <v>0</v>
      </c>
      <c r="D32" s="144"/>
      <c r="E32" s="17">
        <v>57</v>
      </c>
      <c r="F32" s="17">
        <v>78</v>
      </c>
      <c r="G32" s="144"/>
      <c r="H32" s="17">
        <v>54</v>
      </c>
      <c r="I32" s="144"/>
      <c r="J32" s="17">
        <v>0</v>
      </c>
      <c r="K32" s="144"/>
      <c r="L32" s="17">
        <f t="shared" si="8"/>
        <v>54</v>
      </c>
      <c r="M32" s="17">
        <v>52</v>
      </c>
      <c r="N32" s="17">
        <v>52</v>
      </c>
      <c r="O32" s="144"/>
      <c r="P32" s="28">
        <v>53</v>
      </c>
      <c r="Q32" s="16" t="s">
        <v>41</v>
      </c>
      <c r="R32" s="17">
        <f t="shared" si="9"/>
        <v>25</v>
      </c>
      <c r="S32" s="28">
        <v>0</v>
      </c>
      <c r="T32" s="17">
        <v>70</v>
      </c>
      <c r="U32" s="17">
        <f t="shared" si="7"/>
        <v>53</v>
      </c>
      <c r="V32" s="17"/>
      <c r="W32" s="17"/>
      <c r="X32" s="17"/>
      <c r="Y32" s="17"/>
      <c r="Z32" s="17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s="21" customFormat="1" x14ac:dyDescent="0.25">
      <c r="A33" s="18" t="s">
        <v>13</v>
      </c>
      <c r="B33" s="19">
        <f t="shared" ref="B33:P33" si="10">SUM(B10:B32)</f>
        <v>738.77419354838707</v>
      </c>
      <c r="C33" s="19">
        <f t="shared" si="10"/>
        <v>416</v>
      </c>
      <c r="D33" s="19">
        <f t="shared" si="10"/>
        <v>3817</v>
      </c>
      <c r="E33" s="19">
        <f t="shared" si="10"/>
        <v>4149</v>
      </c>
      <c r="F33" s="19">
        <f t="shared" si="10"/>
        <v>4332</v>
      </c>
      <c r="G33" s="19">
        <f t="shared" si="10"/>
        <v>3078</v>
      </c>
      <c r="H33" s="19">
        <f t="shared" si="10"/>
        <v>3869</v>
      </c>
      <c r="I33" s="19">
        <f t="shared" si="10"/>
        <v>739</v>
      </c>
      <c r="J33" s="19">
        <f t="shared" si="10"/>
        <v>582</v>
      </c>
      <c r="K33" s="19">
        <f t="shared" si="10"/>
        <v>3817</v>
      </c>
      <c r="L33" s="19">
        <f t="shared" si="10"/>
        <v>4451</v>
      </c>
      <c r="M33" s="19">
        <f t="shared" si="10"/>
        <v>4192</v>
      </c>
      <c r="N33" s="19">
        <f t="shared" si="10"/>
        <v>4293</v>
      </c>
      <c r="O33" s="19">
        <f t="shared" si="10"/>
        <v>2463</v>
      </c>
      <c r="P33" s="19">
        <f t="shared" si="10"/>
        <v>2553</v>
      </c>
      <c r="Q33" s="18" t="s">
        <v>13</v>
      </c>
      <c r="R33" s="19">
        <f>SUM(R10:R32)</f>
        <v>522</v>
      </c>
      <c r="S33" s="19">
        <f>SUM(S10:S32)</f>
        <v>1774</v>
      </c>
      <c r="T33" s="19">
        <v>4400</v>
      </c>
      <c r="U33" s="19">
        <f t="shared" ref="U33:AR33" si="11">SUM(U10:U32)</f>
        <v>4327</v>
      </c>
      <c r="V33" s="19">
        <f t="shared" si="11"/>
        <v>0</v>
      </c>
      <c r="W33" s="19">
        <f t="shared" si="11"/>
        <v>0</v>
      </c>
      <c r="X33" s="19">
        <f t="shared" si="11"/>
        <v>0</v>
      </c>
      <c r="Y33" s="19">
        <f t="shared" si="11"/>
        <v>0</v>
      </c>
      <c r="Z33" s="19">
        <f t="shared" si="11"/>
        <v>0</v>
      </c>
      <c r="AA33" s="20">
        <f t="shared" si="11"/>
        <v>0</v>
      </c>
      <c r="AB33" s="20">
        <f t="shared" si="11"/>
        <v>0</v>
      </c>
      <c r="AC33" s="20">
        <f t="shared" si="11"/>
        <v>0</v>
      </c>
      <c r="AD33" s="20">
        <f t="shared" si="11"/>
        <v>0</v>
      </c>
      <c r="AE33" s="20">
        <f t="shared" si="11"/>
        <v>0</v>
      </c>
      <c r="AF33" s="20">
        <f t="shared" si="11"/>
        <v>0</v>
      </c>
      <c r="AG33" s="20">
        <f t="shared" si="11"/>
        <v>0</v>
      </c>
      <c r="AH33" s="20">
        <f t="shared" si="11"/>
        <v>0</v>
      </c>
      <c r="AI33" s="20">
        <f t="shared" si="11"/>
        <v>0</v>
      </c>
      <c r="AJ33" s="20">
        <f t="shared" si="11"/>
        <v>0</v>
      </c>
      <c r="AK33" s="20">
        <f t="shared" si="11"/>
        <v>0</v>
      </c>
      <c r="AL33" s="20">
        <f t="shared" si="11"/>
        <v>0</v>
      </c>
      <c r="AM33" s="20">
        <f t="shared" si="11"/>
        <v>0</v>
      </c>
      <c r="AN33" s="20">
        <f t="shared" si="11"/>
        <v>0</v>
      </c>
      <c r="AO33" s="20">
        <f t="shared" si="11"/>
        <v>0</v>
      </c>
      <c r="AP33" s="20">
        <f t="shared" si="11"/>
        <v>0</v>
      </c>
      <c r="AQ33" s="20">
        <f t="shared" si="11"/>
        <v>0</v>
      </c>
      <c r="AR33" s="20">
        <f t="shared" si="11"/>
        <v>0</v>
      </c>
    </row>
    <row r="34" spans="1:44" x14ac:dyDescent="0.25">
      <c r="A34" s="22"/>
      <c r="B34" s="23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2"/>
      <c r="R34" s="31"/>
      <c r="S34" s="31"/>
      <c r="T34" s="31"/>
      <c r="U34" s="31"/>
      <c r="V34" s="31"/>
      <c r="W34" s="31"/>
      <c r="X34" s="31"/>
      <c r="Y34" s="31"/>
      <c r="Z34" s="31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</row>
    <row r="35" spans="1:44" s="11" customFormat="1" x14ac:dyDescent="0.25">
      <c r="A35" s="4" t="s">
        <v>42</v>
      </c>
      <c r="B35" s="5" t="str">
        <f>B$4</f>
        <v>Meta Parcial</v>
      </c>
      <c r="C35" s="5" t="str">
        <f t="shared" ref="C35:AR35" si="12">C$4</f>
        <v>26-31-jul-24</v>
      </c>
      <c r="D35" s="5" t="str">
        <f t="shared" si="12"/>
        <v>Meta Mensal</v>
      </c>
      <c r="E35" s="5">
        <f t="shared" si="12"/>
        <v>45505</v>
      </c>
      <c r="F35" s="5" t="e">
        <f t="shared" ca="1" si="12"/>
        <v>#NAME?</v>
      </c>
      <c r="G35" s="5" t="str">
        <f t="shared" si="12"/>
        <v>Meta Parcial</v>
      </c>
      <c r="H35" s="5" t="str">
        <f t="shared" si="12"/>
        <v>01-25-Out-24</v>
      </c>
      <c r="I35" s="5" t="str">
        <f t="shared" si="12"/>
        <v>Meta Parcial</v>
      </c>
      <c r="J35" s="5" t="str">
        <f t="shared" si="12"/>
        <v>26-31-Out-24</v>
      </c>
      <c r="K35" s="5" t="str">
        <f t="shared" si="12"/>
        <v>Meta Mensal</v>
      </c>
      <c r="L35" s="5">
        <f t="shared" si="12"/>
        <v>45566</v>
      </c>
      <c r="M35" s="5" t="e">
        <f t="shared" ca="1" si="12"/>
        <v>#NAME?</v>
      </c>
      <c r="N35" s="5" t="e">
        <f t="shared" ca="1" si="12"/>
        <v>#NAME?</v>
      </c>
      <c r="O35" s="5" t="str">
        <f t="shared" si="12"/>
        <v>Meta Parcial</v>
      </c>
      <c r="P35" s="5" t="str">
        <f t="shared" si="12"/>
        <v>01-20/01 de 2025</v>
      </c>
      <c r="Q35" s="7" t="s">
        <v>42</v>
      </c>
      <c r="R35" s="8" t="str">
        <f t="shared" si="12"/>
        <v>Meta Parcial</v>
      </c>
      <c r="S35" s="8" t="str">
        <f t="shared" si="12"/>
        <v>21-31/01 de 2025</v>
      </c>
      <c r="T35" s="8" t="str">
        <f t="shared" si="12"/>
        <v>Meta Mensal</v>
      </c>
      <c r="U35" s="8">
        <f t="shared" si="12"/>
        <v>45658</v>
      </c>
      <c r="V35" s="8" t="e">
        <f t="shared" ca="1" si="12"/>
        <v>#NAME?</v>
      </c>
      <c r="W35" s="8" t="e">
        <f t="shared" ca="1" si="12"/>
        <v>#NAME?</v>
      </c>
      <c r="X35" s="8" t="e">
        <f t="shared" ca="1" si="12"/>
        <v>#NAME?</v>
      </c>
      <c r="Y35" s="8" t="e">
        <f t="shared" ca="1" si="12"/>
        <v>#NAME?</v>
      </c>
      <c r="Z35" s="8" t="e">
        <f t="shared" ca="1" si="12"/>
        <v>#NAME?</v>
      </c>
      <c r="AA35" s="27" t="e">
        <f t="shared" ca="1" si="12"/>
        <v>#NAME?</v>
      </c>
      <c r="AB35" s="27" t="e">
        <f t="shared" ca="1" si="12"/>
        <v>#NAME?</v>
      </c>
      <c r="AC35" s="27" t="e">
        <f t="shared" ca="1" si="12"/>
        <v>#NAME?</v>
      </c>
      <c r="AD35" s="27" t="e">
        <f t="shared" ca="1" si="12"/>
        <v>#NAME?</v>
      </c>
      <c r="AE35" s="27" t="e">
        <f t="shared" ca="1" si="12"/>
        <v>#NAME?</v>
      </c>
      <c r="AF35" s="27" t="e">
        <f t="shared" ca="1" si="12"/>
        <v>#NAME?</v>
      </c>
      <c r="AG35" s="27" t="e">
        <f t="shared" ca="1" si="12"/>
        <v>#NAME?</v>
      </c>
      <c r="AH35" s="27" t="e">
        <f t="shared" ca="1" si="12"/>
        <v>#NAME?</v>
      </c>
      <c r="AI35" s="27" t="e">
        <f t="shared" ca="1" si="12"/>
        <v>#NAME?</v>
      </c>
      <c r="AJ35" s="27" t="e">
        <f t="shared" ca="1" si="12"/>
        <v>#NAME?</v>
      </c>
      <c r="AK35" s="27" t="e">
        <f t="shared" ca="1" si="12"/>
        <v>#NAME?</v>
      </c>
      <c r="AL35" s="27" t="e">
        <f t="shared" ca="1" si="12"/>
        <v>#NAME?</v>
      </c>
      <c r="AM35" s="27" t="e">
        <f t="shared" ca="1" si="12"/>
        <v>#NAME?</v>
      </c>
      <c r="AN35" s="27" t="e">
        <f t="shared" ca="1" si="12"/>
        <v>#NAME?</v>
      </c>
      <c r="AO35" s="27" t="e">
        <f t="shared" ca="1" si="12"/>
        <v>#NAME?</v>
      </c>
      <c r="AP35" s="27" t="e">
        <f t="shared" ca="1" si="12"/>
        <v>#NAME?</v>
      </c>
      <c r="AQ35" s="27" t="e">
        <f t="shared" ca="1" si="12"/>
        <v>#NAME?</v>
      </c>
      <c r="AR35" s="27" t="e">
        <f t="shared" ca="1" si="12"/>
        <v>#NAME?</v>
      </c>
    </row>
    <row r="36" spans="1:44" s="15" customFormat="1" x14ac:dyDescent="0.25">
      <c r="A36" s="16" t="s">
        <v>43</v>
      </c>
      <c r="B36" s="144">
        <f>(D36/31)*6</f>
        <v>708.77419354838707</v>
      </c>
      <c r="C36" s="17">
        <v>190</v>
      </c>
      <c r="D36" s="144">
        <v>3662</v>
      </c>
      <c r="E36" s="17">
        <v>1815</v>
      </c>
      <c r="F36" s="17">
        <v>1963</v>
      </c>
      <c r="G36" s="144">
        <f>ROUND(((K36/31)*25),0)</f>
        <v>2953</v>
      </c>
      <c r="H36" s="17">
        <v>1405</v>
      </c>
      <c r="I36" s="144">
        <f>ROUND(((K36/31)*6),0)</f>
        <v>709</v>
      </c>
      <c r="J36" s="17">
        <v>299</v>
      </c>
      <c r="K36" s="144">
        <f>D36</f>
        <v>3662</v>
      </c>
      <c r="L36" s="17">
        <f t="shared" ref="L36:L41" si="13">H36+J36</f>
        <v>1704</v>
      </c>
      <c r="M36" s="17">
        <v>1980</v>
      </c>
      <c r="N36" s="17">
        <v>1613</v>
      </c>
      <c r="O36" s="144">
        <f>ROUND((K36/31)*20,0)</f>
        <v>2363</v>
      </c>
      <c r="P36" s="28">
        <v>1010</v>
      </c>
      <c r="Q36" s="16" t="s">
        <v>43</v>
      </c>
      <c r="R36" s="144">
        <f>R45+R54</f>
        <v>1526</v>
      </c>
      <c r="S36" s="17">
        <f>S45+S54</f>
        <v>525</v>
      </c>
      <c r="T36" s="144">
        <f>T45+T54</f>
        <v>4300</v>
      </c>
      <c r="U36" s="17">
        <f>U45+U54</f>
        <v>525</v>
      </c>
      <c r="V36" s="17"/>
      <c r="W36" s="17"/>
      <c r="X36" s="17"/>
      <c r="Y36" s="17"/>
      <c r="Z36" s="17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</row>
    <row r="37" spans="1:44" s="15" customFormat="1" x14ac:dyDescent="0.25">
      <c r="A37" s="16" t="s">
        <v>44</v>
      </c>
      <c r="B37" s="144"/>
      <c r="C37" s="17">
        <v>0</v>
      </c>
      <c r="D37" s="144"/>
      <c r="E37" s="17">
        <v>50</v>
      </c>
      <c r="F37" s="17">
        <v>43</v>
      </c>
      <c r="G37" s="144"/>
      <c r="H37" s="17">
        <v>47</v>
      </c>
      <c r="I37" s="144"/>
      <c r="J37" s="17">
        <v>0</v>
      </c>
      <c r="K37" s="144"/>
      <c r="L37" s="17">
        <f t="shared" si="13"/>
        <v>47</v>
      </c>
      <c r="M37" s="17">
        <v>60</v>
      </c>
      <c r="N37" s="17">
        <v>195</v>
      </c>
      <c r="O37" s="144"/>
      <c r="P37" s="28">
        <v>54</v>
      </c>
      <c r="Q37" s="16" t="s">
        <v>44</v>
      </c>
      <c r="R37" s="144"/>
      <c r="S37" s="17">
        <f>S46+S55</f>
        <v>35</v>
      </c>
      <c r="T37" s="144"/>
      <c r="U37" s="17">
        <f>U46+U55</f>
        <v>35</v>
      </c>
      <c r="V37" s="17"/>
      <c r="W37" s="17"/>
      <c r="X37" s="17"/>
      <c r="Y37" s="17"/>
      <c r="Z37" s="17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</row>
    <row r="38" spans="1:44" s="15" customFormat="1" x14ac:dyDescent="0.25">
      <c r="A38" s="16" t="s">
        <v>45</v>
      </c>
      <c r="B38" s="144"/>
      <c r="C38" s="17">
        <v>188</v>
      </c>
      <c r="D38" s="144"/>
      <c r="E38" s="17">
        <v>1634</v>
      </c>
      <c r="F38" s="17">
        <v>1438</v>
      </c>
      <c r="G38" s="144"/>
      <c r="H38" s="17">
        <v>1251</v>
      </c>
      <c r="I38" s="144"/>
      <c r="J38" s="17">
        <v>254</v>
      </c>
      <c r="K38" s="144"/>
      <c r="L38" s="17">
        <f t="shared" si="13"/>
        <v>1505</v>
      </c>
      <c r="M38" s="17">
        <v>1145</v>
      </c>
      <c r="N38" s="17">
        <v>1639</v>
      </c>
      <c r="O38" s="144"/>
      <c r="P38" s="28">
        <v>1262</v>
      </c>
      <c r="Q38" s="16" t="s">
        <v>45</v>
      </c>
      <c r="R38" s="144"/>
      <c r="S38" s="17">
        <f>S47+S56</f>
        <v>694</v>
      </c>
      <c r="T38" s="144"/>
      <c r="U38" s="17">
        <f>U47+U56</f>
        <v>694</v>
      </c>
      <c r="V38" s="17"/>
      <c r="W38" s="17"/>
      <c r="X38" s="17"/>
      <c r="Y38" s="17"/>
      <c r="Z38" s="17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</row>
    <row r="39" spans="1:44" s="15" customFormat="1" x14ac:dyDescent="0.25">
      <c r="A39" s="16" t="s">
        <v>46</v>
      </c>
      <c r="B39" s="144"/>
      <c r="C39" s="17">
        <v>0</v>
      </c>
      <c r="D39" s="144"/>
      <c r="E39" s="17">
        <v>0</v>
      </c>
      <c r="F39" s="17">
        <v>0</v>
      </c>
      <c r="G39" s="144"/>
      <c r="H39" s="17">
        <v>0</v>
      </c>
      <c r="I39" s="144"/>
      <c r="J39" s="17">
        <v>0</v>
      </c>
      <c r="K39" s="144"/>
      <c r="L39" s="17">
        <f t="shared" si="13"/>
        <v>0</v>
      </c>
      <c r="M39" s="17">
        <v>0</v>
      </c>
      <c r="N39" s="17">
        <v>0</v>
      </c>
      <c r="O39" s="144"/>
      <c r="P39" s="28">
        <v>0</v>
      </c>
      <c r="Q39" s="16" t="s">
        <v>46</v>
      </c>
      <c r="R39" s="144"/>
      <c r="S39" s="17">
        <f>S48+S57</f>
        <v>0</v>
      </c>
      <c r="T39" s="144"/>
      <c r="U39" s="17">
        <f>U48+U57</f>
        <v>0</v>
      </c>
      <c r="V39" s="17"/>
      <c r="W39" s="17"/>
      <c r="X39" s="17"/>
      <c r="Y39" s="17"/>
      <c r="Z39" s="17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</row>
    <row r="40" spans="1:44" s="15" customFormat="1" x14ac:dyDescent="0.25">
      <c r="A40" s="16" t="s">
        <v>47</v>
      </c>
      <c r="B40" s="144"/>
      <c r="C40" s="17">
        <v>45</v>
      </c>
      <c r="D40" s="144"/>
      <c r="E40" s="17">
        <v>528</v>
      </c>
      <c r="F40" s="17">
        <v>489</v>
      </c>
      <c r="G40" s="144"/>
      <c r="H40" s="17">
        <v>364</v>
      </c>
      <c r="I40" s="144"/>
      <c r="J40" s="17">
        <v>41</v>
      </c>
      <c r="K40" s="144"/>
      <c r="L40" s="17">
        <f t="shared" si="13"/>
        <v>405</v>
      </c>
      <c r="M40" s="17">
        <v>435</v>
      </c>
      <c r="N40" s="17">
        <v>343</v>
      </c>
      <c r="O40" s="144"/>
      <c r="P40" s="28">
        <v>289</v>
      </c>
      <c r="Q40" s="16" t="s">
        <v>47</v>
      </c>
      <c r="R40" s="144"/>
      <c r="S40" s="17">
        <f>S49+S58</f>
        <v>189</v>
      </c>
      <c r="T40" s="144"/>
      <c r="U40" s="17">
        <f>U49+U58</f>
        <v>189</v>
      </c>
      <c r="V40" s="17"/>
      <c r="W40" s="17"/>
      <c r="X40" s="17"/>
      <c r="Y40" s="17"/>
      <c r="Z40" s="17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1:44" s="15" customFormat="1" x14ac:dyDescent="0.25">
      <c r="A41" s="16" t="s">
        <v>48</v>
      </c>
      <c r="B41" s="144"/>
      <c r="C41" s="17">
        <v>22</v>
      </c>
      <c r="D41" s="144"/>
      <c r="E41" s="17">
        <v>192</v>
      </c>
      <c r="F41" s="17">
        <v>209</v>
      </c>
      <c r="G41" s="144"/>
      <c r="H41" s="17">
        <v>155</v>
      </c>
      <c r="I41" s="144"/>
      <c r="J41" s="17">
        <v>0</v>
      </c>
      <c r="K41" s="144"/>
      <c r="L41" s="17">
        <f t="shared" si="13"/>
        <v>155</v>
      </c>
      <c r="M41" s="17">
        <v>101</v>
      </c>
      <c r="N41" s="17">
        <v>180</v>
      </c>
      <c r="O41" s="144"/>
      <c r="P41" s="28">
        <v>122</v>
      </c>
      <c r="Q41" s="16" t="s">
        <v>48</v>
      </c>
      <c r="R41" s="144"/>
      <c r="S41" s="17">
        <f>S50+S59</f>
        <v>69</v>
      </c>
      <c r="T41" s="144"/>
      <c r="U41" s="17">
        <f>U50+U59</f>
        <v>69</v>
      </c>
      <c r="V41" s="17"/>
      <c r="W41" s="17"/>
      <c r="X41" s="17"/>
      <c r="Y41" s="17"/>
      <c r="Z41" s="17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</row>
    <row r="42" spans="1:44" s="21" customFormat="1" x14ac:dyDescent="0.25">
      <c r="A42" s="18" t="s">
        <v>13</v>
      </c>
      <c r="B42" s="19">
        <f>SUM(B36:B41)</f>
        <v>708.77419354838707</v>
      </c>
      <c r="C42" s="19">
        <f t="shared" ref="C42:P42" si="14">SUM(C36:C41)</f>
        <v>445</v>
      </c>
      <c r="D42" s="19">
        <f t="shared" si="14"/>
        <v>3662</v>
      </c>
      <c r="E42" s="19">
        <f t="shared" si="14"/>
        <v>4219</v>
      </c>
      <c r="F42" s="19">
        <f t="shared" si="14"/>
        <v>4142</v>
      </c>
      <c r="G42" s="19">
        <f t="shared" si="14"/>
        <v>2953</v>
      </c>
      <c r="H42" s="19">
        <f t="shared" si="14"/>
        <v>3222</v>
      </c>
      <c r="I42" s="19">
        <f t="shared" si="14"/>
        <v>709</v>
      </c>
      <c r="J42" s="19">
        <f t="shared" si="14"/>
        <v>594</v>
      </c>
      <c r="K42" s="19">
        <f t="shared" si="14"/>
        <v>3662</v>
      </c>
      <c r="L42" s="19">
        <f t="shared" si="14"/>
        <v>3816</v>
      </c>
      <c r="M42" s="19">
        <f t="shared" si="14"/>
        <v>3721</v>
      </c>
      <c r="N42" s="19">
        <f t="shared" si="14"/>
        <v>3970</v>
      </c>
      <c r="O42" s="19">
        <f t="shared" si="14"/>
        <v>2363</v>
      </c>
      <c r="P42" s="19">
        <f t="shared" si="14"/>
        <v>2737</v>
      </c>
      <c r="Q42" s="18" t="s">
        <v>13</v>
      </c>
      <c r="R42" s="19">
        <f t="shared" ref="R42:AR42" si="15">SUM(R36:R41)</f>
        <v>1526</v>
      </c>
      <c r="S42" s="19">
        <f t="shared" si="15"/>
        <v>1512</v>
      </c>
      <c r="T42" s="19">
        <f t="shared" si="15"/>
        <v>4300</v>
      </c>
      <c r="U42" s="19">
        <f t="shared" si="15"/>
        <v>1512</v>
      </c>
      <c r="V42" s="19">
        <f t="shared" si="15"/>
        <v>0</v>
      </c>
      <c r="W42" s="19">
        <f t="shared" si="15"/>
        <v>0</v>
      </c>
      <c r="X42" s="19">
        <f t="shared" si="15"/>
        <v>0</v>
      </c>
      <c r="Y42" s="19">
        <f t="shared" si="15"/>
        <v>0</v>
      </c>
      <c r="Z42" s="19">
        <f t="shared" si="15"/>
        <v>0</v>
      </c>
      <c r="AA42" s="20">
        <f t="shared" si="15"/>
        <v>0</v>
      </c>
      <c r="AB42" s="20">
        <f t="shared" si="15"/>
        <v>0</v>
      </c>
      <c r="AC42" s="20">
        <f t="shared" si="15"/>
        <v>0</v>
      </c>
      <c r="AD42" s="20">
        <f t="shared" si="15"/>
        <v>0</v>
      </c>
      <c r="AE42" s="20">
        <f t="shared" si="15"/>
        <v>0</v>
      </c>
      <c r="AF42" s="20">
        <f t="shared" si="15"/>
        <v>0</v>
      </c>
      <c r="AG42" s="20">
        <f t="shared" si="15"/>
        <v>0</v>
      </c>
      <c r="AH42" s="20">
        <f t="shared" si="15"/>
        <v>0</v>
      </c>
      <c r="AI42" s="20">
        <f t="shared" si="15"/>
        <v>0</v>
      </c>
      <c r="AJ42" s="20">
        <f t="shared" si="15"/>
        <v>0</v>
      </c>
      <c r="AK42" s="20">
        <f t="shared" si="15"/>
        <v>0</v>
      </c>
      <c r="AL42" s="20">
        <f t="shared" si="15"/>
        <v>0</v>
      </c>
      <c r="AM42" s="20">
        <f t="shared" si="15"/>
        <v>0</v>
      </c>
      <c r="AN42" s="20">
        <f t="shared" si="15"/>
        <v>0</v>
      </c>
      <c r="AO42" s="20">
        <f t="shared" si="15"/>
        <v>0</v>
      </c>
      <c r="AP42" s="20">
        <f t="shared" si="15"/>
        <v>0</v>
      </c>
      <c r="AQ42" s="20">
        <f t="shared" si="15"/>
        <v>0</v>
      </c>
      <c r="AR42" s="20">
        <f t="shared" si="15"/>
        <v>0</v>
      </c>
    </row>
    <row r="43" spans="1:44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  <c r="R43" s="24"/>
      <c r="S43" s="24"/>
      <c r="T43" s="24"/>
      <c r="U43" s="24"/>
      <c r="V43" s="24"/>
      <c r="W43" s="24"/>
      <c r="X43" s="24"/>
      <c r="Y43" s="24"/>
      <c r="Z43" s="24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</row>
    <row r="44" spans="1:44" s="11" customFormat="1" hidden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7" t="s">
        <v>49</v>
      </c>
      <c r="R44" s="8" t="str">
        <f t="shared" ref="R44:AR44" si="16">R$4</f>
        <v>Meta Parcial</v>
      </c>
      <c r="S44" s="8" t="str">
        <f t="shared" si="16"/>
        <v>21-31/01 de 2025</v>
      </c>
      <c r="T44" s="8" t="str">
        <f t="shared" si="16"/>
        <v>Meta Mensal</v>
      </c>
      <c r="U44" s="8">
        <f t="shared" si="16"/>
        <v>45658</v>
      </c>
      <c r="V44" s="8" t="e">
        <f t="shared" ca="1" si="16"/>
        <v>#NAME?</v>
      </c>
      <c r="W44" s="8" t="e">
        <f t="shared" ca="1" si="16"/>
        <v>#NAME?</v>
      </c>
      <c r="X44" s="8" t="e">
        <f t="shared" ca="1" si="16"/>
        <v>#NAME?</v>
      </c>
      <c r="Y44" s="8" t="e">
        <f t="shared" ca="1" si="16"/>
        <v>#NAME?</v>
      </c>
      <c r="Z44" s="8" t="e">
        <f t="shared" ca="1" si="16"/>
        <v>#NAME?</v>
      </c>
      <c r="AA44" s="27" t="e">
        <f t="shared" ca="1" si="16"/>
        <v>#NAME?</v>
      </c>
      <c r="AB44" s="27" t="e">
        <f t="shared" ca="1" si="16"/>
        <v>#NAME?</v>
      </c>
      <c r="AC44" s="27" t="e">
        <f t="shared" ca="1" si="16"/>
        <v>#NAME?</v>
      </c>
      <c r="AD44" s="27" t="e">
        <f t="shared" ca="1" si="16"/>
        <v>#NAME?</v>
      </c>
      <c r="AE44" s="27" t="e">
        <f t="shared" ca="1" si="16"/>
        <v>#NAME?</v>
      </c>
      <c r="AF44" s="27" t="e">
        <f t="shared" ca="1" si="16"/>
        <v>#NAME?</v>
      </c>
      <c r="AG44" s="27" t="e">
        <f t="shared" ca="1" si="16"/>
        <v>#NAME?</v>
      </c>
      <c r="AH44" s="27" t="e">
        <f t="shared" ca="1" si="16"/>
        <v>#NAME?</v>
      </c>
      <c r="AI44" s="27" t="e">
        <f t="shared" ca="1" si="16"/>
        <v>#NAME?</v>
      </c>
      <c r="AJ44" s="27" t="e">
        <f t="shared" ca="1" si="16"/>
        <v>#NAME?</v>
      </c>
      <c r="AK44" s="27" t="e">
        <f t="shared" ca="1" si="16"/>
        <v>#NAME?</v>
      </c>
      <c r="AL44" s="27" t="e">
        <f t="shared" ca="1" si="16"/>
        <v>#NAME?</v>
      </c>
      <c r="AM44" s="27" t="e">
        <f t="shared" ca="1" si="16"/>
        <v>#NAME?</v>
      </c>
      <c r="AN44" s="27" t="e">
        <f t="shared" ca="1" si="16"/>
        <v>#NAME?</v>
      </c>
      <c r="AO44" s="27" t="e">
        <f t="shared" ca="1" si="16"/>
        <v>#NAME?</v>
      </c>
      <c r="AP44" s="27" t="e">
        <f t="shared" ca="1" si="16"/>
        <v>#NAME?</v>
      </c>
      <c r="AQ44" s="27" t="e">
        <f t="shared" ca="1" si="16"/>
        <v>#NAME?</v>
      </c>
      <c r="AR44" s="27" t="e">
        <f t="shared" ca="1" si="16"/>
        <v>#NAME?</v>
      </c>
    </row>
    <row r="45" spans="1:44" s="15" customFormat="1" hidden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16" t="s">
        <v>43</v>
      </c>
      <c r="R45" s="144">
        <f>ROUND((T45/31)*11,0)</f>
        <v>458</v>
      </c>
      <c r="S45" s="28">
        <v>317</v>
      </c>
      <c r="T45" s="144">
        <v>1290</v>
      </c>
      <c r="U45" s="17">
        <f t="shared" ref="U45:U50" si="17">S45+P45</f>
        <v>317</v>
      </c>
      <c r="V45" s="17"/>
      <c r="W45" s="17"/>
      <c r="X45" s="17"/>
      <c r="Y45" s="17"/>
      <c r="Z45" s="17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</row>
    <row r="46" spans="1:44" s="15" customFormat="1" hidden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16" t="s">
        <v>44</v>
      </c>
      <c r="R46" s="144"/>
      <c r="S46" s="28">
        <v>7</v>
      </c>
      <c r="T46" s="144"/>
      <c r="U46" s="17">
        <f t="shared" si="17"/>
        <v>7</v>
      </c>
      <c r="V46" s="17"/>
      <c r="W46" s="17"/>
      <c r="X46" s="17"/>
      <c r="Y46" s="17"/>
      <c r="Z46" s="17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</row>
    <row r="47" spans="1:44" s="15" customFormat="1" hidden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16" t="s">
        <v>45</v>
      </c>
      <c r="R47" s="144"/>
      <c r="S47" s="28">
        <v>102</v>
      </c>
      <c r="T47" s="144"/>
      <c r="U47" s="17">
        <f t="shared" si="17"/>
        <v>102</v>
      </c>
      <c r="V47" s="17"/>
      <c r="W47" s="17"/>
      <c r="X47" s="17"/>
      <c r="Y47" s="17"/>
      <c r="Z47" s="17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</row>
    <row r="48" spans="1:44" s="15" customFormat="1" hidden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16" t="s">
        <v>46</v>
      </c>
      <c r="R48" s="144"/>
      <c r="S48" s="28">
        <v>0</v>
      </c>
      <c r="T48" s="144"/>
      <c r="U48" s="17">
        <f t="shared" si="17"/>
        <v>0</v>
      </c>
      <c r="V48" s="17"/>
      <c r="W48" s="17"/>
      <c r="X48" s="17"/>
      <c r="Y48" s="17"/>
      <c r="Z48" s="17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</row>
    <row r="49" spans="1:44" s="15" customFormat="1" hidden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16" t="s">
        <v>47</v>
      </c>
      <c r="R49" s="144"/>
      <c r="S49" s="28">
        <v>45</v>
      </c>
      <c r="T49" s="144"/>
      <c r="U49" s="17">
        <f t="shared" si="17"/>
        <v>45</v>
      </c>
      <c r="V49" s="17"/>
      <c r="W49" s="17"/>
      <c r="X49" s="17"/>
      <c r="Y49" s="17"/>
      <c r="Z49" s="17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</row>
    <row r="50" spans="1:44" s="15" customFormat="1" hidden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16" t="s">
        <v>48</v>
      </c>
      <c r="R50" s="144"/>
      <c r="S50" s="28">
        <v>20</v>
      </c>
      <c r="T50" s="144"/>
      <c r="U50" s="17">
        <f t="shared" si="17"/>
        <v>20</v>
      </c>
      <c r="V50" s="17"/>
      <c r="W50" s="17"/>
      <c r="X50" s="17"/>
      <c r="Y50" s="17"/>
      <c r="Z50" s="17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1:44" s="21" customFormat="1" hidden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18" t="s">
        <v>13</v>
      </c>
      <c r="R51" s="19">
        <f t="shared" ref="R51:Y51" si="18">SUM(R45:R50)</f>
        <v>458</v>
      </c>
      <c r="S51" s="19">
        <f>SUM(S45:S50)</f>
        <v>491</v>
      </c>
      <c r="T51" s="19">
        <f t="shared" si="18"/>
        <v>1290</v>
      </c>
      <c r="U51" s="19">
        <f t="shared" si="18"/>
        <v>491</v>
      </c>
      <c r="V51" s="19">
        <f t="shared" si="18"/>
        <v>0</v>
      </c>
      <c r="W51" s="19">
        <f t="shared" si="18"/>
        <v>0</v>
      </c>
      <c r="X51" s="19">
        <f t="shared" si="18"/>
        <v>0</v>
      </c>
      <c r="Y51" s="19">
        <f t="shared" si="18"/>
        <v>0</v>
      </c>
      <c r="Z51" s="19">
        <f t="shared" ref="Z51:AR51" si="19">SUM(Z45:Z50)</f>
        <v>0</v>
      </c>
      <c r="AA51" s="20">
        <f t="shared" si="19"/>
        <v>0</v>
      </c>
      <c r="AB51" s="20">
        <f t="shared" si="19"/>
        <v>0</v>
      </c>
      <c r="AC51" s="20">
        <f t="shared" si="19"/>
        <v>0</v>
      </c>
      <c r="AD51" s="20">
        <f t="shared" si="19"/>
        <v>0</v>
      </c>
      <c r="AE51" s="20">
        <f t="shared" si="19"/>
        <v>0</v>
      </c>
      <c r="AF51" s="20">
        <f t="shared" si="19"/>
        <v>0</v>
      </c>
      <c r="AG51" s="20">
        <f t="shared" si="19"/>
        <v>0</v>
      </c>
      <c r="AH51" s="20">
        <f t="shared" si="19"/>
        <v>0</v>
      </c>
      <c r="AI51" s="20">
        <f t="shared" si="19"/>
        <v>0</v>
      </c>
      <c r="AJ51" s="20">
        <f t="shared" si="19"/>
        <v>0</v>
      </c>
      <c r="AK51" s="20">
        <f t="shared" si="19"/>
        <v>0</v>
      </c>
      <c r="AL51" s="20">
        <f t="shared" si="19"/>
        <v>0</v>
      </c>
      <c r="AM51" s="20">
        <f t="shared" si="19"/>
        <v>0</v>
      </c>
      <c r="AN51" s="20">
        <f t="shared" si="19"/>
        <v>0</v>
      </c>
      <c r="AO51" s="20">
        <f t="shared" si="19"/>
        <v>0</v>
      </c>
      <c r="AP51" s="20">
        <f t="shared" si="19"/>
        <v>0</v>
      </c>
      <c r="AQ51" s="20">
        <f t="shared" si="19"/>
        <v>0</v>
      </c>
      <c r="AR51" s="20">
        <f t="shared" si="19"/>
        <v>0</v>
      </c>
    </row>
    <row r="52" spans="1:44" hidden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22"/>
      <c r="R52" s="24"/>
      <c r="S52" s="24"/>
      <c r="T52" s="24"/>
      <c r="U52" s="24"/>
      <c r="V52" s="24"/>
      <c r="W52" s="24"/>
      <c r="X52" s="24"/>
      <c r="Y52" s="24"/>
      <c r="Z52" s="24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</row>
    <row r="53" spans="1:44" s="11" customFormat="1" hidden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7" t="s">
        <v>50</v>
      </c>
      <c r="R53" s="8" t="str">
        <f t="shared" ref="R53:AR53" si="20">R$4</f>
        <v>Meta Parcial</v>
      </c>
      <c r="S53" s="8" t="str">
        <f t="shared" si="20"/>
        <v>21-31/01 de 2025</v>
      </c>
      <c r="T53" s="8" t="str">
        <f t="shared" si="20"/>
        <v>Meta Mensal</v>
      </c>
      <c r="U53" s="8">
        <f t="shared" si="20"/>
        <v>45658</v>
      </c>
      <c r="V53" s="8" t="e">
        <f t="shared" ca="1" si="20"/>
        <v>#NAME?</v>
      </c>
      <c r="W53" s="8" t="e">
        <f t="shared" ca="1" si="20"/>
        <v>#NAME?</v>
      </c>
      <c r="X53" s="8" t="e">
        <f t="shared" ca="1" si="20"/>
        <v>#NAME?</v>
      </c>
      <c r="Y53" s="8" t="e">
        <f t="shared" ca="1" si="20"/>
        <v>#NAME?</v>
      </c>
      <c r="Z53" s="8" t="e">
        <f t="shared" ca="1" si="20"/>
        <v>#NAME?</v>
      </c>
      <c r="AA53" s="27" t="e">
        <f t="shared" ca="1" si="20"/>
        <v>#NAME?</v>
      </c>
      <c r="AB53" s="27" t="e">
        <f t="shared" ca="1" si="20"/>
        <v>#NAME?</v>
      </c>
      <c r="AC53" s="27" t="e">
        <f t="shared" ca="1" si="20"/>
        <v>#NAME?</v>
      </c>
      <c r="AD53" s="27" t="e">
        <f t="shared" ca="1" si="20"/>
        <v>#NAME?</v>
      </c>
      <c r="AE53" s="27" t="e">
        <f t="shared" ca="1" si="20"/>
        <v>#NAME?</v>
      </c>
      <c r="AF53" s="27" t="e">
        <f t="shared" ca="1" si="20"/>
        <v>#NAME?</v>
      </c>
      <c r="AG53" s="27" t="e">
        <f t="shared" ca="1" si="20"/>
        <v>#NAME?</v>
      </c>
      <c r="AH53" s="27" t="e">
        <f t="shared" ca="1" si="20"/>
        <v>#NAME?</v>
      </c>
      <c r="AI53" s="27" t="e">
        <f t="shared" ca="1" si="20"/>
        <v>#NAME?</v>
      </c>
      <c r="AJ53" s="27" t="e">
        <f t="shared" ca="1" si="20"/>
        <v>#NAME?</v>
      </c>
      <c r="AK53" s="27" t="e">
        <f t="shared" ca="1" si="20"/>
        <v>#NAME?</v>
      </c>
      <c r="AL53" s="27" t="e">
        <f t="shared" ca="1" si="20"/>
        <v>#NAME?</v>
      </c>
      <c r="AM53" s="27" t="e">
        <f t="shared" ca="1" si="20"/>
        <v>#NAME?</v>
      </c>
      <c r="AN53" s="27" t="e">
        <f t="shared" ca="1" si="20"/>
        <v>#NAME?</v>
      </c>
      <c r="AO53" s="27" t="e">
        <f t="shared" ca="1" si="20"/>
        <v>#NAME?</v>
      </c>
      <c r="AP53" s="27" t="e">
        <f t="shared" ca="1" si="20"/>
        <v>#NAME?</v>
      </c>
      <c r="AQ53" s="27" t="e">
        <f t="shared" ca="1" si="20"/>
        <v>#NAME?</v>
      </c>
      <c r="AR53" s="27" t="e">
        <f t="shared" ca="1" si="20"/>
        <v>#NAME?</v>
      </c>
    </row>
    <row r="54" spans="1:44" s="15" customFormat="1" hidden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16" t="s">
        <v>43</v>
      </c>
      <c r="R54" s="144">
        <f>ROUND((T54/31)*11,0)</f>
        <v>1068</v>
      </c>
      <c r="S54" s="28">
        <v>208</v>
      </c>
      <c r="T54" s="144">
        <v>3010</v>
      </c>
      <c r="U54" s="17">
        <f t="shared" ref="U54:U59" si="21">S54+P54</f>
        <v>208</v>
      </c>
      <c r="V54" s="17"/>
      <c r="W54" s="17"/>
      <c r="X54" s="17"/>
      <c r="Y54" s="17"/>
      <c r="Z54" s="17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</row>
    <row r="55" spans="1:44" s="15" customFormat="1" hidden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 s="16" t="s">
        <v>44</v>
      </c>
      <c r="R55" s="144"/>
      <c r="S55" s="28">
        <v>28</v>
      </c>
      <c r="T55" s="144"/>
      <c r="U55" s="17">
        <f t="shared" si="21"/>
        <v>28</v>
      </c>
      <c r="V55" s="17"/>
      <c r="W55" s="17"/>
      <c r="X55" s="17"/>
      <c r="Y55" s="17"/>
      <c r="Z55" s="17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</row>
    <row r="56" spans="1:44" s="15" customFormat="1" hidden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16" t="s">
        <v>45</v>
      </c>
      <c r="R56" s="144"/>
      <c r="S56" s="28">
        <v>592</v>
      </c>
      <c r="T56" s="144"/>
      <c r="U56" s="17">
        <f t="shared" si="21"/>
        <v>592</v>
      </c>
      <c r="V56" s="17"/>
      <c r="W56" s="17"/>
      <c r="X56" s="17"/>
      <c r="Y56" s="17"/>
      <c r="Z56" s="17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1:44" s="15" customFormat="1" hidden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 s="16" t="s">
        <v>46</v>
      </c>
      <c r="R57" s="144"/>
      <c r="S57" s="28">
        <v>0</v>
      </c>
      <c r="T57" s="144"/>
      <c r="U57" s="17">
        <f t="shared" si="21"/>
        <v>0</v>
      </c>
      <c r="V57" s="17"/>
      <c r="W57" s="17"/>
      <c r="X57" s="17"/>
      <c r="Y57" s="17"/>
      <c r="Z57" s="17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1:44" s="15" customFormat="1" hidden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 s="16" t="s">
        <v>47</v>
      </c>
      <c r="R58" s="144"/>
      <c r="S58" s="28">
        <v>144</v>
      </c>
      <c r="T58" s="144"/>
      <c r="U58" s="17">
        <f t="shared" si="21"/>
        <v>144</v>
      </c>
      <c r="V58" s="17"/>
      <c r="W58" s="17"/>
      <c r="X58" s="17"/>
      <c r="Y58" s="17"/>
      <c r="Z58" s="17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</row>
    <row r="59" spans="1:44" s="15" customFormat="1" hidden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 s="16" t="s">
        <v>48</v>
      </c>
      <c r="R59" s="144"/>
      <c r="S59" s="28">
        <v>49</v>
      </c>
      <c r="T59" s="144"/>
      <c r="U59" s="17">
        <f t="shared" si="21"/>
        <v>49</v>
      </c>
      <c r="V59" s="17"/>
      <c r="W59" s="17"/>
      <c r="X59" s="17"/>
      <c r="Y59" s="17"/>
      <c r="Z59" s="17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</row>
    <row r="60" spans="1:44" s="21" customFormat="1" hidden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 s="18" t="s">
        <v>13</v>
      </c>
      <c r="R60" s="19">
        <f>SUM(R54:R59)</f>
        <v>1068</v>
      </c>
      <c r="S60" s="19">
        <f t="shared" ref="S60:AR60" si="22">SUM(S54:S59)</f>
        <v>1021</v>
      </c>
      <c r="T60" s="19">
        <f t="shared" si="22"/>
        <v>3010</v>
      </c>
      <c r="U60" s="19">
        <f t="shared" si="22"/>
        <v>1021</v>
      </c>
      <c r="V60" s="19">
        <f t="shared" si="22"/>
        <v>0</v>
      </c>
      <c r="W60" s="19">
        <f t="shared" si="22"/>
        <v>0</v>
      </c>
      <c r="X60" s="19">
        <f t="shared" si="22"/>
        <v>0</v>
      </c>
      <c r="Y60" s="19">
        <f t="shared" si="22"/>
        <v>0</v>
      </c>
      <c r="Z60" s="19">
        <f t="shared" si="22"/>
        <v>0</v>
      </c>
      <c r="AA60" s="20">
        <f t="shared" si="22"/>
        <v>0</v>
      </c>
      <c r="AB60" s="20">
        <f t="shared" si="22"/>
        <v>0</v>
      </c>
      <c r="AC60" s="20">
        <f t="shared" si="22"/>
        <v>0</v>
      </c>
      <c r="AD60" s="20">
        <f t="shared" si="22"/>
        <v>0</v>
      </c>
      <c r="AE60" s="20">
        <f t="shared" si="22"/>
        <v>0</v>
      </c>
      <c r="AF60" s="20">
        <f t="shared" si="22"/>
        <v>0</v>
      </c>
      <c r="AG60" s="20">
        <f t="shared" si="22"/>
        <v>0</v>
      </c>
      <c r="AH60" s="20">
        <f t="shared" si="22"/>
        <v>0</v>
      </c>
      <c r="AI60" s="20">
        <f t="shared" si="22"/>
        <v>0</v>
      </c>
      <c r="AJ60" s="20">
        <f t="shared" si="22"/>
        <v>0</v>
      </c>
      <c r="AK60" s="20">
        <f t="shared" si="22"/>
        <v>0</v>
      </c>
      <c r="AL60" s="20">
        <f t="shared" si="22"/>
        <v>0</v>
      </c>
      <c r="AM60" s="20">
        <f t="shared" si="22"/>
        <v>0</v>
      </c>
      <c r="AN60" s="20">
        <f t="shared" si="22"/>
        <v>0</v>
      </c>
      <c r="AO60" s="20">
        <f t="shared" si="22"/>
        <v>0</v>
      </c>
      <c r="AP60" s="20">
        <f t="shared" si="22"/>
        <v>0</v>
      </c>
      <c r="AQ60" s="20">
        <f t="shared" si="22"/>
        <v>0</v>
      </c>
      <c r="AR60" s="20">
        <f t="shared" si="22"/>
        <v>0</v>
      </c>
    </row>
    <row r="61" spans="1:44" hidden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 s="22"/>
      <c r="R61" s="24"/>
      <c r="S61" s="24"/>
      <c r="T61" s="24"/>
      <c r="U61" s="24"/>
      <c r="V61" s="24"/>
      <c r="W61" s="24"/>
      <c r="X61" s="24"/>
      <c r="Y61" s="24"/>
      <c r="Z61" s="24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</row>
    <row r="62" spans="1:44" s="11" customFormat="1" ht="25.5" x14ac:dyDescent="0.25">
      <c r="A62" s="4" t="s">
        <v>51</v>
      </c>
      <c r="B62" s="5"/>
      <c r="C62" s="5" t="str">
        <f t="shared" ref="C62:AR62" si="23">C$4</f>
        <v>26-31-jul-24</v>
      </c>
      <c r="D62" s="5"/>
      <c r="E62" s="5">
        <f t="shared" si="23"/>
        <v>45505</v>
      </c>
      <c r="F62" s="5" t="e">
        <f t="shared" ca="1" si="23"/>
        <v>#NAME?</v>
      </c>
      <c r="G62" s="5"/>
      <c r="H62" s="5" t="str">
        <f t="shared" si="23"/>
        <v>01-25-Out-24</v>
      </c>
      <c r="I62" s="5"/>
      <c r="J62" s="5" t="str">
        <f t="shared" si="23"/>
        <v>26-31-Out-24</v>
      </c>
      <c r="K62" s="5"/>
      <c r="L62" s="5">
        <f t="shared" si="23"/>
        <v>45566</v>
      </c>
      <c r="M62" s="5" t="e">
        <f t="shared" ca="1" si="23"/>
        <v>#NAME?</v>
      </c>
      <c r="N62" s="5" t="e">
        <f t="shared" ca="1" si="23"/>
        <v>#NAME?</v>
      </c>
      <c r="O62" s="5"/>
      <c r="P62" s="5" t="str">
        <f t="shared" si="23"/>
        <v>01-20/01 de 2025</v>
      </c>
      <c r="Q62" s="7" t="s">
        <v>52</v>
      </c>
      <c r="R62" s="8"/>
      <c r="S62" s="8" t="str">
        <f t="shared" si="23"/>
        <v>21-31/01 de 2025</v>
      </c>
      <c r="T62" s="8"/>
      <c r="U62" s="8">
        <f t="shared" si="23"/>
        <v>45658</v>
      </c>
      <c r="V62" s="8" t="e">
        <f t="shared" ca="1" si="23"/>
        <v>#NAME?</v>
      </c>
      <c r="W62" s="8" t="e">
        <f t="shared" ca="1" si="23"/>
        <v>#NAME?</v>
      </c>
      <c r="X62" s="8" t="e">
        <f t="shared" ca="1" si="23"/>
        <v>#NAME?</v>
      </c>
      <c r="Y62" s="8" t="e">
        <f t="shared" ca="1" si="23"/>
        <v>#NAME?</v>
      </c>
      <c r="Z62" s="8" t="e">
        <f t="shared" ca="1" si="23"/>
        <v>#NAME?</v>
      </c>
      <c r="AA62" s="27" t="e">
        <f t="shared" ca="1" si="23"/>
        <v>#NAME?</v>
      </c>
      <c r="AB62" s="27" t="e">
        <f t="shared" ca="1" si="23"/>
        <v>#NAME?</v>
      </c>
      <c r="AC62" s="27" t="e">
        <f t="shared" ca="1" si="23"/>
        <v>#NAME?</v>
      </c>
      <c r="AD62" s="27" t="e">
        <f t="shared" ca="1" si="23"/>
        <v>#NAME?</v>
      </c>
      <c r="AE62" s="27" t="e">
        <f t="shared" ca="1" si="23"/>
        <v>#NAME?</v>
      </c>
      <c r="AF62" s="27" t="e">
        <f t="shared" ca="1" si="23"/>
        <v>#NAME?</v>
      </c>
      <c r="AG62" s="27" t="e">
        <f t="shared" ca="1" si="23"/>
        <v>#NAME?</v>
      </c>
      <c r="AH62" s="27" t="e">
        <f t="shared" ca="1" si="23"/>
        <v>#NAME?</v>
      </c>
      <c r="AI62" s="27" t="e">
        <f t="shared" ca="1" si="23"/>
        <v>#NAME?</v>
      </c>
      <c r="AJ62" s="27" t="e">
        <f t="shared" ca="1" si="23"/>
        <v>#NAME?</v>
      </c>
      <c r="AK62" s="27" t="e">
        <f t="shared" ca="1" si="23"/>
        <v>#NAME?</v>
      </c>
      <c r="AL62" s="27" t="e">
        <f t="shared" ca="1" si="23"/>
        <v>#NAME?</v>
      </c>
      <c r="AM62" s="27" t="e">
        <f t="shared" ca="1" si="23"/>
        <v>#NAME?</v>
      </c>
      <c r="AN62" s="27" t="e">
        <f t="shared" ca="1" si="23"/>
        <v>#NAME?</v>
      </c>
      <c r="AO62" s="27" t="e">
        <f t="shared" ca="1" si="23"/>
        <v>#NAME?</v>
      </c>
      <c r="AP62" s="27" t="e">
        <f t="shared" ca="1" si="23"/>
        <v>#NAME?</v>
      </c>
      <c r="AQ62" s="27" t="e">
        <f t="shared" ca="1" si="23"/>
        <v>#NAME?</v>
      </c>
      <c r="AR62" s="27" t="e">
        <f t="shared" ca="1" si="23"/>
        <v>#NAME?</v>
      </c>
    </row>
    <row r="63" spans="1:44" s="15" customFormat="1" x14ac:dyDescent="0.25">
      <c r="A63" s="16" t="s">
        <v>53</v>
      </c>
      <c r="B63" s="34"/>
      <c r="C63" s="17">
        <v>433</v>
      </c>
      <c r="D63" s="34"/>
      <c r="E63" s="17">
        <v>3764</v>
      </c>
      <c r="F63" s="17">
        <v>3997</v>
      </c>
      <c r="G63" s="17"/>
      <c r="H63" s="17">
        <v>3339</v>
      </c>
      <c r="I63" s="17"/>
      <c r="J63" s="17">
        <v>604</v>
      </c>
      <c r="K63" s="17"/>
      <c r="L63" s="17">
        <f>H63+J63</f>
        <v>3943</v>
      </c>
      <c r="M63" s="17">
        <v>3787</v>
      </c>
      <c r="N63" s="17">
        <v>3633</v>
      </c>
      <c r="O63" s="17"/>
      <c r="P63" s="28">
        <v>2385</v>
      </c>
      <c r="Q63" s="16" t="s">
        <v>53</v>
      </c>
      <c r="R63" s="17"/>
      <c r="S63" s="28">
        <v>1551</v>
      </c>
      <c r="T63" s="17"/>
      <c r="U63" s="17">
        <f>S63+P63</f>
        <v>3936</v>
      </c>
      <c r="V63" s="17"/>
      <c r="W63" s="17"/>
      <c r="X63" s="17"/>
      <c r="Y63" s="17"/>
      <c r="Z63" s="17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</row>
    <row r="64" spans="1:44" s="15" customFormat="1" x14ac:dyDescent="0.25">
      <c r="A64" s="16" t="s">
        <v>54</v>
      </c>
      <c r="B64" s="34"/>
      <c r="C64" s="17">
        <v>68</v>
      </c>
      <c r="D64" s="34"/>
      <c r="E64" s="17">
        <v>657</v>
      </c>
      <c r="F64" s="17">
        <v>610</v>
      </c>
      <c r="G64" s="17"/>
      <c r="H64" s="17">
        <v>546</v>
      </c>
      <c r="I64" s="17"/>
      <c r="J64" s="17">
        <v>91</v>
      </c>
      <c r="K64" s="17"/>
      <c r="L64" s="17">
        <f>H64+J64</f>
        <v>637</v>
      </c>
      <c r="M64" s="17">
        <v>435</v>
      </c>
      <c r="N64" s="17">
        <v>580</v>
      </c>
      <c r="O64" s="17"/>
      <c r="P64" s="28">
        <v>414</v>
      </c>
      <c r="Q64" s="16" t="s">
        <v>54</v>
      </c>
      <c r="R64" s="17"/>
      <c r="S64" s="28">
        <v>276</v>
      </c>
      <c r="T64" s="17"/>
      <c r="U64" s="17">
        <f>S64+P64</f>
        <v>690</v>
      </c>
      <c r="V64" s="17"/>
      <c r="W64" s="17"/>
      <c r="X64" s="17"/>
      <c r="Y64" s="17"/>
      <c r="Z64" s="17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</row>
    <row r="65" spans="1:44" s="21" customFormat="1" x14ac:dyDescent="0.25">
      <c r="A65" s="18" t="s">
        <v>13</v>
      </c>
      <c r="B65" s="19"/>
      <c r="C65" s="19">
        <f>SUM(C63:C64)</f>
        <v>501</v>
      </c>
      <c r="D65" s="19"/>
      <c r="E65" s="19">
        <f t="shared" ref="E65:AR65" si="24">SUM(E63:E64)</f>
        <v>4421</v>
      </c>
      <c r="F65" s="19">
        <f t="shared" si="24"/>
        <v>4607</v>
      </c>
      <c r="G65" s="19"/>
      <c r="H65" s="19">
        <f t="shared" si="24"/>
        <v>3885</v>
      </c>
      <c r="I65" s="19"/>
      <c r="J65" s="19">
        <f t="shared" si="24"/>
        <v>695</v>
      </c>
      <c r="K65" s="19"/>
      <c r="L65" s="19">
        <f t="shared" si="24"/>
        <v>4580</v>
      </c>
      <c r="M65" s="19">
        <f t="shared" si="24"/>
        <v>4222</v>
      </c>
      <c r="N65" s="19">
        <f t="shared" si="24"/>
        <v>4213</v>
      </c>
      <c r="O65" s="19"/>
      <c r="P65" s="19">
        <f>SUM(P63:P64)</f>
        <v>2799</v>
      </c>
      <c r="Q65" s="18" t="s">
        <v>13</v>
      </c>
      <c r="R65" s="19"/>
      <c r="S65" s="19">
        <f t="shared" si="24"/>
        <v>1827</v>
      </c>
      <c r="T65" s="19"/>
      <c r="U65" s="19">
        <f t="shared" si="24"/>
        <v>4626</v>
      </c>
      <c r="V65" s="19">
        <f t="shared" si="24"/>
        <v>0</v>
      </c>
      <c r="W65" s="19">
        <f t="shared" si="24"/>
        <v>0</v>
      </c>
      <c r="X65" s="19">
        <f t="shared" si="24"/>
        <v>0</v>
      </c>
      <c r="Y65" s="19">
        <f t="shared" si="24"/>
        <v>0</v>
      </c>
      <c r="Z65" s="19">
        <f t="shared" si="24"/>
        <v>0</v>
      </c>
      <c r="AA65" s="20">
        <f t="shared" si="24"/>
        <v>0</v>
      </c>
      <c r="AB65" s="20">
        <f t="shared" si="24"/>
        <v>0</v>
      </c>
      <c r="AC65" s="20">
        <f t="shared" si="24"/>
        <v>0</v>
      </c>
      <c r="AD65" s="20">
        <f t="shared" si="24"/>
        <v>0</v>
      </c>
      <c r="AE65" s="20">
        <f t="shared" si="24"/>
        <v>0</v>
      </c>
      <c r="AF65" s="20">
        <f t="shared" si="24"/>
        <v>0</v>
      </c>
      <c r="AG65" s="20">
        <f t="shared" si="24"/>
        <v>0</v>
      </c>
      <c r="AH65" s="20">
        <f t="shared" si="24"/>
        <v>0</v>
      </c>
      <c r="AI65" s="20">
        <f t="shared" si="24"/>
        <v>0</v>
      </c>
      <c r="AJ65" s="20">
        <f t="shared" si="24"/>
        <v>0</v>
      </c>
      <c r="AK65" s="20">
        <f t="shared" si="24"/>
        <v>0</v>
      </c>
      <c r="AL65" s="20">
        <f t="shared" si="24"/>
        <v>0</v>
      </c>
      <c r="AM65" s="20">
        <f t="shared" si="24"/>
        <v>0</v>
      </c>
      <c r="AN65" s="20">
        <f t="shared" si="24"/>
        <v>0</v>
      </c>
      <c r="AO65" s="20">
        <f t="shared" si="24"/>
        <v>0</v>
      </c>
      <c r="AP65" s="20">
        <f t="shared" si="24"/>
        <v>0</v>
      </c>
      <c r="AQ65" s="20">
        <f t="shared" si="24"/>
        <v>0</v>
      </c>
      <c r="AR65" s="20">
        <f t="shared" si="24"/>
        <v>0</v>
      </c>
    </row>
    <row r="66" spans="1:44" x14ac:dyDescent="0.25">
      <c r="A66" s="22"/>
      <c r="B66" s="23"/>
      <c r="C66" s="23"/>
      <c r="D66" s="23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2"/>
      <c r="R66" s="24"/>
      <c r="S66" s="24"/>
      <c r="T66" s="24"/>
      <c r="U66" s="24"/>
      <c r="V66" s="24"/>
      <c r="W66" s="24"/>
      <c r="X66" s="24"/>
      <c r="Y66" s="24"/>
      <c r="Z66" s="24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</row>
    <row r="67" spans="1:44" s="11" customFormat="1" x14ac:dyDescent="0.25">
      <c r="A67" s="4" t="s">
        <v>55</v>
      </c>
      <c r="B67" s="5"/>
      <c r="C67" s="5" t="str">
        <f t="shared" ref="C67:AR67" si="25">C$4</f>
        <v>26-31-jul-24</v>
      </c>
      <c r="D67" s="5"/>
      <c r="E67" s="5">
        <f t="shared" si="25"/>
        <v>45505</v>
      </c>
      <c r="F67" s="5" t="e">
        <f t="shared" ca="1" si="25"/>
        <v>#NAME?</v>
      </c>
      <c r="G67" s="5"/>
      <c r="H67" s="5" t="str">
        <f t="shared" si="25"/>
        <v>01-25-Out-24</v>
      </c>
      <c r="I67" s="5"/>
      <c r="J67" s="5" t="str">
        <f t="shared" si="25"/>
        <v>26-31-Out-24</v>
      </c>
      <c r="K67" s="5"/>
      <c r="L67" s="5">
        <f t="shared" si="25"/>
        <v>45566</v>
      </c>
      <c r="M67" s="5" t="e">
        <f t="shared" ca="1" si="25"/>
        <v>#NAME?</v>
      </c>
      <c r="N67" s="5" t="e">
        <f t="shared" ca="1" si="25"/>
        <v>#NAME?</v>
      </c>
      <c r="O67" s="5"/>
      <c r="P67" s="5" t="str">
        <f t="shared" si="25"/>
        <v>01-20/01 de 2025</v>
      </c>
      <c r="Q67" s="7" t="s">
        <v>56</v>
      </c>
      <c r="R67" s="8" t="str">
        <f t="shared" si="25"/>
        <v>Meta Parcial</v>
      </c>
      <c r="S67" s="8" t="str">
        <f t="shared" si="25"/>
        <v>21-31/01 de 2025</v>
      </c>
      <c r="T67" s="8" t="str">
        <f t="shared" si="25"/>
        <v>Meta Mensal</v>
      </c>
      <c r="U67" s="8">
        <f t="shared" si="25"/>
        <v>45658</v>
      </c>
      <c r="V67" s="8" t="e">
        <f t="shared" ca="1" si="25"/>
        <v>#NAME?</v>
      </c>
      <c r="W67" s="8" t="e">
        <f t="shared" ca="1" si="25"/>
        <v>#NAME?</v>
      </c>
      <c r="X67" s="8" t="e">
        <f t="shared" ca="1" si="25"/>
        <v>#NAME?</v>
      </c>
      <c r="Y67" s="8" t="e">
        <f t="shared" ca="1" si="25"/>
        <v>#NAME?</v>
      </c>
      <c r="Z67" s="8" t="e">
        <f t="shared" ca="1" si="25"/>
        <v>#NAME?</v>
      </c>
      <c r="AA67" s="27" t="e">
        <f t="shared" ca="1" si="25"/>
        <v>#NAME?</v>
      </c>
      <c r="AB67" s="27" t="e">
        <f t="shared" ca="1" si="25"/>
        <v>#NAME?</v>
      </c>
      <c r="AC67" s="27" t="e">
        <f t="shared" ca="1" si="25"/>
        <v>#NAME?</v>
      </c>
      <c r="AD67" s="27" t="e">
        <f t="shared" ca="1" si="25"/>
        <v>#NAME?</v>
      </c>
      <c r="AE67" s="27" t="e">
        <f t="shared" ca="1" si="25"/>
        <v>#NAME?</v>
      </c>
      <c r="AF67" s="27" t="e">
        <f t="shared" ca="1" si="25"/>
        <v>#NAME?</v>
      </c>
      <c r="AG67" s="27" t="e">
        <f t="shared" ca="1" si="25"/>
        <v>#NAME?</v>
      </c>
      <c r="AH67" s="27" t="e">
        <f t="shared" ca="1" si="25"/>
        <v>#NAME?</v>
      </c>
      <c r="AI67" s="27" t="e">
        <f t="shared" ca="1" si="25"/>
        <v>#NAME?</v>
      </c>
      <c r="AJ67" s="27" t="e">
        <f t="shared" ca="1" si="25"/>
        <v>#NAME?</v>
      </c>
      <c r="AK67" s="27" t="e">
        <f t="shared" ca="1" si="25"/>
        <v>#NAME?</v>
      </c>
      <c r="AL67" s="27" t="e">
        <f t="shared" ca="1" si="25"/>
        <v>#NAME?</v>
      </c>
      <c r="AM67" s="27" t="e">
        <f t="shared" ca="1" si="25"/>
        <v>#NAME?</v>
      </c>
      <c r="AN67" s="27" t="e">
        <f t="shared" ca="1" si="25"/>
        <v>#NAME?</v>
      </c>
      <c r="AO67" s="27" t="e">
        <f t="shared" ca="1" si="25"/>
        <v>#NAME?</v>
      </c>
      <c r="AP67" s="27" t="e">
        <f t="shared" ca="1" si="25"/>
        <v>#NAME?</v>
      </c>
      <c r="AQ67" s="27" t="e">
        <f t="shared" ca="1" si="25"/>
        <v>#NAME?</v>
      </c>
      <c r="AR67" s="27" t="e">
        <f t="shared" ca="1" si="25"/>
        <v>#NAME?</v>
      </c>
    </row>
    <row r="68" spans="1:44" s="15" customFormat="1" x14ac:dyDescent="0.25">
      <c r="A68" s="16" t="s">
        <v>57</v>
      </c>
      <c r="B68" s="34"/>
      <c r="C68" s="17">
        <v>0</v>
      </c>
      <c r="D68" s="34"/>
      <c r="E68" s="17">
        <v>0</v>
      </c>
      <c r="F68" s="17">
        <v>0</v>
      </c>
      <c r="G68" s="17"/>
      <c r="H68" s="17">
        <v>15</v>
      </c>
      <c r="I68" s="17"/>
      <c r="J68" s="17">
        <v>2</v>
      </c>
      <c r="K68" s="17"/>
      <c r="L68" s="17">
        <f t="shared" ref="L68:L74" si="26">H68+J68</f>
        <v>17</v>
      </c>
      <c r="M68" s="17">
        <v>0</v>
      </c>
      <c r="N68" s="17">
        <v>0</v>
      </c>
      <c r="O68" s="17"/>
      <c r="P68" s="28">
        <v>0</v>
      </c>
      <c r="Q68" s="16" t="s">
        <v>57</v>
      </c>
      <c r="R68" s="145">
        <f>R33*10%</f>
        <v>52.2</v>
      </c>
      <c r="S68" s="28">
        <v>0</v>
      </c>
      <c r="T68" s="145">
        <f>T33*10%</f>
        <v>440</v>
      </c>
      <c r="U68" s="17">
        <f t="shared" ref="U68:U74" si="27">S68+P68</f>
        <v>0</v>
      </c>
      <c r="V68" s="17"/>
      <c r="W68" s="17"/>
      <c r="X68" s="17"/>
      <c r="Y68" s="17"/>
      <c r="Z68" s="17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1:44" s="15" customFormat="1" x14ac:dyDescent="0.25">
      <c r="A69" s="16" t="s">
        <v>58</v>
      </c>
      <c r="B69" s="34"/>
      <c r="C69" s="17">
        <v>121</v>
      </c>
      <c r="D69" s="34"/>
      <c r="E69" s="17">
        <v>894</v>
      </c>
      <c r="F69" s="17">
        <v>400</v>
      </c>
      <c r="G69" s="17"/>
      <c r="H69" s="17">
        <v>457</v>
      </c>
      <c r="I69" s="17"/>
      <c r="J69" s="17">
        <v>94</v>
      </c>
      <c r="K69" s="17"/>
      <c r="L69" s="17">
        <f t="shared" si="26"/>
        <v>551</v>
      </c>
      <c r="M69" s="17">
        <v>449</v>
      </c>
      <c r="N69" s="17">
        <v>340</v>
      </c>
      <c r="O69" s="17"/>
      <c r="P69" s="28">
        <v>181</v>
      </c>
      <c r="Q69" s="16" t="s">
        <v>58</v>
      </c>
      <c r="R69" s="146"/>
      <c r="S69" s="28">
        <v>0</v>
      </c>
      <c r="T69" s="146"/>
      <c r="U69" s="17">
        <f t="shared" si="27"/>
        <v>181</v>
      </c>
      <c r="V69" s="17"/>
      <c r="W69" s="17"/>
      <c r="X69" s="17"/>
      <c r="Y69" s="17"/>
      <c r="Z69" s="17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</row>
    <row r="70" spans="1:44" s="15" customFormat="1" x14ac:dyDescent="0.25">
      <c r="A70" s="16" t="s">
        <v>59</v>
      </c>
      <c r="B70" s="19"/>
      <c r="C70" s="17">
        <v>0</v>
      </c>
      <c r="D70" s="19"/>
      <c r="E70" s="17">
        <v>0</v>
      </c>
      <c r="F70" s="17">
        <v>0</v>
      </c>
      <c r="G70" s="17"/>
      <c r="H70" s="17">
        <v>0</v>
      </c>
      <c r="I70" s="17"/>
      <c r="J70" s="17">
        <v>0</v>
      </c>
      <c r="K70" s="17"/>
      <c r="L70" s="17">
        <f t="shared" si="26"/>
        <v>0</v>
      </c>
      <c r="M70" s="17">
        <v>0</v>
      </c>
      <c r="N70" s="17">
        <v>0</v>
      </c>
      <c r="O70" s="17"/>
      <c r="P70" s="28">
        <v>0</v>
      </c>
      <c r="Q70" s="16" t="s">
        <v>59</v>
      </c>
      <c r="R70" s="146"/>
      <c r="S70" s="28">
        <v>0</v>
      </c>
      <c r="T70" s="146"/>
      <c r="U70" s="17">
        <f t="shared" si="27"/>
        <v>0</v>
      </c>
      <c r="V70" s="17"/>
      <c r="W70" s="17"/>
      <c r="X70" s="17"/>
      <c r="Y70" s="17"/>
      <c r="Z70" s="17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1:44" s="15" customFormat="1" x14ac:dyDescent="0.25">
      <c r="A71" s="16" t="s">
        <v>60</v>
      </c>
      <c r="B71" s="34"/>
      <c r="C71" s="17">
        <v>0</v>
      </c>
      <c r="D71" s="34"/>
      <c r="E71" s="17">
        <v>86</v>
      </c>
      <c r="F71" s="17">
        <v>80</v>
      </c>
      <c r="G71" s="17"/>
      <c r="H71" s="17">
        <v>39</v>
      </c>
      <c r="I71" s="17"/>
      <c r="J71" s="17">
        <v>1</v>
      </c>
      <c r="K71" s="17"/>
      <c r="L71" s="17">
        <f t="shared" si="26"/>
        <v>40</v>
      </c>
      <c r="M71" s="17">
        <v>75</v>
      </c>
      <c r="N71" s="17">
        <v>23</v>
      </c>
      <c r="O71" s="17"/>
      <c r="P71" s="28">
        <v>23</v>
      </c>
      <c r="Q71" s="16" t="s">
        <v>60</v>
      </c>
      <c r="R71" s="146"/>
      <c r="S71" s="28">
        <v>0</v>
      </c>
      <c r="T71" s="146"/>
      <c r="U71" s="17">
        <f t="shared" si="27"/>
        <v>23</v>
      </c>
      <c r="V71" s="17"/>
      <c r="W71" s="17"/>
      <c r="X71" s="17"/>
      <c r="Y71" s="17"/>
      <c r="Z71" s="17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</row>
    <row r="72" spans="1:44" s="15" customFormat="1" x14ac:dyDescent="0.25">
      <c r="A72" s="16" t="s">
        <v>61</v>
      </c>
      <c r="B72" s="34"/>
      <c r="C72" s="17">
        <v>0</v>
      </c>
      <c r="D72" s="34"/>
      <c r="E72" s="17">
        <v>0</v>
      </c>
      <c r="F72" s="17">
        <v>0</v>
      </c>
      <c r="G72" s="17"/>
      <c r="H72" s="17">
        <v>0</v>
      </c>
      <c r="I72" s="17"/>
      <c r="J72" s="17">
        <v>0</v>
      </c>
      <c r="K72" s="17"/>
      <c r="L72" s="17">
        <f t="shared" si="26"/>
        <v>0</v>
      </c>
      <c r="M72" s="17">
        <v>154</v>
      </c>
      <c r="N72" s="17">
        <v>374</v>
      </c>
      <c r="O72" s="17"/>
      <c r="P72" s="28">
        <v>100</v>
      </c>
      <c r="Q72" s="16" t="s">
        <v>61</v>
      </c>
      <c r="R72" s="146"/>
      <c r="S72" s="28">
        <v>0</v>
      </c>
      <c r="T72" s="146"/>
      <c r="U72" s="17">
        <f t="shared" si="27"/>
        <v>100</v>
      </c>
      <c r="V72" s="17"/>
      <c r="W72" s="17"/>
      <c r="X72" s="17"/>
      <c r="Y72" s="17"/>
      <c r="Z72" s="17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</row>
    <row r="73" spans="1:44" s="15" customFormat="1" x14ac:dyDescent="0.25">
      <c r="A73" s="16" t="s">
        <v>62</v>
      </c>
      <c r="B73" s="34"/>
      <c r="C73" s="17">
        <v>8</v>
      </c>
      <c r="D73" s="34"/>
      <c r="E73" s="17">
        <v>114</v>
      </c>
      <c r="F73" s="17">
        <v>73</v>
      </c>
      <c r="G73" s="17"/>
      <c r="H73" s="17">
        <v>0</v>
      </c>
      <c r="I73" s="17"/>
      <c r="J73" s="17">
        <v>0</v>
      </c>
      <c r="K73" s="17"/>
      <c r="L73" s="17">
        <f t="shared" si="26"/>
        <v>0</v>
      </c>
      <c r="M73" s="17">
        <v>62</v>
      </c>
      <c r="N73" s="17">
        <v>127</v>
      </c>
      <c r="O73" s="17"/>
      <c r="P73" s="28">
        <v>97</v>
      </c>
      <c r="Q73" s="16" t="s">
        <v>62</v>
      </c>
      <c r="R73" s="146"/>
      <c r="S73" s="28">
        <v>0</v>
      </c>
      <c r="T73" s="146"/>
      <c r="U73" s="17">
        <f t="shared" si="27"/>
        <v>97</v>
      </c>
      <c r="V73" s="17"/>
      <c r="W73" s="17"/>
      <c r="X73" s="17"/>
      <c r="Y73" s="17"/>
      <c r="Z73" s="17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</row>
    <row r="74" spans="1:44" s="15" customFormat="1" x14ac:dyDescent="0.25">
      <c r="A74" s="16" t="s">
        <v>63</v>
      </c>
      <c r="B74" s="34"/>
      <c r="C74" s="17">
        <v>0</v>
      </c>
      <c r="D74" s="34"/>
      <c r="E74" s="17">
        <v>31</v>
      </c>
      <c r="F74" s="17">
        <v>23</v>
      </c>
      <c r="G74" s="17"/>
      <c r="H74" s="17">
        <v>13</v>
      </c>
      <c r="I74" s="17"/>
      <c r="J74" s="17">
        <v>1</v>
      </c>
      <c r="K74" s="17"/>
      <c r="L74" s="17">
        <f t="shared" si="26"/>
        <v>14</v>
      </c>
      <c r="M74" s="17">
        <v>25</v>
      </c>
      <c r="N74" s="17">
        <v>26</v>
      </c>
      <c r="O74" s="17"/>
      <c r="P74" s="28">
        <v>18</v>
      </c>
      <c r="Q74" s="16" t="s">
        <v>63</v>
      </c>
      <c r="R74" s="147"/>
      <c r="S74" s="28">
        <v>0</v>
      </c>
      <c r="T74" s="147"/>
      <c r="U74" s="17">
        <f t="shared" si="27"/>
        <v>18</v>
      </c>
      <c r="V74" s="17"/>
      <c r="W74" s="17"/>
      <c r="X74" s="17"/>
      <c r="Y74" s="17"/>
      <c r="Z74" s="17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</row>
    <row r="75" spans="1:44" s="21" customFormat="1" x14ac:dyDescent="0.25">
      <c r="A75" s="18" t="s">
        <v>13</v>
      </c>
      <c r="B75" s="19"/>
      <c r="C75" s="19">
        <f>SUM(C68:C74)</f>
        <v>129</v>
      </c>
      <c r="D75" s="19"/>
      <c r="E75" s="19">
        <f>SUM(E68:E74)</f>
        <v>1125</v>
      </c>
      <c r="F75" s="19">
        <f>SUM(F68:F74)</f>
        <v>576</v>
      </c>
      <c r="G75" s="19"/>
      <c r="H75" s="19">
        <f>SUM(H68:H74)</f>
        <v>524</v>
      </c>
      <c r="I75" s="19"/>
      <c r="J75" s="19">
        <f>SUM(J68:J74)</f>
        <v>98</v>
      </c>
      <c r="K75" s="19"/>
      <c r="L75" s="19">
        <f>SUM(L68:L74)</f>
        <v>622</v>
      </c>
      <c r="M75" s="19">
        <f>SUM(M68:M74)</f>
        <v>765</v>
      </c>
      <c r="N75" s="19">
        <f>SUM(N68:N74)</f>
        <v>890</v>
      </c>
      <c r="O75" s="19"/>
      <c r="P75" s="19">
        <f>SUM(P68:P74)</f>
        <v>419</v>
      </c>
      <c r="Q75" s="18" t="s">
        <v>13</v>
      </c>
      <c r="R75" s="19">
        <f t="shared" ref="R75:AR75" si="28">SUM(R68:R74)</f>
        <v>52.2</v>
      </c>
      <c r="S75" s="19">
        <f t="shared" si="28"/>
        <v>0</v>
      </c>
      <c r="T75" s="19">
        <f t="shared" si="28"/>
        <v>440</v>
      </c>
      <c r="U75" s="19">
        <f t="shared" si="28"/>
        <v>419</v>
      </c>
      <c r="V75" s="19">
        <f t="shared" si="28"/>
        <v>0</v>
      </c>
      <c r="W75" s="19">
        <f t="shared" si="28"/>
        <v>0</v>
      </c>
      <c r="X75" s="19">
        <f t="shared" si="28"/>
        <v>0</v>
      </c>
      <c r="Y75" s="19">
        <f t="shared" si="28"/>
        <v>0</v>
      </c>
      <c r="Z75" s="19">
        <f t="shared" si="28"/>
        <v>0</v>
      </c>
      <c r="AA75" s="20">
        <f t="shared" si="28"/>
        <v>0</v>
      </c>
      <c r="AB75" s="20">
        <f t="shared" si="28"/>
        <v>0</v>
      </c>
      <c r="AC75" s="20">
        <f t="shared" si="28"/>
        <v>0</v>
      </c>
      <c r="AD75" s="20">
        <f t="shared" si="28"/>
        <v>0</v>
      </c>
      <c r="AE75" s="20">
        <f t="shared" si="28"/>
        <v>0</v>
      </c>
      <c r="AF75" s="20">
        <f t="shared" si="28"/>
        <v>0</v>
      </c>
      <c r="AG75" s="20">
        <f t="shared" si="28"/>
        <v>0</v>
      </c>
      <c r="AH75" s="20">
        <f t="shared" si="28"/>
        <v>0</v>
      </c>
      <c r="AI75" s="20">
        <f t="shared" si="28"/>
        <v>0</v>
      </c>
      <c r="AJ75" s="20">
        <f t="shared" si="28"/>
        <v>0</v>
      </c>
      <c r="AK75" s="20">
        <f t="shared" si="28"/>
        <v>0</v>
      </c>
      <c r="AL75" s="20">
        <f t="shared" si="28"/>
        <v>0</v>
      </c>
      <c r="AM75" s="20">
        <f t="shared" si="28"/>
        <v>0</v>
      </c>
      <c r="AN75" s="20">
        <f t="shared" si="28"/>
        <v>0</v>
      </c>
      <c r="AO75" s="20">
        <f t="shared" si="28"/>
        <v>0</v>
      </c>
      <c r="AP75" s="20">
        <f t="shared" si="28"/>
        <v>0</v>
      </c>
      <c r="AQ75" s="20">
        <f t="shared" si="28"/>
        <v>0</v>
      </c>
      <c r="AR75" s="20">
        <f t="shared" si="28"/>
        <v>0</v>
      </c>
    </row>
    <row r="76" spans="1:44" hidden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22"/>
      <c r="R76" s="24"/>
      <c r="S76" s="24"/>
      <c r="T76" s="24"/>
      <c r="U76" s="24"/>
      <c r="V76" s="24"/>
      <c r="W76" s="24"/>
      <c r="X76" s="24"/>
      <c r="Y76" s="24"/>
      <c r="Z76" s="24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</row>
    <row r="77" spans="1:44" s="11" customFormat="1" hidden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7" t="s">
        <v>64</v>
      </c>
      <c r="R77" s="8" t="str">
        <f t="shared" ref="R77:AR77" si="29">R$4</f>
        <v>Meta Parcial</v>
      </c>
      <c r="S77" s="8" t="str">
        <f t="shared" si="29"/>
        <v>21-31/01 de 2025</v>
      </c>
      <c r="T77" s="8" t="str">
        <f t="shared" si="29"/>
        <v>Meta Mensal</v>
      </c>
      <c r="U77" s="8">
        <f t="shared" si="29"/>
        <v>45658</v>
      </c>
      <c r="V77" s="8" t="e">
        <f t="shared" ca="1" si="29"/>
        <v>#NAME?</v>
      </c>
      <c r="W77" s="8" t="e">
        <f t="shared" ca="1" si="29"/>
        <v>#NAME?</v>
      </c>
      <c r="X77" s="8" t="e">
        <f t="shared" ca="1" si="29"/>
        <v>#NAME?</v>
      </c>
      <c r="Y77" s="8" t="e">
        <f t="shared" ca="1" si="29"/>
        <v>#NAME?</v>
      </c>
      <c r="Z77" s="8" t="e">
        <f t="shared" ca="1" si="29"/>
        <v>#NAME?</v>
      </c>
      <c r="AA77" s="27" t="e">
        <f t="shared" ca="1" si="29"/>
        <v>#NAME?</v>
      </c>
      <c r="AB77" s="27" t="e">
        <f t="shared" ca="1" si="29"/>
        <v>#NAME?</v>
      </c>
      <c r="AC77" s="27" t="e">
        <f t="shared" ca="1" si="29"/>
        <v>#NAME?</v>
      </c>
      <c r="AD77" s="27" t="e">
        <f t="shared" ca="1" si="29"/>
        <v>#NAME?</v>
      </c>
      <c r="AE77" s="27" t="e">
        <f t="shared" ca="1" si="29"/>
        <v>#NAME?</v>
      </c>
      <c r="AF77" s="27" t="e">
        <f t="shared" ca="1" si="29"/>
        <v>#NAME?</v>
      </c>
      <c r="AG77" s="27" t="e">
        <f t="shared" ca="1" si="29"/>
        <v>#NAME?</v>
      </c>
      <c r="AH77" s="27" t="e">
        <f t="shared" ca="1" si="29"/>
        <v>#NAME?</v>
      </c>
      <c r="AI77" s="27" t="e">
        <f t="shared" ca="1" si="29"/>
        <v>#NAME?</v>
      </c>
      <c r="AJ77" s="27" t="e">
        <f t="shared" ca="1" si="29"/>
        <v>#NAME?</v>
      </c>
      <c r="AK77" s="27" t="e">
        <f t="shared" ca="1" si="29"/>
        <v>#NAME?</v>
      </c>
      <c r="AL77" s="27" t="e">
        <f t="shared" ca="1" si="29"/>
        <v>#NAME?</v>
      </c>
      <c r="AM77" s="27" t="e">
        <f t="shared" ca="1" si="29"/>
        <v>#NAME?</v>
      </c>
      <c r="AN77" s="27" t="e">
        <f t="shared" ca="1" si="29"/>
        <v>#NAME?</v>
      </c>
      <c r="AO77" s="27" t="e">
        <f t="shared" ca="1" si="29"/>
        <v>#NAME?</v>
      </c>
      <c r="AP77" s="27" t="e">
        <f t="shared" ca="1" si="29"/>
        <v>#NAME?</v>
      </c>
      <c r="AQ77" s="27" t="e">
        <f t="shared" ca="1" si="29"/>
        <v>#NAME?</v>
      </c>
      <c r="AR77" s="27" t="e">
        <f t="shared" ca="1" si="29"/>
        <v>#NAME?</v>
      </c>
    </row>
    <row r="78" spans="1:44" s="15" customFormat="1" hidden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6" t="s">
        <v>57</v>
      </c>
      <c r="R78" s="145">
        <f>R42*10%</f>
        <v>152.6</v>
      </c>
      <c r="S78" s="28">
        <v>0</v>
      </c>
      <c r="T78" s="145">
        <f>T42*10%</f>
        <v>430</v>
      </c>
      <c r="U78" s="17">
        <f t="shared" ref="U78:U84" si="30">S78+P78</f>
        <v>0</v>
      </c>
      <c r="V78" s="17"/>
      <c r="W78" s="17"/>
      <c r="X78" s="17"/>
      <c r="Y78" s="17"/>
      <c r="Z78" s="17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</row>
    <row r="79" spans="1:44" s="15" customFormat="1" hidden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6" t="s">
        <v>58</v>
      </c>
      <c r="R79" s="146"/>
      <c r="S79" s="28">
        <v>210</v>
      </c>
      <c r="T79" s="146"/>
      <c r="U79" s="17">
        <f t="shared" si="30"/>
        <v>210</v>
      </c>
      <c r="V79" s="17"/>
      <c r="W79" s="17"/>
      <c r="X79" s="17"/>
      <c r="Y79" s="17"/>
      <c r="Z79" s="17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</row>
    <row r="80" spans="1:44" s="15" customFormat="1" hidden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6" t="s">
        <v>59</v>
      </c>
      <c r="R80" s="146"/>
      <c r="S80" s="28">
        <v>0</v>
      </c>
      <c r="T80" s="146"/>
      <c r="U80" s="17">
        <f t="shared" si="30"/>
        <v>0</v>
      </c>
      <c r="V80" s="17"/>
      <c r="W80" s="17"/>
      <c r="X80" s="17"/>
      <c r="Y80" s="17"/>
      <c r="Z80" s="17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</row>
    <row r="81" spans="1:44" s="15" customFormat="1" hidden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6" t="s">
        <v>60</v>
      </c>
      <c r="R81" s="146"/>
      <c r="S81" s="28">
        <v>20</v>
      </c>
      <c r="T81" s="146"/>
      <c r="U81" s="17">
        <f t="shared" si="30"/>
        <v>20</v>
      </c>
      <c r="V81" s="17"/>
      <c r="W81" s="17"/>
      <c r="X81" s="17"/>
      <c r="Y81" s="17"/>
      <c r="Z81" s="17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s="15" customFormat="1" hidden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6" t="s">
        <v>61</v>
      </c>
      <c r="R82" s="146"/>
      <c r="S82" s="28">
        <v>131</v>
      </c>
      <c r="T82" s="146"/>
      <c r="U82" s="17">
        <f t="shared" si="30"/>
        <v>131</v>
      </c>
      <c r="V82" s="17"/>
      <c r="W82" s="17"/>
      <c r="X82" s="17"/>
      <c r="Y82" s="17"/>
      <c r="Z82" s="17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</row>
    <row r="83" spans="1:44" s="15" customFormat="1" hidden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6" t="s">
        <v>62</v>
      </c>
      <c r="R83" s="146"/>
      <c r="S83" s="28">
        <v>31</v>
      </c>
      <c r="T83" s="146"/>
      <c r="U83" s="17">
        <f t="shared" si="30"/>
        <v>31</v>
      </c>
      <c r="V83" s="17"/>
      <c r="W83" s="17"/>
      <c r="X83" s="17"/>
      <c r="Y83" s="17"/>
      <c r="Z83" s="17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</row>
    <row r="84" spans="1:44" s="15" customFormat="1" hidden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6" t="s">
        <v>63</v>
      </c>
      <c r="R84" s="147"/>
      <c r="S84" s="28">
        <v>2</v>
      </c>
      <c r="T84" s="147"/>
      <c r="U84" s="17">
        <f t="shared" si="30"/>
        <v>2</v>
      </c>
      <c r="V84" s="17"/>
      <c r="W84" s="17"/>
      <c r="X84" s="17"/>
      <c r="Y84" s="17"/>
      <c r="Z84" s="17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</row>
    <row r="85" spans="1:44" s="21" customFormat="1" hidden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8" t="s">
        <v>13</v>
      </c>
      <c r="R85" s="19">
        <f t="shared" ref="R85:AR85" si="31">SUM(R78:R84)</f>
        <v>152.6</v>
      </c>
      <c r="S85" s="19">
        <f t="shared" si="31"/>
        <v>394</v>
      </c>
      <c r="T85" s="19">
        <f t="shared" si="31"/>
        <v>430</v>
      </c>
      <c r="U85" s="19">
        <f t="shared" si="31"/>
        <v>394</v>
      </c>
      <c r="V85" s="19">
        <f t="shared" si="31"/>
        <v>0</v>
      </c>
      <c r="W85" s="19">
        <f t="shared" si="31"/>
        <v>0</v>
      </c>
      <c r="X85" s="19">
        <f t="shared" si="31"/>
        <v>0</v>
      </c>
      <c r="Y85" s="19">
        <f t="shared" si="31"/>
        <v>0</v>
      </c>
      <c r="Z85" s="19">
        <f t="shared" si="31"/>
        <v>0</v>
      </c>
      <c r="AA85" s="20">
        <f t="shared" si="31"/>
        <v>0</v>
      </c>
      <c r="AB85" s="20">
        <f t="shared" si="31"/>
        <v>0</v>
      </c>
      <c r="AC85" s="20">
        <f t="shared" si="31"/>
        <v>0</v>
      </c>
      <c r="AD85" s="20">
        <f t="shared" si="31"/>
        <v>0</v>
      </c>
      <c r="AE85" s="20">
        <f t="shared" si="31"/>
        <v>0</v>
      </c>
      <c r="AF85" s="20">
        <f t="shared" si="31"/>
        <v>0</v>
      </c>
      <c r="AG85" s="20">
        <f t="shared" si="31"/>
        <v>0</v>
      </c>
      <c r="AH85" s="20">
        <f t="shared" si="31"/>
        <v>0</v>
      </c>
      <c r="AI85" s="20">
        <f t="shared" si="31"/>
        <v>0</v>
      </c>
      <c r="AJ85" s="20">
        <f t="shared" si="31"/>
        <v>0</v>
      </c>
      <c r="AK85" s="20">
        <f t="shared" si="31"/>
        <v>0</v>
      </c>
      <c r="AL85" s="20">
        <f t="shared" si="31"/>
        <v>0</v>
      </c>
      <c r="AM85" s="20">
        <f t="shared" si="31"/>
        <v>0</v>
      </c>
      <c r="AN85" s="20">
        <f t="shared" si="31"/>
        <v>0</v>
      </c>
      <c r="AO85" s="20">
        <f t="shared" si="31"/>
        <v>0</v>
      </c>
      <c r="AP85" s="20">
        <f t="shared" si="31"/>
        <v>0</v>
      </c>
      <c r="AQ85" s="20">
        <f t="shared" si="31"/>
        <v>0</v>
      </c>
      <c r="AR85" s="20">
        <f t="shared" si="31"/>
        <v>0</v>
      </c>
    </row>
    <row r="86" spans="1:4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22"/>
      <c r="R86" s="24"/>
      <c r="S86" s="24"/>
      <c r="T86" s="24"/>
      <c r="U86" s="24"/>
      <c r="V86" s="24"/>
      <c r="W86" s="24"/>
      <c r="X86" s="24"/>
      <c r="Y86" s="24"/>
      <c r="Z86" s="24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</row>
    <row r="87" spans="1:44" s="11" customFormat="1" x14ac:dyDescent="0.25">
      <c r="A87" s="4" t="s">
        <v>65</v>
      </c>
      <c r="B87" s="5" t="str">
        <f>B$4</f>
        <v>Meta Parcial</v>
      </c>
      <c r="C87" s="5" t="str">
        <f t="shared" ref="C87:AR87" si="32">C$4</f>
        <v>26-31-jul-24</v>
      </c>
      <c r="D87" s="5" t="str">
        <f t="shared" si="32"/>
        <v>Meta Mensal</v>
      </c>
      <c r="E87" s="5">
        <f t="shared" si="32"/>
        <v>45505</v>
      </c>
      <c r="F87" s="5" t="e">
        <f t="shared" ca="1" si="32"/>
        <v>#NAME?</v>
      </c>
      <c r="G87" s="5" t="str">
        <f t="shared" si="32"/>
        <v>Meta Parcial</v>
      </c>
      <c r="H87" s="5" t="str">
        <f t="shared" si="32"/>
        <v>01-25-Out-24</v>
      </c>
      <c r="I87" s="5" t="str">
        <f t="shared" si="32"/>
        <v>Meta Parcial</v>
      </c>
      <c r="J87" s="5" t="str">
        <f t="shared" si="32"/>
        <v>26-31-Out-24</v>
      </c>
      <c r="K87" s="5" t="str">
        <f t="shared" si="32"/>
        <v>Meta Mensal</v>
      </c>
      <c r="L87" s="5">
        <f t="shared" si="32"/>
        <v>45566</v>
      </c>
      <c r="M87" s="5" t="e">
        <f t="shared" ca="1" si="32"/>
        <v>#NAME?</v>
      </c>
      <c r="N87" s="5" t="e">
        <f t="shared" ca="1" si="32"/>
        <v>#NAME?</v>
      </c>
      <c r="O87" s="5" t="str">
        <f t="shared" si="32"/>
        <v>Meta Parcial</v>
      </c>
      <c r="P87" s="5" t="str">
        <f t="shared" si="32"/>
        <v>01-20/01 de 2025</v>
      </c>
      <c r="Q87" s="7" t="s">
        <v>66</v>
      </c>
      <c r="R87" s="8" t="str">
        <f t="shared" si="32"/>
        <v>Meta Parcial</v>
      </c>
      <c r="S87" s="8" t="str">
        <f t="shared" si="32"/>
        <v>21-31/01 de 2025</v>
      </c>
      <c r="T87" s="8" t="str">
        <f t="shared" si="32"/>
        <v>Meta Mensal</v>
      </c>
      <c r="U87" s="8">
        <f t="shared" si="32"/>
        <v>45658</v>
      </c>
      <c r="V87" s="8" t="e">
        <f t="shared" ca="1" si="32"/>
        <v>#NAME?</v>
      </c>
      <c r="W87" s="8" t="e">
        <f t="shared" ca="1" si="32"/>
        <v>#NAME?</v>
      </c>
      <c r="X87" s="8" t="e">
        <f t="shared" ca="1" si="32"/>
        <v>#NAME?</v>
      </c>
      <c r="Y87" s="8" t="e">
        <f t="shared" ca="1" si="32"/>
        <v>#NAME?</v>
      </c>
      <c r="Z87" s="8" t="e">
        <f t="shared" ca="1" si="32"/>
        <v>#NAME?</v>
      </c>
      <c r="AA87" s="27" t="e">
        <f t="shared" ca="1" si="32"/>
        <v>#NAME?</v>
      </c>
      <c r="AB87" s="27" t="e">
        <f t="shared" ca="1" si="32"/>
        <v>#NAME?</v>
      </c>
      <c r="AC87" s="27" t="e">
        <f t="shared" ca="1" si="32"/>
        <v>#NAME?</v>
      </c>
      <c r="AD87" s="27" t="e">
        <f t="shared" ca="1" si="32"/>
        <v>#NAME?</v>
      </c>
      <c r="AE87" s="27" t="e">
        <f t="shared" ca="1" si="32"/>
        <v>#NAME?</v>
      </c>
      <c r="AF87" s="27" t="e">
        <f t="shared" ca="1" si="32"/>
        <v>#NAME?</v>
      </c>
      <c r="AG87" s="27" t="e">
        <f t="shared" ca="1" si="32"/>
        <v>#NAME?</v>
      </c>
      <c r="AH87" s="27" t="e">
        <f t="shared" ca="1" si="32"/>
        <v>#NAME?</v>
      </c>
      <c r="AI87" s="27" t="e">
        <f t="shared" ca="1" si="32"/>
        <v>#NAME?</v>
      </c>
      <c r="AJ87" s="27" t="e">
        <f t="shared" ca="1" si="32"/>
        <v>#NAME?</v>
      </c>
      <c r="AK87" s="27" t="e">
        <f t="shared" ca="1" si="32"/>
        <v>#NAME?</v>
      </c>
      <c r="AL87" s="27" t="e">
        <f t="shared" ca="1" si="32"/>
        <v>#NAME?</v>
      </c>
      <c r="AM87" s="27" t="e">
        <f t="shared" ca="1" si="32"/>
        <v>#NAME?</v>
      </c>
      <c r="AN87" s="27" t="e">
        <f t="shared" ca="1" si="32"/>
        <v>#NAME?</v>
      </c>
      <c r="AO87" s="27" t="e">
        <f t="shared" ca="1" si="32"/>
        <v>#NAME?</v>
      </c>
      <c r="AP87" s="27" t="e">
        <f t="shared" ca="1" si="32"/>
        <v>#NAME?</v>
      </c>
      <c r="AQ87" s="27" t="e">
        <f t="shared" ca="1" si="32"/>
        <v>#NAME?</v>
      </c>
      <c r="AR87" s="27" t="e">
        <f t="shared" ca="1" si="32"/>
        <v>#NAME?</v>
      </c>
    </row>
    <row r="88" spans="1:44" s="15" customFormat="1" x14ac:dyDescent="0.25">
      <c r="A88" s="35" t="s">
        <v>67</v>
      </c>
      <c r="B88" s="36" t="s">
        <v>68</v>
      </c>
      <c r="C88" s="37">
        <f>IFERROR((C89/C90),"-")</f>
        <v>0</v>
      </c>
      <c r="D88" s="36" t="s">
        <v>68</v>
      </c>
      <c r="E88" s="38">
        <f t="shared" ref="E88:AR88" si="33">IFERROR((E89/E90),"-")</f>
        <v>0.10144927536231885</v>
      </c>
      <c r="F88" s="38">
        <f t="shared" si="33"/>
        <v>0.12103174603174603</v>
      </c>
      <c r="G88" s="36" t="s">
        <v>68</v>
      </c>
      <c r="H88" s="38">
        <f>IFERROR((H89/H90),"-")</f>
        <v>7.7087794432548179E-2</v>
      </c>
      <c r="I88" s="36" t="s">
        <v>68</v>
      </c>
      <c r="J88" s="38">
        <f>IFERROR((J89/J90),"-")</f>
        <v>9.6491228070175433E-2</v>
      </c>
      <c r="K88" s="36" t="s">
        <v>68</v>
      </c>
      <c r="L88" s="38">
        <f t="shared" si="33"/>
        <v>7.9198473282442741E-2</v>
      </c>
      <c r="M88" s="38">
        <f t="shared" si="33"/>
        <v>6.0120240480961921E-2</v>
      </c>
      <c r="N88" s="38">
        <f t="shared" si="33"/>
        <v>0.10279441117764471</v>
      </c>
      <c r="O88" s="36" t="s">
        <v>68</v>
      </c>
      <c r="P88" s="38">
        <f>IFERROR((P89/P90),"-")</f>
        <v>0.1293233082706767</v>
      </c>
      <c r="Q88" s="35" t="s">
        <v>67</v>
      </c>
      <c r="R88" s="36" t="s">
        <v>68</v>
      </c>
      <c r="S88" s="38">
        <f t="shared" si="33"/>
        <v>7.5268817204301078E-2</v>
      </c>
      <c r="T88" s="36" t="s">
        <v>68</v>
      </c>
      <c r="U88" s="38">
        <f>IFERROR((U89/U90),"-")</f>
        <v>0.10993249758919961</v>
      </c>
      <c r="V88" s="38" t="str">
        <f t="shared" si="33"/>
        <v>-</v>
      </c>
      <c r="W88" s="38" t="str">
        <f t="shared" si="33"/>
        <v>-</v>
      </c>
      <c r="X88" s="38" t="str">
        <f t="shared" si="33"/>
        <v>-</v>
      </c>
      <c r="Y88" s="38" t="str">
        <f t="shared" si="33"/>
        <v>-</v>
      </c>
      <c r="Z88" s="38" t="str">
        <f t="shared" si="33"/>
        <v>-</v>
      </c>
      <c r="AA88" s="39" t="str">
        <f t="shared" si="33"/>
        <v>-</v>
      </c>
      <c r="AB88" s="39" t="str">
        <f t="shared" si="33"/>
        <v>-</v>
      </c>
      <c r="AC88" s="39" t="str">
        <f t="shared" si="33"/>
        <v>-</v>
      </c>
      <c r="AD88" s="39" t="str">
        <f t="shared" si="33"/>
        <v>-</v>
      </c>
      <c r="AE88" s="39" t="str">
        <f t="shared" si="33"/>
        <v>-</v>
      </c>
      <c r="AF88" s="39" t="str">
        <f t="shared" si="33"/>
        <v>-</v>
      </c>
      <c r="AG88" s="39" t="str">
        <f t="shared" si="33"/>
        <v>-</v>
      </c>
      <c r="AH88" s="39" t="str">
        <f t="shared" si="33"/>
        <v>-</v>
      </c>
      <c r="AI88" s="39" t="str">
        <f t="shared" si="33"/>
        <v>-</v>
      </c>
      <c r="AJ88" s="39" t="str">
        <f t="shared" si="33"/>
        <v>-</v>
      </c>
      <c r="AK88" s="39" t="str">
        <f t="shared" si="33"/>
        <v>-</v>
      </c>
      <c r="AL88" s="39" t="str">
        <f t="shared" si="33"/>
        <v>-</v>
      </c>
      <c r="AM88" s="39" t="str">
        <f t="shared" si="33"/>
        <v>-</v>
      </c>
      <c r="AN88" s="39" t="str">
        <f t="shared" si="33"/>
        <v>-</v>
      </c>
      <c r="AO88" s="39" t="str">
        <f t="shared" si="33"/>
        <v>-</v>
      </c>
      <c r="AP88" s="39" t="str">
        <f t="shared" si="33"/>
        <v>-</v>
      </c>
      <c r="AQ88" s="39" t="str">
        <f t="shared" si="33"/>
        <v>-</v>
      </c>
      <c r="AR88" s="39" t="str">
        <f t="shared" si="33"/>
        <v>-</v>
      </c>
    </row>
    <row r="89" spans="1:44" s="15" customFormat="1" x14ac:dyDescent="0.25">
      <c r="A89" s="40" t="s">
        <v>69</v>
      </c>
      <c r="B89" s="41"/>
      <c r="C89" s="14">
        <v>0</v>
      </c>
      <c r="D89" s="41"/>
      <c r="E89" s="14">
        <v>98</v>
      </c>
      <c r="F89" s="14">
        <v>122</v>
      </c>
      <c r="G89" s="41"/>
      <c r="H89" s="14">
        <v>72</v>
      </c>
      <c r="I89" s="41"/>
      <c r="J89" s="14">
        <v>11</v>
      </c>
      <c r="K89" s="41"/>
      <c r="L89" s="17">
        <f>H89+J89</f>
        <v>83</v>
      </c>
      <c r="M89" s="14">
        <v>60</v>
      </c>
      <c r="N89" s="14">
        <v>103</v>
      </c>
      <c r="O89" s="41"/>
      <c r="P89" s="42">
        <v>86</v>
      </c>
      <c r="Q89" s="40" t="s">
        <v>69</v>
      </c>
      <c r="R89" s="41"/>
      <c r="S89" s="42">
        <v>28</v>
      </c>
      <c r="T89" s="41"/>
      <c r="U89" s="17">
        <f>S89+P89</f>
        <v>114</v>
      </c>
      <c r="V89" s="14"/>
      <c r="W89" s="14"/>
      <c r="X89" s="14"/>
      <c r="Y89" s="14"/>
      <c r="Z89" s="14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</row>
    <row r="90" spans="1:44" s="15" customFormat="1" x14ac:dyDescent="0.25">
      <c r="A90" s="40" t="s">
        <v>70</v>
      </c>
      <c r="B90" s="44"/>
      <c r="C90" s="14">
        <v>147</v>
      </c>
      <c r="D90" s="44"/>
      <c r="E90" s="14">
        <v>966</v>
      </c>
      <c r="F90" s="14">
        <f>F94</f>
        <v>1008</v>
      </c>
      <c r="G90" s="44"/>
      <c r="H90" s="14">
        <v>934</v>
      </c>
      <c r="I90" s="44"/>
      <c r="J90" s="14">
        <v>114</v>
      </c>
      <c r="K90" s="44"/>
      <c r="L90" s="17">
        <f>H90+J90</f>
        <v>1048</v>
      </c>
      <c r="M90" s="14">
        <v>998</v>
      </c>
      <c r="N90" s="14">
        <v>1002</v>
      </c>
      <c r="O90" s="44"/>
      <c r="P90" s="42">
        <v>665</v>
      </c>
      <c r="Q90" s="40" t="s">
        <v>70</v>
      </c>
      <c r="R90" s="44"/>
      <c r="S90" s="42">
        <v>372</v>
      </c>
      <c r="T90" s="44"/>
      <c r="U90" s="17">
        <f>S90+P90</f>
        <v>1037</v>
      </c>
      <c r="V90" s="14"/>
      <c r="W90" s="14"/>
      <c r="X90" s="14"/>
      <c r="Y90" s="14"/>
      <c r="Z90" s="14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</row>
    <row r="91" spans="1:44" x14ac:dyDescent="0.25">
      <c r="A91" s="45"/>
      <c r="B91" s="46"/>
      <c r="C91" s="46"/>
      <c r="D91" s="4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5"/>
      <c r="R91" s="47"/>
      <c r="S91" s="47"/>
      <c r="T91" s="47"/>
      <c r="U91" s="47"/>
      <c r="V91" s="47"/>
      <c r="W91" s="47"/>
      <c r="X91" s="47"/>
      <c r="Y91" s="47"/>
      <c r="Z91" s="47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</row>
    <row r="92" spans="1:44" s="11" customFormat="1" x14ac:dyDescent="0.25">
      <c r="A92" s="4" t="s">
        <v>71</v>
      </c>
      <c r="B92" s="5" t="str">
        <f>B$4</f>
        <v>Meta Parcial</v>
      </c>
      <c r="C92" s="5" t="str">
        <f t="shared" ref="C92:AR92" si="34">C$4</f>
        <v>26-31-jul-24</v>
      </c>
      <c r="D92" s="5" t="str">
        <f t="shared" si="34"/>
        <v>Meta Mensal</v>
      </c>
      <c r="E92" s="5">
        <f t="shared" si="34"/>
        <v>45505</v>
      </c>
      <c r="F92" s="5" t="e">
        <f t="shared" ca="1" si="34"/>
        <v>#NAME?</v>
      </c>
      <c r="G92" s="5" t="str">
        <f t="shared" si="34"/>
        <v>Meta Parcial</v>
      </c>
      <c r="H92" s="5" t="str">
        <f t="shared" si="34"/>
        <v>01-25-Out-24</v>
      </c>
      <c r="I92" s="5" t="str">
        <f t="shared" si="34"/>
        <v>Meta Parcial</v>
      </c>
      <c r="J92" s="5" t="str">
        <f t="shared" si="34"/>
        <v>26-31-Out-24</v>
      </c>
      <c r="K92" s="5" t="str">
        <f t="shared" si="34"/>
        <v>Meta Mensal</v>
      </c>
      <c r="L92" s="5">
        <f t="shared" si="34"/>
        <v>45566</v>
      </c>
      <c r="M92" s="5" t="e">
        <f t="shared" ca="1" si="34"/>
        <v>#NAME?</v>
      </c>
      <c r="N92" s="5" t="e">
        <f t="shared" ca="1" si="34"/>
        <v>#NAME?</v>
      </c>
      <c r="O92" s="5" t="str">
        <f t="shared" si="34"/>
        <v>Meta Parcial</v>
      </c>
      <c r="P92" s="5" t="str">
        <f t="shared" si="34"/>
        <v>01-20/01 de 2025</v>
      </c>
      <c r="Q92" s="7" t="s">
        <v>72</v>
      </c>
      <c r="R92" s="8" t="str">
        <f t="shared" si="34"/>
        <v>Meta Parcial</v>
      </c>
      <c r="S92" s="8" t="str">
        <f t="shared" si="34"/>
        <v>21-31/01 de 2025</v>
      </c>
      <c r="T92" s="8" t="str">
        <f t="shared" si="34"/>
        <v>Meta Mensal</v>
      </c>
      <c r="U92" s="8">
        <f t="shared" si="34"/>
        <v>45658</v>
      </c>
      <c r="V92" s="8" t="e">
        <f t="shared" ca="1" si="34"/>
        <v>#NAME?</v>
      </c>
      <c r="W92" s="8" t="e">
        <f t="shared" ca="1" si="34"/>
        <v>#NAME?</v>
      </c>
      <c r="X92" s="8" t="e">
        <f t="shared" ca="1" si="34"/>
        <v>#NAME?</v>
      </c>
      <c r="Y92" s="8" t="e">
        <f t="shared" ca="1" si="34"/>
        <v>#NAME?</v>
      </c>
      <c r="Z92" s="8" t="e">
        <f t="shared" ca="1" si="34"/>
        <v>#NAME?</v>
      </c>
      <c r="AA92" s="27" t="e">
        <f t="shared" ca="1" si="34"/>
        <v>#NAME?</v>
      </c>
      <c r="AB92" s="27" t="e">
        <f t="shared" ca="1" si="34"/>
        <v>#NAME?</v>
      </c>
      <c r="AC92" s="27" t="e">
        <f t="shared" ca="1" si="34"/>
        <v>#NAME?</v>
      </c>
      <c r="AD92" s="27" t="e">
        <f t="shared" ca="1" si="34"/>
        <v>#NAME?</v>
      </c>
      <c r="AE92" s="27" t="e">
        <f t="shared" ca="1" si="34"/>
        <v>#NAME?</v>
      </c>
      <c r="AF92" s="27" t="e">
        <f t="shared" ca="1" si="34"/>
        <v>#NAME?</v>
      </c>
      <c r="AG92" s="27" t="e">
        <f t="shared" ca="1" si="34"/>
        <v>#NAME?</v>
      </c>
      <c r="AH92" s="27" t="e">
        <f t="shared" ca="1" si="34"/>
        <v>#NAME?</v>
      </c>
      <c r="AI92" s="27" t="e">
        <f t="shared" ca="1" si="34"/>
        <v>#NAME?</v>
      </c>
      <c r="AJ92" s="27" t="e">
        <f t="shared" ca="1" si="34"/>
        <v>#NAME?</v>
      </c>
      <c r="AK92" s="27" t="e">
        <f t="shared" ca="1" si="34"/>
        <v>#NAME?</v>
      </c>
      <c r="AL92" s="27" t="e">
        <f t="shared" ca="1" si="34"/>
        <v>#NAME?</v>
      </c>
      <c r="AM92" s="27" t="e">
        <f t="shared" ca="1" si="34"/>
        <v>#NAME?</v>
      </c>
      <c r="AN92" s="27" t="e">
        <f t="shared" ca="1" si="34"/>
        <v>#NAME?</v>
      </c>
      <c r="AO92" s="27" t="e">
        <f t="shared" ca="1" si="34"/>
        <v>#NAME?</v>
      </c>
      <c r="AP92" s="27" t="e">
        <f t="shared" ca="1" si="34"/>
        <v>#NAME?</v>
      </c>
      <c r="AQ92" s="27" t="e">
        <f t="shared" ca="1" si="34"/>
        <v>#NAME?</v>
      </c>
      <c r="AR92" s="27" t="e">
        <f t="shared" ca="1" si="34"/>
        <v>#NAME?</v>
      </c>
    </row>
    <row r="93" spans="1:44" s="15" customFormat="1" x14ac:dyDescent="0.25">
      <c r="A93" s="35" t="s">
        <v>73</v>
      </c>
      <c r="B93" s="36" t="s">
        <v>74</v>
      </c>
      <c r="C93" s="37">
        <f>IFERROR((C94/C95),"-")</f>
        <v>0.13881019830028329</v>
      </c>
      <c r="D93" s="36" t="s">
        <v>74</v>
      </c>
      <c r="E93" s="38">
        <f t="shared" ref="E93:AR93" si="35">IFERROR((E94/E95),"-")</f>
        <v>0.88623853211009174</v>
      </c>
      <c r="F93" s="38">
        <f t="shared" si="35"/>
        <v>0.89919714540588758</v>
      </c>
      <c r="G93" s="36" t="s">
        <v>74</v>
      </c>
      <c r="H93" s="38">
        <f>IFERROR((H94/H95),"-")</f>
        <v>0.8157205240174672</v>
      </c>
      <c r="I93" s="36" t="s">
        <v>74</v>
      </c>
      <c r="J93" s="38">
        <f>IFERROR((J94/J95),"-")</f>
        <v>9.9389712292938096E-2</v>
      </c>
      <c r="K93" s="36" t="s">
        <v>74</v>
      </c>
      <c r="L93" s="38">
        <f t="shared" si="35"/>
        <v>0.91368788142981694</v>
      </c>
      <c r="M93" s="38">
        <f t="shared" si="35"/>
        <v>0.85812553740326736</v>
      </c>
      <c r="N93" s="38">
        <f t="shared" si="35"/>
        <v>0.84060402684563762</v>
      </c>
      <c r="O93" s="36" t="s">
        <v>74</v>
      </c>
      <c r="P93" s="38">
        <f>IFERROR((P94/P95),"-")</f>
        <v>0.55004135649296937</v>
      </c>
      <c r="Q93" s="35" t="s">
        <v>73</v>
      </c>
      <c r="R93" s="36" t="s">
        <v>74</v>
      </c>
      <c r="S93" s="38">
        <f t="shared" si="35"/>
        <v>0.30617283950617286</v>
      </c>
      <c r="T93" s="36" t="s">
        <v>74</v>
      </c>
      <c r="U93" s="38">
        <f>IFERROR((U94/U95),"-")</f>
        <v>0.8534979423868313</v>
      </c>
      <c r="V93" s="38" t="str">
        <f t="shared" si="35"/>
        <v>-</v>
      </c>
      <c r="W93" s="38" t="str">
        <f t="shared" si="35"/>
        <v>-</v>
      </c>
      <c r="X93" s="38" t="str">
        <f t="shared" si="35"/>
        <v>-</v>
      </c>
      <c r="Y93" s="38" t="str">
        <f t="shared" si="35"/>
        <v>-</v>
      </c>
      <c r="Z93" s="38" t="str">
        <f t="shared" si="35"/>
        <v>-</v>
      </c>
      <c r="AA93" s="39" t="str">
        <f t="shared" si="35"/>
        <v>-</v>
      </c>
      <c r="AB93" s="39" t="str">
        <f t="shared" si="35"/>
        <v>-</v>
      </c>
      <c r="AC93" s="39" t="str">
        <f t="shared" si="35"/>
        <v>-</v>
      </c>
      <c r="AD93" s="39" t="str">
        <f t="shared" si="35"/>
        <v>-</v>
      </c>
      <c r="AE93" s="39" t="str">
        <f t="shared" si="35"/>
        <v>-</v>
      </c>
      <c r="AF93" s="39" t="str">
        <f t="shared" si="35"/>
        <v>-</v>
      </c>
      <c r="AG93" s="39" t="str">
        <f t="shared" si="35"/>
        <v>-</v>
      </c>
      <c r="AH93" s="39" t="str">
        <f t="shared" si="35"/>
        <v>-</v>
      </c>
      <c r="AI93" s="39" t="str">
        <f t="shared" si="35"/>
        <v>-</v>
      </c>
      <c r="AJ93" s="39" t="str">
        <f t="shared" si="35"/>
        <v>-</v>
      </c>
      <c r="AK93" s="39" t="str">
        <f t="shared" si="35"/>
        <v>-</v>
      </c>
      <c r="AL93" s="39" t="str">
        <f t="shared" si="35"/>
        <v>-</v>
      </c>
      <c r="AM93" s="39" t="str">
        <f t="shared" si="35"/>
        <v>-</v>
      </c>
      <c r="AN93" s="39" t="str">
        <f t="shared" si="35"/>
        <v>-</v>
      </c>
      <c r="AO93" s="39" t="str">
        <f t="shared" si="35"/>
        <v>-</v>
      </c>
      <c r="AP93" s="39" t="str">
        <f t="shared" si="35"/>
        <v>-</v>
      </c>
      <c r="AQ93" s="39" t="str">
        <f t="shared" si="35"/>
        <v>-</v>
      </c>
      <c r="AR93" s="39" t="str">
        <f t="shared" si="35"/>
        <v>-</v>
      </c>
    </row>
    <row r="94" spans="1:44" s="15" customFormat="1" x14ac:dyDescent="0.25">
      <c r="A94" s="40" t="s">
        <v>75</v>
      </c>
      <c r="B94" s="49" t="s">
        <v>76</v>
      </c>
      <c r="C94" s="14">
        <v>147</v>
      </c>
      <c r="D94" s="41"/>
      <c r="E94" s="14">
        <v>966</v>
      </c>
      <c r="F94" s="14">
        <v>1008</v>
      </c>
      <c r="G94" s="41"/>
      <c r="H94" s="14">
        <v>934</v>
      </c>
      <c r="I94" s="41"/>
      <c r="J94" s="14">
        <v>114</v>
      </c>
      <c r="K94" s="41"/>
      <c r="L94" s="17">
        <f>H94+J94</f>
        <v>1048</v>
      </c>
      <c r="M94" s="14">
        <v>998</v>
      </c>
      <c r="N94" s="14">
        <v>1002</v>
      </c>
      <c r="O94" s="41"/>
      <c r="P94" s="42">
        <v>665</v>
      </c>
      <c r="Q94" s="40" t="s">
        <v>75</v>
      </c>
      <c r="R94" s="41"/>
      <c r="S94" s="42">
        <v>372</v>
      </c>
      <c r="T94" s="41"/>
      <c r="U94" s="17">
        <f>S94+P94</f>
        <v>1037</v>
      </c>
      <c r="V94" s="14"/>
      <c r="W94" s="14"/>
      <c r="X94" s="14"/>
      <c r="Y94" s="14"/>
      <c r="Z94" s="14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</row>
    <row r="95" spans="1:44" s="15" customFormat="1" x14ac:dyDescent="0.25">
      <c r="A95" s="40" t="s">
        <v>77</v>
      </c>
      <c r="B95" s="49" t="s">
        <v>76</v>
      </c>
      <c r="C95" s="14">
        <v>1059</v>
      </c>
      <c r="D95" s="44"/>
      <c r="E95" s="14">
        <v>1090</v>
      </c>
      <c r="F95" s="14">
        <v>1121</v>
      </c>
      <c r="G95" s="44"/>
      <c r="H95" s="14">
        <v>1145</v>
      </c>
      <c r="I95" s="44"/>
      <c r="J95" s="14">
        <v>1147</v>
      </c>
      <c r="K95" s="44"/>
      <c r="L95" s="17">
        <v>1147</v>
      </c>
      <c r="M95" s="14">
        <v>1163</v>
      </c>
      <c r="N95" s="14">
        <v>1192</v>
      </c>
      <c r="O95" s="44"/>
      <c r="P95" s="42">
        <v>1209</v>
      </c>
      <c r="Q95" s="40" t="s">
        <v>77</v>
      </c>
      <c r="R95" s="44"/>
      <c r="S95" s="42">
        <v>1215</v>
      </c>
      <c r="T95" s="44"/>
      <c r="U95" s="17">
        <f>S95</f>
        <v>1215</v>
      </c>
      <c r="V95" s="14"/>
      <c r="W95" s="14"/>
      <c r="X95" s="14"/>
      <c r="Y95" s="14"/>
      <c r="Z95" s="14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</row>
    <row r="96" spans="1:44" x14ac:dyDescent="0.25">
      <c r="A96" s="45"/>
      <c r="B96" s="46"/>
      <c r="C96" s="46"/>
      <c r="D96" s="4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5"/>
      <c r="R96" s="47"/>
      <c r="S96" s="47"/>
      <c r="T96" s="47"/>
      <c r="U96" s="47"/>
      <c r="V96" s="47"/>
      <c r="W96" s="47"/>
      <c r="X96" s="47"/>
      <c r="Y96" s="47"/>
      <c r="Z96" s="47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</row>
    <row r="97" spans="1:44" s="11" customFormat="1" x14ac:dyDescent="0.25">
      <c r="A97" s="4" t="s">
        <v>78</v>
      </c>
      <c r="B97" s="5" t="str">
        <f>B$4</f>
        <v>Meta Parcial</v>
      </c>
      <c r="C97" s="5" t="str">
        <f t="shared" ref="C97:AR97" si="36">C$4</f>
        <v>26-31-jul-24</v>
      </c>
      <c r="D97" s="5" t="str">
        <f t="shared" si="36"/>
        <v>Meta Mensal</v>
      </c>
      <c r="E97" s="5">
        <f t="shared" si="36"/>
        <v>45505</v>
      </c>
      <c r="F97" s="5" t="e">
        <f t="shared" ca="1" si="36"/>
        <v>#NAME?</v>
      </c>
      <c r="G97" s="5" t="str">
        <f t="shared" si="36"/>
        <v>Meta Parcial</v>
      </c>
      <c r="H97" s="5" t="str">
        <f t="shared" si="36"/>
        <v>01-25-Out-24</v>
      </c>
      <c r="I97" s="5" t="str">
        <f t="shared" si="36"/>
        <v>Meta Parcial</v>
      </c>
      <c r="J97" s="5" t="str">
        <f t="shared" si="36"/>
        <v>26-31-Out-24</v>
      </c>
      <c r="K97" s="5" t="str">
        <f t="shared" si="36"/>
        <v>Meta Mensal</v>
      </c>
      <c r="L97" s="5">
        <f t="shared" si="36"/>
        <v>45566</v>
      </c>
      <c r="M97" s="5" t="e">
        <f t="shared" ca="1" si="36"/>
        <v>#NAME?</v>
      </c>
      <c r="N97" s="5" t="e">
        <f t="shared" ca="1" si="36"/>
        <v>#NAME?</v>
      </c>
      <c r="O97" s="5" t="str">
        <f t="shared" si="36"/>
        <v>Meta Parcial</v>
      </c>
      <c r="P97" s="5" t="str">
        <f t="shared" si="36"/>
        <v>01-20/01 de 2025</v>
      </c>
      <c r="Q97" s="7" t="s">
        <v>79</v>
      </c>
      <c r="R97" s="8"/>
      <c r="S97" s="8" t="str">
        <f t="shared" si="36"/>
        <v>21-31/01 de 2025</v>
      </c>
      <c r="T97" s="8"/>
      <c r="U97" s="8">
        <f t="shared" si="36"/>
        <v>45658</v>
      </c>
      <c r="V97" s="8" t="e">
        <f t="shared" ca="1" si="36"/>
        <v>#NAME?</v>
      </c>
      <c r="W97" s="8" t="e">
        <f t="shared" ca="1" si="36"/>
        <v>#NAME?</v>
      </c>
      <c r="X97" s="8" t="e">
        <f t="shared" ca="1" si="36"/>
        <v>#NAME?</v>
      </c>
      <c r="Y97" s="8" t="e">
        <f t="shared" ca="1" si="36"/>
        <v>#NAME?</v>
      </c>
      <c r="Z97" s="8" t="e">
        <f t="shared" ca="1" si="36"/>
        <v>#NAME?</v>
      </c>
      <c r="AA97" s="27" t="e">
        <f t="shared" ca="1" si="36"/>
        <v>#NAME?</v>
      </c>
      <c r="AB97" s="27" t="e">
        <f t="shared" ca="1" si="36"/>
        <v>#NAME?</v>
      </c>
      <c r="AC97" s="27" t="e">
        <f t="shared" ca="1" si="36"/>
        <v>#NAME?</v>
      </c>
      <c r="AD97" s="27" t="e">
        <f t="shared" ca="1" si="36"/>
        <v>#NAME?</v>
      </c>
      <c r="AE97" s="27" t="e">
        <f t="shared" ca="1" si="36"/>
        <v>#NAME?</v>
      </c>
      <c r="AF97" s="27" t="e">
        <f t="shared" ca="1" si="36"/>
        <v>#NAME?</v>
      </c>
      <c r="AG97" s="27" t="e">
        <f t="shared" ca="1" si="36"/>
        <v>#NAME?</v>
      </c>
      <c r="AH97" s="27" t="e">
        <f t="shared" ca="1" si="36"/>
        <v>#NAME?</v>
      </c>
      <c r="AI97" s="27" t="e">
        <f t="shared" ca="1" si="36"/>
        <v>#NAME?</v>
      </c>
      <c r="AJ97" s="27" t="e">
        <f t="shared" ca="1" si="36"/>
        <v>#NAME?</v>
      </c>
      <c r="AK97" s="27" t="e">
        <f t="shared" ca="1" si="36"/>
        <v>#NAME?</v>
      </c>
      <c r="AL97" s="27" t="e">
        <f t="shared" ca="1" si="36"/>
        <v>#NAME?</v>
      </c>
      <c r="AM97" s="27" t="e">
        <f t="shared" ca="1" si="36"/>
        <v>#NAME?</v>
      </c>
      <c r="AN97" s="27" t="e">
        <f t="shared" ca="1" si="36"/>
        <v>#NAME?</v>
      </c>
      <c r="AO97" s="27" t="e">
        <f t="shared" ca="1" si="36"/>
        <v>#NAME?</v>
      </c>
      <c r="AP97" s="27" t="e">
        <f t="shared" ca="1" si="36"/>
        <v>#NAME?</v>
      </c>
      <c r="AQ97" s="27" t="e">
        <f t="shared" ca="1" si="36"/>
        <v>#NAME?</v>
      </c>
      <c r="AR97" s="27" t="e">
        <f t="shared" ca="1" si="36"/>
        <v>#NAME?</v>
      </c>
    </row>
    <row r="98" spans="1:44" s="15" customFormat="1" x14ac:dyDescent="0.25">
      <c r="A98" s="50" t="s">
        <v>80</v>
      </c>
      <c r="B98" s="49">
        <f>(D98/31)*6</f>
        <v>13.935483870967744</v>
      </c>
      <c r="C98" s="14">
        <v>3</v>
      </c>
      <c r="D98" s="49">
        <v>72</v>
      </c>
      <c r="E98" s="14">
        <v>78</v>
      </c>
      <c r="F98" s="14">
        <v>102</v>
      </c>
      <c r="G98" s="14">
        <f>ROUND(((K98/31)*25),0)</f>
        <v>58</v>
      </c>
      <c r="H98" s="14">
        <v>56</v>
      </c>
      <c r="I98" s="14">
        <f>ROUND(((K98/31)*6),0)</f>
        <v>14</v>
      </c>
      <c r="J98" s="14">
        <v>22</v>
      </c>
      <c r="K98" s="14">
        <f>D98</f>
        <v>72</v>
      </c>
      <c r="L98" s="17">
        <f>H98+J98</f>
        <v>78</v>
      </c>
      <c r="M98" s="14">
        <v>74</v>
      </c>
      <c r="N98" s="14">
        <v>86</v>
      </c>
      <c r="O98" s="51">
        <f>ROUND((K98/31)*20,0)</f>
        <v>46</v>
      </c>
      <c r="P98" s="42">
        <v>26</v>
      </c>
      <c r="Q98" s="50" t="s">
        <v>80</v>
      </c>
      <c r="R98" s="14"/>
      <c r="S98" s="42">
        <v>92</v>
      </c>
      <c r="T98" s="14"/>
      <c r="U98" s="17">
        <f>S98+P98</f>
        <v>118</v>
      </c>
      <c r="V98" s="14"/>
      <c r="W98" s="14"/>
      <c r="X98" s="14"/>
      <c r="Y98" s="14"/>
      <c r="Z98" s="14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</row>
    <row r="99" spans="1:44" x14ac:dyDescent="0.25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2"/>
      <c r="R99" s="53"/>
      <c r="S99" s="53"/>
      <c r="T99" s="53"/>
      <c r="U99" s="53"/>
      <c r="V99" s="53"/>
      <c r="W99" s="53"/>
      <c r="X99" s="53"/>
      <c r="Y99" s="53"/>
      <c r="Z99" s="53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</row>
    <row r="100" spans="1:44" s="55" customFormat="1" x14ac:dyDescent="0.25">
      <c r="A100" s="4" t="s">
        <v>81</v>
      </c>
      <c r="B100" s="5" t="str">
        <f>B$4</f>
        <v>Meta Parcial</v>
      </c>
      <c r="C100" s="5" t="str">
        <f t="shared" ref="C100:AR100" si="37">C$4</f>
        <v>26-31-jul-24</v>
      </c>
      <c r="D100" s="5" t="str">
        <f t="shared" si="37"/>
        <v>Meta Mensal</v>
      </c>
      <c r="E100" s="5">
        <f t="shared" si="37"/>
        <v>45505</v>
      </c>
      <c r="F100" s="5" t="e">
        <f t="shared" ca="1" si="37"/>
        <v>#NAME?</v>
      </c>
      <c r="G100" s="5" t="str">
        <f t="shared" si="37"/>
        <v>Meta Parcial</v>
      </c>
      <c r="H100" s="5" t="str">
        <f t="shared" si="37"/>
        <v>01-25-Out-24</v>
      </c>
      <c r="I100" s="5" t="str">
        <f t="shared" si="37"/>
        <v>Meta Parcial</v>
      </c>
      <c r="J100" s="5" t="str">
        <f t="shared" si="37"/>
        <v>26-31-Out-24</v>
      </c>
      <c r="K100" s="5" t="str">
        <f t="shared" si="37"/>
        <v>Meta Mensal</v>
      </c>
      <c r="L100" s="5">
        <f t="shared" si="37"/>
        <v>45566</v>
      </c>
      <c r="M100" s="5" t="e">
        <f t="shared" ca="1" si="37"/>
        <v>#NAME?</v>
      </c>
      <c r="N100" s="5" t="e">
        <f t="shared" ca="1" si="37"/>
        <v>#NAME?</v>
      </c>
      <c r="O100" s="5" t="str">
        <f t="shared" si="37"/>
        <v>Meta Parcial</v>
      </c>
      <c r="P100" s="5" t="str">
        <f t="shared" si="37"/>
        <v>01-20/01 de 2025</v>
      </c>
      <c r="Q100" s="7" t="s">
        <v>82</v>
      </c>
      <c r="R100" s="8" t="str">
        <f t="shared" si="37"/>
        <v>Meta Parcial</v>
      </c>
      <c r="S100" s="8" t="str">
        <f t="shared" si="37"/>
        <v>21-31/01 de 2025</v>
      </c>
      <c r="T100" s="8" t="str">
        <f t="shared" si="37"/>
        <v>Meta Mensal</v>
      </c>
      <c r="U100" s="8">
        <f t="shared" si="37"/>
        <v>45658</v>
      </c>
      <c r="V100" s="8" t="e">
        <f t="shared" ca="1" si="37"/>
        <v>#NAME?</v>
      </c>
      <c r="W100" s="8" t="e">
        <f t="shared" ca="1" si="37"/>
        <v>#NAME?</v>
      </c>
      <c r="X100" s="8" t="e">
        <f t="shared" ca="1" si="37"/>
        <v>#NAME?</v>
      </c>
      <c r="Y100" s="8" t="e">
        <f t="shared" ca="1" si="37"/>
        <v>#NAME?</v>
      </c>
      <c r="Z100" s="8" t="e">
        <f t="shared" ca="1" si="37"/>
        <v>#NAME?</v>
      </c>
      <c r="AA100" s="27" t="e">
        <f t="shared" ca="1" si="37"/>
        <v>#NAME?</v>
      </c>
      <c r="AB100" s="27" t="e">
        <f t="shared" ca="1" si="37"/>
        <v>#NAME?</v>
      </c>
      <c r="AC100" s="27" t="e">
        <f t="shared" ca="1" si="37"/>
        <v>#NAME?</v>
      </c>
      <c r="AD100" s="27" t="e">
        <f t="shared" ca="1" si="37"/>
        <v>#NAME?</v>
      </c>
      <c r="AE100" s="27" t="e">
        <f t="shared" ca="1" si="37"/>
        <v>#NAME?</v>
      </c>
      <c r="AF100" s="27" t="e">
        <f t="shared" ca="1" si="37"/>
        <v>#NAME?</v>
      </c>
      <c r="AG100" s="27" t="e">
        <f t="shared" ca="1" si="37"/>
        <v>#NAME?</v>
      </c>
      <c r="AH100" s="27" t="e">
        <f t="shared" ca="1" si="37"/>
        <v>#NAME?</v>
      </c>
      <c r="AI100" s="27" t="e">
        <f t="shared" ca="1" si="37"/>
        <v>#NAME?</v>
      </c>
      <c r="AJ100" s="27" t="e">
        <f t="shared" ca="1" si="37"/>
        <v>#NAME?</v>
      </c>
      <c r="AK100" s="27" t="e">
        <f t="shared" ca="1" si="37"/>
        <v>#NAME?</v>
      </c>
      <c r="AL100" s="27" t="e">
        <f t="shared" ca="1" si="37"/>
        <v>#NAME?</v>
      </c>
      <c r="AM100" s="27" t="e">
        <f t="shared" ca="1" si="37"/>
        <v>#NAME?</v>
      </c>
      <c r="AN100" s="27" t="e">
        <f t="shared" ca="1" si="37"/>
        <v>#NAME?</v>
      </c>
      <c r="AO100" s="27" t="e">
        <f t="shared" ca="1" si="37"/>
        <v>#NAME?</v>
      </c>
      <c r="AP100" s="27" t="e">
        <f t="shared" ca="1" si="37"/>
        <v>#NAME?</v>
      </c>
      <c r="AQ100" s="27" t="e">
        <f t="shared" ca="1" si="37"/>
        <v>#NAME?</v>
      </c>
      <c r="AR100" s="27" t="e">
        <f t="shared" ca="1" si="37"/>
        <v>#NAME?</v>
      </c>
    </row>
    <row r="101" spans="1:44" s="15" customFormat="1" x14ac:dyDescent="0.25">
      <c r="A101" s="50" t="s">
        <v>83</v>
      </c>
      <c r="B101" s="56">
        <f>(D101/31)*6</f>
        <v>1.935483870967742</v>
      </c>
      <c r="C101" s="56"/>
      <c r="D101" s="56">
        <v>10</v>
      </c>
      <c r="E101" s="56"/>
      <c r="F101" s="56"/>
      <c r="G101" s="14">
        <f>ROUND(((K101/31)*25),0)</f>
        <v>8</v>
      </c>
      <c r="H101" s="56"/>
      <c r="I101" s="14">
        <f>ROUND(((K101/31)*6),0)</f>
        <v>2</v>
      </c>
      <c r="J101" s="56"/>
      <c r="K101" s="56">
        <v>10</v>
      </c>
      <c r="L101" s="17">
        <f t="shared" ref="L101:L127" si="38">H101+J101</f>
        <v>0</v>
      </c>
      <c r="M101" s="56">
        <v>0</v>
      </c>
      <c r="N101" s="56">
        <v>0</v>
      </c>
      <c r="O101" s="57">
        <f t="shared" ref="O101:O118" si="39">ROUND((K101/31)*20,0)</f>
        <v>6</v>
      </c>
      <c r="P101" s="58">
        <v>0</v>
      </c>
      <c r="Q101" s="50" t="s">
        <v>83</v>
      </c>
      <c r="R101" s="14">
        <f t="shared" ref="R101:R110" si="40">ROUND((T101/31)*11,0)</f>
        <v>2</v>
      </c>
      <c r="S101" s="58">
        <v>0</v>
      </c>
      <c r="T101" s="56">
        <v>5</v>
      </c>
      <c r="U101" s="17">
        <f t="shared" ref="U101:U127" si="41">S101+P101</f>
        <v>0</v>
      </c>
      <c r="V101" s="56"/>
      <c r="W101" s="56"/>
      <c r="X101" s="56"/>
      <c r="Y101" s="56"/>
      <c r="Z101" s="56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</row>
    <row r="102" spans="1:44" s="15" customFormat="1" x14ac:dyDescent="0.25">
      <c r="A102" s="50" t="s">
        <v>84</v>
      </c>
      <c r="B102" s="56">
        <f t="shared" ref="B102:B127" si="42">(D102/31)*6</f>
        <v>1.935483870967742</v>
      </c>
      <c r="C102" s="56"/>
      <c r="D102" s="56">
        <v>10</v>
      </c>
      <c r="E102" s="56"/>
      <c r="F102" s="56"/>
      <c r="G102" s="14">
        <f t="shared" ref="G102:G127" si="43">ROUND(((K102/31)*25),0)</f>
        <v>8</v>
      </c>
      <c r="H102" s="56"/>
      <c r="I102" s="14">
        <f t="shared" ref="I102:I127" si="44">ROUND(((K102/31)*6),0)</f>
        <v>2</v>
      </c>
      <c r="J102" s="56"/>
      <c r="K102" s="56">
        <v>10</v>
      </c>
      <c r="L102" s="17">
        <f t="shared" si="38"/>
        <v>0</v>
      </c>
      <c r="M102" s="56">
        <v>10</v>
      </c>
      <c r="N102" s="56">
        <v>10</v>
      </c>
      <c r="O102" s="57">
        <f t="shared" si="39"/>
        <v>6</v>
      </c>
      <c r="P102" s="58">
        <v>10</v>
      </c>
      <c r="Q102" s="50" t="s">
        <v>84</v>
      </c>
      <c r="R102" s="14">
        <f t="shared" si="40"/>
        <v>2</v>
      </c>
      <c r="S102" s="58">
        <v>0</v>
      </c>
      <c r="T102" s="56">
        <v>5</v>
      </c>
      <c r="U102" s="17">
        <f t="shared" si="41"/>
        <v>10</v>
      </c>
      <c r="V102" s="56"/>
      <c r="W102" s="56"/>
      <c r="X102" s="56"/>
      <c r="Y102" s="56"/>
      <c r="Z102" s="56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</row>
    <row r="103" spans="1:44" s="15" customFormat="1" x14ac:dyDescent="0.25">
      <c r="A103" s="50" t="s">
        <v>85</v>
      </c>
      <c r="B103" s="56">
        <f t="shared" si="42"/>
        <v>4.4516129032258061</v>
      </c>
      <c r="C103" s="56"/>
      <c r="D103" s="56">
        <v>23</v>
      </c>
      <c r="E103" s="56"/>
      <c r="F103" s="56"/>
      <c r="G103" s="14">
        <f t="shared" si="43"/>
        <v>40</v>
      </c>
      <c r="H103" s="56"/>
      <c r="I103" s="14">
        <f t="shared" si="44"/>
        <v>10</v>
      </c>
      <c r="J103" s="56"/>
      <c r="K103" s="56">
        <v>50</v>
      </c>
      <c r="L103" s="17">
        <f t="shared" si="38"/>
        <v>0</v>
      </c>
      <c r="M103" s="56">
        <v>0</v>
      </c>
      <c r="N103" s="56">
        <v>0</v>
      </c>
      <c r="O103" s="57">
        <f t="shared" si="39"/>
        <v>32</v>
      </c>
      <c r="P103" s="58">
        <v>0</v>
      </c>
      <c r="Q103" s="50" t="s">
        <v>85</v>
      </c>
      <c r="R103" s="14">
        <f t="shared" si="40"/>
        <v>14</v>
      </c>
      <c r="S103" s="58">
        <v>0</v>
      </c>
      <c r="T103" s="56">
        <v>40</v>
      </c>
      <c r="U103" s="17">
        <f t="shared" si="41"/>
        <v>0</v>
      </c>
      <c r="V103" s="56"/>
      <c r="W103" s="56"/>
      <c r="X103" s="56"/>
      <c r="Y103" s="56"/>
      <c r="Z103" s="56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</row>
    <row r="104" spans="1:44" s="15" customFormat="1" x14ac:dyDescent="0.25">
      <c r="A104" s="50" t="s">
        <v>86</v>
      </c>
      <c r="B104" s="56">
        <f t="shared" si="42"/>
        <v>1.935483870967742</v>
      </c>
      <c r="C104" s="56"/>
      <c r="D104" s="56">
        <v>10</v>
      </c>
      <c r="E104" s="56"/>
      <c r="F104" s="56"/>
      <c r="G104" s="14">
        <f t="shared" si="43"/>
        <v>32</v>
      </c>
      <c r="H104" s="56"/>
      <c r="I104" s="14">
        <f t="shared" si="44"/>
        <v>8</v>
      </c>
      <c r="J104" s="56"/>
      <c r="K104" s="56">
        <v>40</v>
      </c>
      <c r="L104" s="17">
        <f t="shared" si="38"/>
        <v>0</v>
      </c>
      <c r="M104" s="56">
        <v>20</v>
      </c>
      <c r="N104" s="56">
        <v>20</v>
      </c>
      <c r="O104" s="57">
        <f t="shared" si="39"/>
        <v>26</v>
      </c>
      <c r="P104" s="58">
        <v>0</v>
      </c>
      <c r="Q104" s="50" t="s">
        <v>86</v>
      </c>
      <c r="R104" s="14">
        <f t="shared" si="40"/>
        <v>4</v>
      </c>
      <c r="S104" s="58">
        <v>8</v>
      </c>
      <c r="T104" s="56">
        <v>10</v>
      </c>
      <c r="U104" s="17">
        <f t="shared" si="41"/>
        <v>8</v>
      </c>
      <c r="V104" s="56"/>
      <c r="W104" s="56"/>
      <c r="X104" s="56"/>
      <c r="Y104" s="56"/>
      <c r="Z104" s="56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</row>
    <row r="105" spans="1:44" s="15" customFormat="1" x14ac:dyDescent="0.25">
      <c r="A105" s="50" t="s">
        <v>87</v>
      </c>
      <c r="B105" s="56">
        <f t="shared" si="42"/>
        <v>28.838709677419356</v>
      </c>
      <c r="C105" s="56"/>
      <c r="D105" s="56">
        <v>149</v>
      </c>
      <c r="E105" s="56"/>
      <c r="F105" s="56"/>
      <c r="G105" s="14">
        <f t="shared" si="43"/>
        <v>27</v>
      </c>
      <c r="H105" s="56"/>
      <c r="I105" s="14">
        <f t="shared" si="44"/>
        <v>7</v>
      </c>
      <c r="J105" s="56"/>
      <c r="K105" s="56">
        <v>34</v>
      </c>
      <c r="L105" s="17">
        <f t="shared" si="38"/>
        <v>0</v>
      </c>
      <c r="M105" s="56">
        <v>36</v>
      </c>
      <c r="N105" s="56">
        <v>34</v>
      </c>
      <c r="O105" s="57">
        <f t="shared" si="39"/>
        <v>22</v>
      </c>
      <c r="P105" s="58">
        <v>0</v>
      </c>
      <c r="Q105" s="50" t="s">
        <v>87</v>
      </c>
      <c r="R105" s="14">
        <f t="shared" si="40"/>
        <v>5</v>
      </c>
      <c r="S105" s="58">
        <v>0</v>
      </c>
      <c r="T105" s="56">
        <v>15</v>
      </c>
      <c r="U105" s="17">
        <f t="shared" si="41"/>
        <v>0</v>
      </c>
      <c r="V105" s="56"/>
      <c r="W105" s="56"/>
      <c r="X105" s="56"/>
      <c r="Y105" s="56"/>
      <c r="Z105" s="56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</row>
    <row r="106" spans="1:44" s="15" customFormat="1" x14ac:dyDescent="0.25">
      <c r="A106" s="50" t="s">
        <v>88</v>
      </c>
      <c r="B106" s="56">
        <f t="shared" si="42"/>
        <v>24.193548387096776</v>
      </c>
      <c r="C106" s="56"/>
      <c r="D106" s="56">
        <v>125</v>
      </c>
      <c r="E106" s="56"/>
      <c r="F106" s="56"/>
      <c r="G106" s="14">
        <f t="shared" si="43"/>
        <v>141</v>
      </c>
      <c r="H106" s="56"/>
      <c r="I106" s="14">
        <f t="shared" si="44"/>
        <v>34</v>
      </c>
      <c r="J106" s="56"/>
      <c r="K106" s="56">
        <v>175</v>
      </c>
      <c r="L106" s="17">
        <f t="shared" si="38"/>
        <v>0</v>
      </c>
      <c r="M106" s="56">
        <v>175</v>
      </c>
      <c r="N106" s="56">
        <v>175</v>
      </c>
      <c r="O106" s="57">
        <f t="shared" si="39"/>
        <v>113</v>
      </c>
      <c r="P106" s="58">
        <v>175</v>
      </c>
      <c r="Q106" s="50" t="s">
        <v>88</v>
      </c>
      <c r="R106" s="14">
        <f t="shared" si="40"/>
        <v>18</v>
      </c>
      <c r="S106" s="58">
        <v>0</v>
      </c>
      <c r="T106" s="56">
        <v>50</v>
      </c>
      <c r="U106" s="17">
        <f t="shared" si="41"/>
        <v>175</v>
      </c>
      <c r="V106" s="56"/>
      <c r="W106" s="56"/>
      <c r="X106" s="56"/>
      <c r="Y106" s="56"/>
      <c r="Z106" s="56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</row>
    <row r="107" spans="1:44" s="15" customFormat="1" x14ac:dyDescent="0.25">
      <c r="A107" s="50" t="s">
        <v>89</v>
      </c>
      <c r="B107" s="56">
        <f t="shared" si="42"/>
        <v>2.129032258064516</v>
      </c>
      <c r="C107" s="56"/>
      <c r="D107" s="56">
        <v>11</v>
      </c>
      <c r="E107" s="56"/>
      <c r="F107" s="56"/>
      <c r="G107" s="14">
        <f t="shared" si="43"/>
        <v>69</v>
      </c>
      <c r="H107" s="56"/>
      <c r="I107" s="14">
        <f t="shared" si="44"/>
        <v>17</v>
      </c>
      <c r="J107" s="56"/>
      <c r="K107" s="56">
        <v>86</v>
      </c>
      <c r="L107" s="17">
        <f t="shared" si="38"/>
        <v>0</v>
      </c>
      <c r="M107" s="56">
        <v>90</v>
      </c>
      <c r="N107" s="56">
        <v>90</v>
      </c>
      <c r="O107" s="57">
        <f t="shared" si="39"/>
        <v>55</v>
      </c>
      <c r="P107" s="58">
        <v>45</v>
      </c>
      <c r="Q107" s="50" t="s">
        <v>89</v>
      </c>
      <c r="R107" s="14">
        <f t="shared" si="40"/>
        <v>25</v>
      </c>
      <c r="S107" s="58">
        <v>15</v>
      </c>
      <c r="T107" s="56">
        <v>70</v>
      </c>
      <c r="U107" s="17">
        <f t="shared" si="41"/>
        <v>60</v>
      </c>
      <c r="V107" s="56"/>
      <c r="W107" s="56"/>
      <c r="X107" s="56"/>
      <c r="Y107" s="56"/>
      <c r="Z107" s="56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</row>
    <row r="108" spans="1:44" s="15" customFormat="1" x14ac:dyDescent="0.25">
      <c r="A108" s="50" t="s">
        <v>90</v>
      </c>
      <c r="B108" s="56">
        <f t="shared" si="42"/>
        <v>34.838709677419359</v>
      </c>
      <c r="C108" s="56"/>
      <c r="D108" s="56">
        <v>180</v>
      </c>
      <c r="E108" s="56"/>
      <c r="F108" s="56"/>
      <c r="G108" s="14">
        <f t="shared" si="43"/>
        <v>65</v>
      </c>
      <c r="H108" s="56"/>
      <c r="I108" s="14">
        <f t="shared" si="44"/>
        <v>15</v>
      </c>
      <c r="J108" s="56"/>
      <c r="K108" s="56">
        <v>80</v>
      </c>
      <c r="L108" s="17">
        <f t="shared" si="38"/>
        <v>0</v>
      </c>
      <c r="M108" s="56">
        <v>240</v>
      </c>
      <c r="N108" s="56">
        <v>290</v>
      </c>
      <c r="O108" s="57">
        <f t="shared" si="39"/>
        <v>52</v>
      </c>
      <c r="P108" s="58">
        <v>53</v>
      </c>
      <c r="Q108" s="50" t="s">
        <v>90</v>
      </c>
      <c r="R108" s="14">
        <f t="shared" si="40"/>
        <v>21</v>
      </c>
      <c r="S108" s="58">
        <v>28</v>
      </c>
      <c r="T108" s="56">
        <v>60</v>
      </c>
      <c r="U108" s="17">
        <f t="shared" si="41"/>
        <v>81</v>
      </c>
      <c r="V108" s="56"/>
      <c r="W108" s="56"/>
      <c r="X108" s="56"/>
      <c r="Y108" s="56"/>
      <c r="Z108" s="56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</row>
    <row r="109" spans="1:44" s="15" customFormat="1" x14ac:dyDescent="0.25">
      <c r="A109" s="50" t="s">
        <v>91</v>
      </c>
      <c r="B109" s="56">
        <f t="shared" si="42"/>
        <v>1.935483870967742</v>
      </c>
      <c r="C109" s="56"/>
      <c r="D109" s="56">
        <v>10</v>
      </c>
      <c r="E109" s="56"/>
      <c r="F109" s="56"/>
      <c r="G109" s="14">
        <f t="shared" si="43"/>
        <v>8</v>
      </c>
      <c r="H109" s="56"/>
      <c r="I109" s="14">
        <f t="shared" si="44"/>
        <v>2</v>
      </c>
      <c r="J109" s="56"/>
      <c r="K109" s="56">
        <v>10</v>
      </c>
      <c r="L109" s="17">
        <f t="shared" si="38"/>
        <v>0</v>
      </c>
      <c r="M109" s="56">
        <v>12</v>
      </c>
      <c r="N109" s="56">
        <v>10</v>
      </c>
      <c r="O109" s="57">
        <f t="shared" si="39"/>
        <v>6</v>
      </c>
      <c r="P109" s="58">
        <v>9</v>
      </c>
      <c r="Q109" s="50" t="s">
        <v>91</v>
      </c>
      <c r="R109" s="14">
        <f t="shared" si="40"/>
        <v>2</v>
      </c>
      <c r="S109" s="58">
        <v>2</v>
      </c>
      <c r="T109" s="56">
        <v>5</v>
      </c>
      <c r="U109" s="17">
        <f t="shared" si="41"/>
        <v>11</v>
      </c>
      <c r="V109" s="56"/>
      <c r="W109" s="56"/>
      <c r="X109" s="56"/>
      <c r="Y109" s="56"/>
      <c r="Z109" s="56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</row>
    <row r="110" spans="1:44" s="15" customFormat="1" x14ac:dyDescent="0.25">
      <c r="A110" s="50" t="s">
        <v>92</v>
      </c>
      <c r="B110" s="56">
        <f t="shared" si="42"/>
        <v>4.8387096774193541</v>
      </c>
      <c r="C110" s="56"/>
      <c r="D110" s="56">
        <v>25</v>
      </c>
      <c r="E110" s="56"/>
      <c r="F110" s="56"/>
      <c r="G110" s="14">
        <f t="shared" si="43"/>
        <v>20</v>
      </c>
      <c r="H110" s="56"/>
      <c r="I110" s="14">
        <f t="shared" si="44"/>
        <v>5</v>
      </c>
      <c r="J110" s="56"/>
      <c r="K110" s="56">
        <v>25</v>
      </c>
      <c r="L110" s="17">
        <f t="shared" si="38"/>
        <v>0</v>
      </c>
      <c r="M110" s="56">
        <v>0</v>
      </c>
      <c r="N110" s="56">
        <v>0</v>
      </c>
      <c r="O110" s="57">
        <f t="shared" si="39"/>
        <v>16</v>
      </c>
      <c r="P110" s="58">
        <v>0</v>
      </c>
      <c r="Q110" s="50" t="s">
        <v>92</v>
      </c>
      <c r="R110" s="14">
        <f t="shared" si="40"/>
        <v>7</v>
      </c>
      <c r="S110" s="58">
        <v>0</v>
      </c>
      <c r="T110" s="56">
        <v>20</v>
      </c>
      <c r="U110" s="17">
        <f t="shared" si="41"/>
        <v>0</v>
      </c>
      <c r="V110" s="56"/>
      <c r="W110" s="56"/>
      <c r="X110" s="56"/>
      <c r="Y110" s="56"/>
      <c r="Z110" s="56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</row>
    <row r="111" spans="1:44" s="15" customFormat="1" x14ac:dyDescent="0.25">
      <c r="A111" s="50" t="s">
        <v>93</v>
      </c>
      <c r="B111" s="56">
        <f>(D111/31)*6</f>
        <v>1.935483870967742</v>
      </c>
      <c r="C111" s="56"/>
      <c r="D111" s="56">
        <v>10</v>
      </c>
      <c r="E111" s="56"/>
      <c r="F111" s="56"/>
      <c r="G111" s="14">
        <f>ROUND(((K111/31)*25),0)</f>
        <v>8</v>
      </c>
      <c r="H111" s="56"/>
      <c r="I111" s="14">
        <f>ROUND(((K111/31)*6),0)</f>
        <v>2</v>
      </c>
      <c r="J111" s="56"/>
      <c r="K111" s="56">
        <v>10</v>
      </c>
      <c r="L111" s="17">
        <f>H111+J111</f>
        <v>0</v>
      </c>
      <c r="M111" s="56">
        <v>0</v>
      </c>
      <c r="N111" s="56">
        <v>0</v>
      </c>
      <c r="O111" s="57">
        <f t="shared" si="39"/>
        <v>6</v>
      </c>
      <c r="P111" s="58">
        <v>0</v>
      </c>
      <c r="Q111" s="60"/>
      <c r="R111" s="61"/>
      <c r="S111" s="62"/>
      <c r="T111" s="62"/>
      <c r="U111" s="63"/>
      <c r="V111" s="62"/>
      <c r="W111" s="62"/>
      <c r="X111" s="62"/>
      <c r="Y111" s="62"/>
      <c r="Z111" s="62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</row>
    <row r="112" spans="1:44" s="15" customFormat="1" x14ac:dyDescent="0.25">
      <c r="A112" s="50" t="s">
        <v>94</v>
      </c>
      <c r="B112" s="56">
        <f t="shared" si="42"/>
        <v>9.0967741935483879</v>
      </c>
      <c r="C112" s="56"/>
      <c r="D112" s="56">
        <v>47</v>
      </c>
      <c r="E112" s="56"/>
      <c r="F112" s="56"/>
      <c r="G112" s="14">
        <f t="shared" si="43"/>
        <v>60</v>
      </c>
      <c r="H112" s="56"/>
      <c r="I112" s="14">
        <f t="shared" si="44"/>
        <v>15</v>
      </c>
      <c r="J112" s="56"/>
      <c r="K112" s="56">
        <v>75</v>
      </c>
      <c r="L112" s="17">
        <f t="shared" si="38"/>
        <v>0</v>
      </c>
      <c r="M112" s="56">
        <v>0</v>
      </c>
      <c r="N112" s="56">
        <v>0</v>
      </c>
      <c r="O112" s="57">
        <f t="shared" si="39"/>
        <v>48</v>
      </c>
      <c r="P112" s="58">
        <v>0</v>
      </c>
      <c r="Q112" s="50" t="s">
        <v>94</v>
      </c>
      <c r="R112" s="14">
        <f>ROUND((T112/31)*11,0)</f>
        <v>32</v>
      </c>
      <c r="S112" s="58">
        <v>0</v>
      </c>
      <c r="T112" s="56">
        <v>90</v>
      </c>
      <c r="U112" s="17">
        <f t="shared" si="41"/>
        <v>0</v>
      </c>
      <c r="V112" s="56"/>
      <c r="W112" s="56"/>
      <c r="X112" s="56"/>
      <c r="Y112" s="56"/>
      <c r="Z112" s="56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</row>
    <row r="113" spans="1:44" s="15" customFormat="1" x14ac:dyDescent="0.25">
      <c r="A113" s="50" t="s">
        <v>95</v>
      </c>
      <c r="B113" s="56">
        <f t="shared" si="42"/>
        <v>1.935483870967742</v>
      </c>
      <c r="C113" s="56"/>
      <c r="D113" s="56">
        <v>10</v>
      </c>
      <c r="E113" s="56"/>
      <c r="F113" s="56"/>
      <c r="G113" s="14">
        <f t="shared" si="43"/>
        <v>8</v>
      </c>
      <c r="H113" s="56"/>
      <c r="I113" s="14">
        <f t="shared" si="44"/>
        <v>2</v>
      </c>
      <c r="J113" s="56"/>
      <c r="K113" s="56">
        <v>10</v>
      </c>
      <c r="L113" s="17">
        <f t="shared" si="38"/>
        <v>0</v>
      </c>
      <c r="M113" s="56">
        <v>0</v>
      </c>
      <c r="N113" s="56">
        <v>0</v>
      </c>
      <c r="O113" s="57">
        <f t="shared" si="39"/>
        <v>6</v>
      </c>
      <c r="P113" s="58">
        <v>0</v>
      </c>
      <c r="Q113" s="50" t="s">
        <v>95</v>
      </c>
      <c r="R113" s="14">
        <f>ROUND((T113/31)*11,0)</f>
        <v>4</v>
      </c>
      <c r="S113" s="58">
        <v>0</v>
      </c>
      <c r="T113" s="56">
        <v>10</v>
      </c>
      <c r="U113" s="17">
        <f t="shared" si="41"/>
        <v>0</v>
      </c>
      <c r="V113" s="56"/>
      <c r="W113" s="56"/>
      <c r="X113" s="56"/>
      <c r="Y113" s="56"/>
      <c r="Z113" s="56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</row>
    <row r="114" spans="1:44" s="15" customFormat="1" x14ac:dyDescent="0.25">
      <c r="A114" s="50" t="s">
        <v>96</v>
      </c>
      <c r="B114" s="56">
        <f t="shared" si="42"/>
        <v>18.774193548387096</v>
      </c>
      <c r="C114" s="56"/>
      <c r="D114" s="56">
        <v>97</v>
      </c>
      <c r="E114" s="56"/>
      <c r="F114" s="56"/>
      <c r="G114" s="14">
        <f t="shared" si="43"/>
        <v>78</v>
      </c>
      <c r="H114" s="56"/>
      <c r="I114" s="14">
        <f t="shared" si="44"/>
        <v>19</v>
      </c>
      <c r="J114" s="56"/>
      <c r="K114" s="56">
        <v>97</v>
      </c>
      <c r="L114" s="17">
        <f t="shared" si="38"/>
        <v>0</v>
      </c>
      <c r="M114" s="56">
        <v>100</v>
      </c>
      <c r="N114" s="56">
        <v>93</v>
      </c>
      <c r="O114" s="57">
        <f t="shared" si="39"/>
        <v>63</v>
      </c>
      <c r="P114" s="58">
        <v>32</v>
      </c>
      <c r="Q114" s="50" t="s">
        <v>96</v>
      </c>
      <c r="R114" s="14">
        <f>ROUND((T114/31)*11,0)</f>
        <v>25</v>
      </c>
      <c r="S114" s="58">
        <v>32</v>
      </c>
      <c r="T114" s="56">
        <v>70</v>
      </c>
      <c r="U114" s="17">
        <f t="shared" si="41"/>
        <v>64</v>
      </c>
      <c r="V114" s="56"/>
      <c r="W114" s="56"/>
      <c r="X114" s="56"/>
      <c r="Y114" s="56"/>
      <c r="Z114" s="56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</row>
    <row r="115" spans="1:44" s="15" customFormat="1" x14ac:dyDescent="0.25">
      <c r="A115" s="50" t="s">
        <v>97</v>
      </c>
      <c r="B115" s="56">
        <f t="shared" si="42"/>
        <v>21.483870967741936</v>
      </c>
      <c r="C115" s="56"/>
      <c r="D115" s="56">
        <v>111</v>
      </c>
      <c r="E115" s="56"/>
      <c r="F115" s="56"/>
      <c r="G115" s="14">
        <f t="shared" si="43"/>
        <v>68</v>
      </c>
      <c r="H115" s="56"/>
      <c r="I115" s="14">
        <f t="shared" si="44"/>
        <v>16</v>
      </c>
      <c r="J115" s="56"/>
      <c r="K115" s="56">
        <v>84</v>
      </c>
      <c r="L115" s="17">
        <f t="shared" si="38"/>
        <v>0</v>
      </c>
      <c r="M115" s="56">
        <v>92</v>
      </c>
      <c r="N115" s="56">
        <v>84</v>
      </c>
      <c r="O115" s="57">
        <f t="shared" si="39"/>
        <v>54</v>
      </c>
      <c r="P115" s="58">
        <v>28</v>
      </c>
      <c r="Q115" s="50" t="s">
        <v>97</v>
      </c>
      <c r="R115" s="14">
        <f>ROUND((T115/31)*11,0)</f>
        <v>18</v>
      </c>
      <c r="S115" s="58">
        <v>26</v>
      </c>
      <c r="T115" s="56">
        <v>50</v>
      </c>
      <c r="U115" s="17">
        <f t="shared" si="41"/>
        <v>54</v>
      </c>
      <c r="V115" s="56"/>
      <c r="W115" s="56"/>
      <c r="X115" s="56"/>
      <c r="Y115" s="56"/>
      <c r="Z115" s="56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</row>
    <row r="116" spans="1:44" s="15" customFormat="1" x14ac:dyDescent="0.25">
      <c r="A116" s="50" t="s">
        <v>98</v>
      </c>
      <c r="B116" s="56">
        <f t="shared" si="42"/>
        <v>10.451612903225806</v>
      </c>
      <c r="C116" s="56"/>
      <c r="D116" s="56">
        <v>54</v>
      </c>
      <c r="E116" s="56"/>
      <c r="F116" s="56"/>
      <c r="G116" s="14">
        <f t="shared" si="43"/>
        <v>71</v>
      </c>
      <c r="H116" s="56"/>
      <c r="I116" s="14">
        <f t="shared" si="44"/>
        <v>17</v>
      </c>
      <c r="J116" s="56"/>
      <c r="K116" s="56">
        <v>88</v>
      </c>
      <c r="L116" s="17">
        <f t="shared" si="38"/>
        <v>0</v>
      </c>
      <c r="M116" s="56">
        <v>88</v>
      </c>
      <c r="N116" s="56">
        <v>88</v>
      </c>
      <c r="O116" s="57">
        <f t="shared" si="39"/>
        <v>57</v>
      </c>
      <c r="P116" s="58">
        <v>32</v>
      </c>
      <c r="Q116" s="50" t="s">
        <v>98</v>
      </c>
      <c r="R116" s="14">
        <f>ROUND((T116/31)*11,0)</f>
        <v>18</v>
      </c>
      <c r="S116" s="58">
        <v>28</v>
      </c>
      <c r="T116" s="56">
        <v>50</v>
      </c>
      <c r="U116" s="17">
        <f t="shared" si="41"/>
        <v>60</v>
      </c>
      <c r="V116" s="56"/>
      <c r="W116" s="56"/>
      <c r="X116" s="56"/>
      <c r="Y116" s="56"/>
      <c r="Z116" s="56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</row>
    <row r="117" spans="1:44" s="15" customFormat="1" x14ac:dyDescent="0.25">
      <c r="A117" s="50" t="s">
        <v>99</v>
      </c>
      <c r="B117" s="56">
        <f t="shared" si="42"/>
        <v>1.935483870967742</v>
      </c>
      <c r="C117" s="56"/>
      <c r="D117" s="56">
        <v>10</v>
      </c>
      <c r="E117" s="56"/>
      <c r="F117" s="56"/>
      <c r="G117" s="14">
        <f t="shared" si="43"/>
        <v>8</v>
      </c>
      <c r="H117" s="56"/>
      <c r="I117" s="14">
        <f t="shared" si="44"/>
        <v>2</v>
      </c>
      <c r="J117" s="56"/>
      <c r="K117" s="56">
        <v>10</v>
      </c>
      <c r="L117" s="17">
        <f t="shared" si="38"/>
        <v>0</v>
      </c>
      <c r="M117" s="56">
        <v>0</v>
      </c>
      <c r="N117" s="56">
        <v>0</v>
      </c>
      <c r="O117" s="57">
        <f t="shared" si="39"/>
        <v>6</v>
      </c>
      <c r="P117" s="58">
        <v>0</v>
      </c>
      <c r="Q117" s="60"/>
      <c r="R117" s="61"/>
      <c r="S117" s="62"/>
      <c r="T117" s="62"/>
      <c r="U117" s="63"/>
      <c r="V117" s="62"/>
      <c r="W117" s="62"/>
      <c r="X117" s="62"/>
      <c r="Y117" s="62"/>
      <c r="Z117" s="62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</row>
    <row r="118" spans="1:44" s="15" customFormat="1" x14ac:dyDescent="0.25">
      <c r="A118" s="50" t="s">
        <v>100</v>
      </c>
      <c r="B118" s="56">
        <f t="shared" si="42"/>
        <v>1.935483870967742</v>
      </c>
      <c r="C118" s="56"/>
      <c r="D118" s="56">
        <v>10</v>
      </c>
      <c r="E118" s="56"/>
      <c r="F118" s="56"/>
      <c r="G118" s="14">
        <f t="shared" si="43"/>
        <v>8</v>
      </c>
      <c r="H118" s="56"/>
      <c r="I118" s="14">
        <f t="shared" si="44"/>
        <v>2</v>
      </c>
      <c r="J118" s="56"/>
      <c r="K118" s="56">
        <v>10</v>
      </c>
      <c r="L118" s="17">
        <f t="shared" si="38"/>
        <v>0</v>
      </c>
      <c r="M118" s="56">
        <v>0</v>
      </c>
      <c r="N118" s="56">
        <v>0</v>
      </c>
      <c r="O118" s="57">
        <f t="shared" si="39"/>
        <v>6</v>
      </c>
      <c r="P118" s="58">
        <v>0</v>
      </c>
      <c r="Q118" s="50" t="s">
        <v>101</v>
      </c>
      <c r="R118" s="14">
        <f t="shared" ref="R118:R127" si="45">ROUND((T118/31)*11,0)</f>
        <v>2</v>
      </c>
      <c r="S118" s="58">
        <v>0</v>
      </c>
      <c r="T118" s="56">
        <v>5</v>
      </c>
      <c r="U118" s="17">
        <f t="shared" si="41"/>
        <v>0</v>
      </c>
      <c r="V118" s="56"/>
      <c r="W118" s="56"/>
      <c r="X118" s="56"/>
      <c r="Y118" s="56"/>
      <c r="Z118" s="56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</row>
    <row r="119" spans="1:44" s="15" customFormat="1" hidden="1" x14ac:dyDescent="0.25">
      <c r="A119" s="50"/>
      <c r="B119" s="56"/>
      <c r="C119" s="56"/>
      <c r="D119" s="56"/>
      <c r="E119" s="56"/>
      <c r="F119" s="56"/>
      <c r="G119" s="14"/>
      <c r="H119" s="56"/>
      <c r="I119" s="14"/>
      <c r="J119" s="56"/>
      <c r="K119" s="56"/>
      <c r="L119" s="17"/>
      <c r="M119" s="56"/>
      <c r="N119" s="56"/>
      <c r="O119" s="56"/>
      <c r="P119" s="58">
        <v>0</v>
      </c>
      <c r="Q119" s="50" t="s">
        <v>102</v>
      </c>
      <c r="R119" s="14">
        <f t="shared" si="45"/>
        <v>2</v>
      </c>
      <c r="S119" s="58"/>
      <c r="T119" s="56">
        <v>5</v>
      </c>
      <c r="U119" s="17">
        <f t="shared" si="41"/>
        <v>0</v>
      </c>
      <c r="V119" s="56"/>
      <c r="W119" s="56"/>
      <c r="X119" s="56"/>
      <c r="Y119" s="56"/>
      <c r="Z119" s="56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</row>
    <row r="120" spans="1:44" s="15" customFormat="1" x14ac:dyDescent="0.25">
      <c r="A120" s="50" t="s">
        <v>103</v>
      </c>
      <c r="B120" s="56">
        <f t="shared" si="42"/>
        <v>1.935483870967742</v>
      </c>
      <c r="C120" s="56"/>
      <c r="D120" s="56">
        <v>10</v>
      </c>
      <c r="E120" s="56"/>
      <c r="F120" s="56"/>
      <c r="G120" s="14">
        <f t="shared" si="43"/>
        <v>8</v>
      </c>
      <c r="H120" s="56"/>
      <c r="I120" s="14">
        <f t="shared" si="44"/>
        <v>2</v>
      </c>
      <c r="J120" s="56"/>
      <c r="K120" s="56">
        <v>10</v>
      </c>
      <c r="L120" s="17">
        <f t="shared" si="38"/>
        <v>0</v>
      </c>
      <c r="M120" s="56">
        <v>0</v>
      </c>
      <c r="N120" s="56">
        <v>0</v>
      </c>
      <c r="O120" s="57">
        <f t="shared" ref="O120:O127" si="46">ROUND((K120/31)*20,0)</f>
        <v>6</v>
      </c>
      <c r="P120" s="58">
        <v>0</v>
      </c>
      <c r="Q120" s="50" t="s">
        <v>103</v>
      </c>
      <c r="R120" s="14">
        <f t="shared" si="45"/>
        <v>2</v>
      </c>
      <c r="S120" s="58">
        <v>0</v>
      </c>
      <c r="T120" s="56">
        <v>5</v>
      </c>
      <c r="U120" s="17">
        <f t="shared" si="41"/>
        <v>0</v>
      </c>
      <c r="V120" s="56"/>
      <c r="W120" s="56"/>
      <c r="X120" s="56"/>
      <c r="Y120" s="56"/>
      <c r="Z120" s="56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</row>
    <row r="121" spans="1:44" s="15" customFormat="1" x14ac:dyDescent="0.25">
      <c r="A121" s="50" t="s">
        <v>104</v>
      </c>
      <c r="B121" s="56">
        <f t="shared" si="42"/>
        <v>149.2258064516129</v>
      </c>
      <c r="C121" s="56"/>
      <c r="D121" s="56">
        <v>771</v>
      </c>
      <c r="E121" s="56"/>
      <c r="F121" s="56"/>
      <c r="G121" s="14">
        <f t="shared" si="43"/>
        <v>412</v>
      </c>
      <c r="H121" s="56"/>
      <c r="I121" s="14">
        <f t="shared" si="44"/>
        <v>99</v>
      </c>
      <c r="J121" s="56"/>
      <c r="K121" s="56">
        <v>511</v>
      </c>
      <c r="L121" s="17">
        <f t="shared" si="38"/>
        <v>0</v>
      </c>
      <c r="M121" s="56">
        <v>728</v>
      </c>
      <c r="N121" s="56">
        <v>615</v>
      </c>
      <c r="O121" s="57">
        <f t="shared" si="46"/>
        <v>330</v>
      </c>
      <c r="P121" s="58">
        <v>198</v>
      </c>
      <c r="Q121" s="50" t="s">
        <v>104</v>
      </c>
      <c r="R121" s="14">
        <f t="shared" si="45"/>
        <v>53</v>
      </c>
      <c r="S121" s="58">
        <v>163</v>
      </c>
      <c r="T121" s="56">
        <v>150</v>
      </c>
      <c r="U121" s="17">
        <f t="shared" si="41"/>
        <v>361</v>
      </c>
      <c r="V121" s="56"/>
      <c r="W121" s="56"/>
      <c r="X121" s="56"/>
      <c r="Y121" s="56"/>
      <c r="Z121" s="56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</row>
    <row r="122" spans="1:44" s="15" customFormat="1" x14ac:dyDescent="0.25">
      <c r="A122" s="50" t="s">
        <v>105</v>
      </c>
      <c r="B122" s="56">
        <f t="shared" si="42"/>
        <v>47.806451612903224</v>
      </c>
      <c r="C122" s="56"/>
      <c r="D122" s="56">
        <v>247</v>
      </c>
      <c r="E122" s="56"/>
      <c r="F122" s="56"/>
      <c r="G122" s="14"/>
      <c r="H122" s="56"/>
      <c r="I122" s="14"/>
      <c r="J122" s="56"/>
      <c r="K122" s="56">
        <v>247</v>
      </c>
      <c r="L122" s="17"/>
      <c r="M122" s="56">
        <v>304</v>
      </c>
      <c r="N122" s="56">
        <v>247</v>
      </c>
      <c r="O122" s="57">
        <f t="shared" si="46"/>
        <v>159</v>
      </c>
      <c r="P122" s="58">
        <v>81</v>
      </c>
      <c r="Q122" s="50" t="s">
        <v>105</v>
      </c>
      <c r="R122" s="14">
        <f t="shared" si="45"/>
        <v>53</v>
      </c>
      <c r="S122" s="58">
        <v>80</v>
      </c>
      <c r="T122" s="56">
        <v>150</v>
      </c>
      <c r="U122" s="17">
        <f t="shared" si="41"/>
        <v>161</v>
      </c>
      <c r="V122" s="56"/>
      <c r="W122" s="56"/>
      <c r="X122" s="56"/>
      <c r="Y122" s="56"/>
      <c r="Z122" s="56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</row>
    <row r="123" spans="1:44" s="15" customFormat="1" x14ac:dyDescent="0.25">
      <c r="A123" s="50" t="s">
        <v>106</v>
      </c>
      <c r="B123" s="56">
        <f t="shared" si="42"/>
        <v>10.451612903225806</v>
      </c>
      <c r="C123" s="56"/>
      <c r="D123" s="56">
        <v>54</v>
      </c>
      <c r="E123" s="56"/>
      <c r="F123" s="56"/>
      <c r="G123" s="14">
        <f t="shared" si="43"/>
        <v>50</v>
      </c>
      <c r="H123" s="56"/>
      <c r="I123" s="14">
        <f t="shared" si="44"/>
        <v>12</v>
      </c>
      <c r="J123" s="56"/>
      <c r="K123" s="56">
        <v>62</v>
      </c>
      <c r="L123" s="17">
        <f t="shared" si="38"/>
        <v>0</v>
      </c>
      <c r="M123" s="56">
        <v>62</v>
      </c>
      <c r="N123" s="56">
        <v>62</v>
      </c>
      <c r="O123" s="57">
        <f t="shared" si="46"/>
        <v>40</v>
      </c>
      <c r="P123" s="58">
        <v>47</v>
      </c>
      <c r="Q123" s="50" t="s">
        <v>106</v>
      </c>
      <c r="R123" s="14">
        <f t="shared" si="45"/>
        <v>14</v>
      </c>
      <c r="S123" s="58">
        <v>5</v>
      </c>
      <c r="T123" s="56">
        <v>40</v>
      </c>
      <c r="U123" s="17">
        <f t="shared" si="41"/>
        <v>52</v>
      </c>
      <c r="V123" s="56"/>
      <c r="W123" s="56"/>
      <c r="X123" s="56"/>
      <c r="Y123" s="56"/>
      <c r="Z123" s="56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</row>
    <row r="124" spans="1:44" s="15" customFormat="1" x14ac:dyDescent="0.25">
      <c r="A124" s="50" t="s">
        <v>107</v>
      </c>
      <c r="B124" s="56">
        <f t="shared" si="42"/>
        <v>104.32258064516128</v>
      </c>
      <c r="C124" s="56"/>
      <c r="D124" s="56">
        <v>539</v>
      </c>
      <c r="E124" s="56"/>
      <c r="F124" s="56"/>
      <c r="G124" s="14">
        <f t="shared" si="43"/>
        <v>225</v>
      </c>
      <c r="H124" s="56"/>
      <c r="I124" s="14">
        <f t="shared" si="44"/>
        <v>54</v>
      </c>
      <c r="J124" s="56"/>
      <c r="K124" s="56">
        <v>279</v>
      </c>
      <c r="L124" s="17">
        <f t="shared" si="38"/>
        <v>0</v>
      </c>
      <c r="M124" s="56">
        <v>332</v>
      </c>
      <c r="N124" s="56">
        <v>399</v>
      </c>
      <c r="O124" s="57">
        <f t="shared" si="46"/>
        <v>180</v>
      </c>
      <c r="P124" s="58">
        <v>70</v>
      </c>
      <c r="Q124" s="50" t="s">
        <v>107</v>
      </c>
      <c r="R124" s="14">
        <f t="shared" si="45"/>
        <v>106</v>
      </c>
      <c r="S124" s="58">
        <v>105</v>
      </c>
      <c r="T124" s="56">
        <v>300</v>
      </c>
      <c r="U124" s="17">
        <f t="shared" si="41"/>
        <v>175</v>
      </c>
      <c r="V124" s="56"/>
      <c r="W124" s="56"/>
      <c r="X124" s="56"/>
      <c r="Y124" s="56"/>
      <c r="Z124" s="56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</row>
    <row r="125" spans="1:44" s="15" customFormat="1" x14ac:dyDescent="0.25">
      <c r="A125" s="50" t="s">
        <v>108</v>
      </c>
      <c r="B125" s="56">
        <f t="shared" si="42"/>
        <v>92.322580645161281</v>
      </c>
      <c r="C125" s="56"/>
      <c r="D125" s="56">
        <v>477</v>
      </c>
      <c r="E125" s="56"/>
      <c r="F125" s="56"/>
      <c r="G125" s="14">
        <f t="shared" si="43"/>
        <v>296</v>
      </c>
      <c r="H125" s="56"/>
      <c r="I125" s="14">
        <f t="shared" si="44"/>
        <v>71</v>
      </c>
      <c r="J125" s="56"/>
      <c r="K125" s="56">
        <v>367</v>
      </c>
      <c r="L125" s="17">
        <f t="shared" si="38"/>
        <v>0</v>
      </c>
      <c r="M125" s="56">
        <v>370</v>
      </c>
      <c r="N125" s="56">
        <v>445</v>
      </c>
      <c r="O125" s="57">
        <f t="shared" si="46"/>
        <v>237</v>
      </c>
      <c r="P125" s="58">
        <v>405</v>
      </c>
      <c r="Q125" s="50" t="s">
        <v>108</v>
      </c>
      <c r="R125" s="14">
        <f t="shared" si="45"/>
        <v>53</v>
      </c>
      <c r="S125" s="58">
        <v>15</v>
      </c>
      <c r="T125" s="56">
        <v>150</v>
      </c>
      <c r="U125" s="17">
        <f t="shared" si="41"/>
        <v>420</v>
      </c>
      <c r="V125" s="56"/>
      <c r="W125" s="56"/>
      <c r="X125" s="56"/>
      <c r="Y125" s="56"/>
      <c r="Z125" s="56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</row>
    <row r="126" spans="1:44" s="15" customFormat="1" x14ac:dyDescent="0.25">
      <c r="A126" s="50" t="s">
        <v>109</v>
      </c>
      <c r="B126" s="56">
        <f t="shared" si="42"/>
        <v>1.935483870967742</v>
      </c>
      <c r="C126" s="56"/>
      <c r="D126" s="56">
        <v>10</v>
      </c>
      <c r="E126" s="56"/>
      <c r="F126" s="56"/>
      <c r="G126" s="14">
        <f t="shared" si="43"/>
        <v>8</v>
      </c>
      <c r="H126" s="56"/>
      <c r="I126" s="14">
        <f t="shared" si="44"/>
        <v>2</v>
      </c>
      <c r="J126" s="56"/>
      <c r="K126" s="56">
        <v>10</v>
      </c>
      <c r="L126" s="17">
        <f t="shared" si="38"/>
        <v>0</v>
      </c>
      <c r="M126" s="56">
        <v>10</v>
      </c>
      <c r="N126" s="56">
        <v>10</v>
      </c>
      <c r="O126" s="57">
        <f t="shared" si="46"/>
        <v>6</v>
      </c>
      <c r="P126" s="58">
        <v>10</v>
      </c>
      <c r="Q126" s="50" t="s">
        <v>109</v>
      </c>
      <c r="R126" s="14">
        <f t="shared" si="45"/>
        <v>4</v>
      </c>
      <c r="S126" s="58">
        <v>0</v>
      </c>
      <c r="T126" s="56">
        <v>10</v>
      </c>
      <c r="U126" s="17">
        <f t="shared" si="41"/>
        <v>10</v>
      </c>
      <c r="V126" s="56"/>
      <c r="W126" s="56"/>
      <c r="X126" s="56"/>
      <c r="Y126" s="56"/>
      <c r="Z126" s="56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</row>
    <row r="127" spans="1:44" s="15" customFormat="1" x14ac:dyDescent="0.25">
      <c r="A127" s="50" t="s">
        <v>110</v>
      </c>
      <c r="B127" s="56">
        <f t="shared" si="42"/>
        <v>1.935483870967742</v>
      </c>
      <c r="C127" s="56"/>
      <c r="D127" s="56">
        <v>10</v>
      </c>
      <c r="E127" s="56"/>
      <c r="F127" s="56"/>
      <c r="G127" s="14">
        <f t="shared" si="43"/>
        <v>8</v>
      </c>
      <c r="H127" s="56"/>
      <c r="I127" s="14">
        <f t="shared" si="44"/>
        <v>2</v>
      </c>
      <c r="J127" s="56"/>
      <c r="K127" s="56">
        <v>10</v>
      </c>
      <c r="L127" s="17">
        <f t="shared" si="38"/>
        <v>0</v>
      </c>
      <c r="M127" s="56">
        <v>0</v>
      </c>
      <c r="N127" s="56">
        <v>0</v>
      </c>
      <c r="O127" s="57">
        <f t="shared" si="46"/>
        <v>6</v>
      </c>
      <c r="P127" s="58">
        <v>0</v>
      </c>
      <c r="Q127" s="50" t="s">
        <v>110</v>
      </c>
      <c r="R127" s="14">
        <f t="shared" si="45"/>
        <v>4</v>
      </c>
      <c r="S127" s="58">
        <v>0</v>
      </c>
      <c r="T127" s="56">
        <v>10</v>
      </c>
      <c r="U127" s="17">
        <f t="shared" si="41"/>
        <v>0</v>
      </c>
      <c r="V127" s="56"/>
      <c r="W127" s="56"/>
      <c r="X127" s="56"/>
      <c r="Y127" s="56"/>
      <c r="Z127" s="56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</row>
    <row r="128" spans="1:44" s="21" customFormat="1" x14ac:dyDescent="0.25">
      <c r="A128" s="65" t="s">
        <v>13</v>
      </c>
      <c r="B128" s="66">
        <f t="shared" ref="B128:Y128" si="47">SUM(B101:B127)</f>
        <v>584.51612903225794</v>
      </c>
      <c r="C128" s="66">
        <f t="shared" si="47"/>
        <v>0</v>
      </c>
      <c r="D128" s="66">
        <f t="shared" si="47"/>
        <v>3020</v>
      </c>
      <c r="E128" s="66">
        <f t="shared" si="47"/>
        <v>0</v>
      </c>
      <c r="F128" s="66">
        <f t="shared" si="47"/>
        <v>0</v>
      </c>
      <c r="G128" s="66">
        <f t="shared" si="47"/>
        <v>1734</v>
      </c>
      <c r="H128" s="66">
        <f t="shared" si="47"/>
        <v>0</v>
      </c>
      <c r="I128" s="66">
        <f t="shared" si="47"/>
        <v>419</v>
      </c>
      <c r="J128" s="66">
        <f t="shared" si="47"/>
        <v>0</v>
      </c>
      <c r="K128" s="66">
        <f t="shared" si="47"/>
        <v>2400</v>
      </c>
      <c r="L128" s="66">
        <f t="shared" si="47"/>
        <v>0</v>
      </c>
      <c r="M128" s="66">
        <f t="shared" si="47"/>
        <v>2669</v>
      </c>
      <c r="N128" s="66">
        <f t="shared" si="47"/>
        <v>2672</v>
      </c>
      <c r="O128" s="66">
        <f>SUM(O101:O127)</f>
        <v>1544</v>
      </c>
      <c r="P128" s="66">
        <f>SUM(P101:P127)</f>
        <v>1195</v>
      </c>
      <c r="Q128" s="65" t="s">
        <v>13</v>
      </c>
      <c r="R128" s="66">
        <f>SUM(R101:R127)</f>
        <v>490</v>
      </c>
      <c r="S128" s="66">
        <f>SUM(S101:S127)</f>
        <v>507</v>
      </c>
      <c r="T128" s="66">
        <v>1375</v>
      </c>
      <c r="U128" s="66">
        <f t="shared" si="47"/>
        <v>1702</v>
      </c>
      <c r="V128" s="66">
        <f t="shared" si="47"/>
        <v>0</v>
      </c>
      <c r="W128" s="66">
        <f t="shared" si="47"/>
        <v>0</v>
      </c>
      <c r="X128" s="66">
        <f t="shared" si="47"/>
        <v>0</v>
      </c>
      <c r="Y128" s="66">
        <f t="shared" si="47"/>
        <v>0</v>
      </c>
      <c r="Z128" s="66">
        <f t="shared" ref="Z128:AR128" si="48">SUM(Z101:Z127)</f>
        <v>0</v>
      </c>
      <c r="AA128" s="67">
        <f t="shared" si="48"/>
        <v>0</v>
      </c>
      <c r="AB128" s="67">
        <f t="shared" si="48"/>
        <v>0</v>
      </c>
      <c r="AC128" s="67">
        <f t="shared" si="48"/>
        <v>0</v>
      </c>
      <c r="AD128" s="67">
        <f t="shared" si="48"/>
        <v>0</v>
      </c>
      <c r="AE128" s="67">
        <f t="shared" si="48"/>
        <v>0</v>
      </c>
      <c r="AF128" s="67">
        <f t="shared" si="48"/>
        <v>0</v>
      </c>
      <c r="AG128" s="67">
        <f t="shared" si="48"/>
        <v>0</v>
      </c>
      <c r="AH128" s="67">
        <f t="shared" si="48"/>
        <v>0</v>
      </c>
      <c r="AI128" s="67">
        <f t="shared" si="48"/>
        <v>0</v>
      </c>
      <c r="AJ128" s="67">
        <f t="shared" si="48"/>
        <v>0</v>
      </c>
      <c r="AK128" s="67">
        <f t="shared" si="48"/>
        <v>0</v>
      </c>
      <c r="AL128" s="67">
        <f t="shared" si="48"/>
        <v>0</v>
      </c>
      <c r="AM128" s="67">
        <f t="shared" si="48"/>
        <v>0</v>
      </c>
      <c r="AN128" s="67">
        <f t="shared" si="48"/>
        <v>0</v>
      </c>
      <c r="AO128" s="67">
        <f t="shared" si="48"/>
        <v>0</v>
      </c>
      <c r="AP128" s="67">
        <f t="shared" si="48"/>
        <v>0</v>
      </c>
      <c r="AQ128" s="67">
        <f t="shared" si="48"/>
        <v>0</v>
      </c>
      <c r="AR128" s="67">
        <f t="shared" si="48"/>
        <v>0</v>
      </c>
    </row>
    <row r="129" spans="1:44" x14ac:dyDescent="0.25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2"/>
      <c r="R129" s="53"/>
      <c r="S129" s="53"/>
      <c r="T129" s="53"/>
      <c r="U129" s="53"/>
      <c r="V129" s="53"/>
      <c r="W129" s="53"/>
      <c r="X129" s="53"/>
      <c r="Y129" s="53"/>
      <c r="Z129" s="53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</row>
    <row r="130" spans="1:44" s="55" customFormat="1" x14ac:dyDescent="0.25">
      <c r="A130" s="4" t="s">
        <v>111</v>
      </c>
      <c r="B130" s="5" t="str">
        <f>B$4</f>
        <v>Meta Parcial</v>
      </c>
      <c r="C130" s="5" t="str">
        <f t="shared" ref="C130:AR130" si="49">C$4</f>
        <v>26-31-jul-24</v>
      </c>
      <c r="D130" s="5" t="str">
        <f t="shared" si="49"/>
        <v>Meta Mensal</v>
      </c>
      <c r="E130" s="5">
        <f t="shared" si="49"/>
        <v>45505</v>
      </c>
      <c r="F130" s="5" t="e">
        <f t="shared" ca="1" si="49"/>
        <v>#NAME?</v>
      </c>
      <c r="G130" s="5" t="str">
        <f t="shared" si="49"/>
        <v>Meta Parcial</v>
      </c>
      <c r="H130" s="5" t="str">
        <f t="shared" si="49"/>
        <v>01-25-Out-24</v>
      </c>
      <c r="I130" s="5" t="str">
        <f t="shared" si="49"/>
        <v>Meta Parcial</v>
      </c>
      <c r="J130" s="5" t="str">
        <f t="shared" si="49"/>
        <v>26-31-Out-24</v>
      </c>
      <c r="K130" s="5" t="str">
        <f t="shared" si="49"/>
        <v>Meta Mensal</v>
      </c>
      <c r="L130" s="5">
        <f t="shared" si="49"/>
        <v>45566</v>
      </c>
      <c r="M130" s="5" t="e">
        <f t="shared" ca="1" si="49"/>
        <v>#NAME?</v>
      </c>
      <c r="N130" s="5" t="e">
        <f t="shared" ca="1" si="49"/>
        <v>#NAME?</v>
      </c>
      <c r="O130" s="5" t="str">
        <f t="shared" si="49"/>
        <v>Meta Parcial</v>
      </c>
      <c r="P130" s="5" t="str">
        <f t="shared" si="49"/>
        <v>01-20/01 de 2025</v>
      </c>
      <c r="Q130" s="7" t="s">
        <v>112</v>
      </c>
      <c r="R130" s="8" t="str">
        <f t="shared" si="49"/>
        <v>Meta Parcial</v>
      </c>
      <c r="S130" s="8" t="str">
        <f t="shared" si="49"/>
        <v>21-31/01 de 2025</v>
      </c>
      <c r="T130" s="8" t="str">
        <f t="shared" si="49"/>
        <v>Meta Mensal</v>
      </c>
      <c r="U130" s="8">
        <f t="shared" si="49"/>
        <v>45658</v>
      </c>
      <c r="V130" s="8" t="e">
        <f t="shared" ca="1" si="49"/>
        <v>#NAME?</v>
      </c>
      <c r="W130" s="8" t="e">
        <f t="shared" ca="1" si="49"/>
        <v>#NAME?</v>
      </c>
      <c r="X130" s="8" t="e">
        <f t="shared" ca="1" si="49"/>
        <v>#NAME?</v>
      </c>
      <c r="Y130" s="8" t="e">
        <f t="shared" ca="1" si="49"/>
        <v>#NAME?</v>
      </c>
      <c r="Z130" s="8" t="e">
        <f t="shared" ca="1" si="49"/>
        <v>#NAME?</v>
      </c>
      <c r="AA130" s="27" t="e">
        <f t="shared" ca="1" si="49"/>
        <v>#NAME?</v>
      </c>
      <c r="AB130" s="27" t="e">
        <f t="shared" ca="1" si="49"/>
        <v>#NAME?</v>
      </c>
      <c r="AC130" s="27" t="e">
        <f t="shared" ca="1" si="49"/>
        <v>#NAME?</v>
      </c>
      <c r="AD130" s="27" t="e">
        <f t="shared" ca="1" si="49"/>
        <v>#NAME?</v>
      </c>
      <c r="AE130" s="27" t="e">
        <f t="shared" ca="1" si="49"/>
        <v>#NAME?</v>
      </c>
      <c r="AF130" s="27" t="e">
        <f t="shared" ca="1" si="49"/>
        <v>#NAME?</v>
      </c>
      <c r="AG130" s="27" t="e">
        <f t="shared" ca="1" si="49"/>
        <v>#NAME?</v>
      </c>
      <c r="AH130" s="27" t="e">
        <f t="shared" ca="1" si="49"/>
        <v>#NAME?</v>
      </c>
      <c r="AI130" s="27" t="e">
        <f t="shared" ca="1" si="49"/>
        <v>#NAME?</v>
      </c>
      <c r="AJ130" s="27" t="e">
        <f t="shared" ca="1" si="49"/>
        <v>#NAME?</v>
      </c>
      <c r="AK130" s="27" t="e">
        <f t="shared" ca="1" si="49"/>
        <v>#NAME?</v>
      </c>
      <c r="AL130" s="27" t="e">
        <f t="shared" ca="1" si="49"/>
        <v>#NAME?</v>
      </c>
      <c r="AM130" s="27" t="e">
        <f t="shared" ca="1" si="49"/>
        <v>#NAME?</v>
      </c>
      <c r="AN130" s="27" t="e">
        <f t="shared" ca="1" si="49"/>
        <v>#NAME?</v>
      </c>
      <c r="AO130" s="27" t="e">
        <f t="shared" ca="1" si="49"/>
        <v>#NAME?</v>
      </c>
      <c r="AP130" s="27" t="e">
        <f t="shared" ca="1" si="49"/>
        <v>#NAME?</v>
      </c>
      <c r="AQ130" s="27" t="e">
        <f t="shared" ca="1" si="49"/>
        <v>#NAME?</v>
      </c>
      <c r="AR130" s="27" t="e">
        <f t="shared" ca="1" si="49"/>
        <v>#NAME?</v>
      </c>
    </row>
    <row r="131" spans="1:44" s="15" customFormat="1" x14ac:dyDescent="0.25">
      <c r="A131" s="50" t="s">
        <v>83</v>
      </c>
      <c r="B131" s="56">
        <f>(D131/31)*6</f>
        <v>1.935483870967742</v>
      </c>
      <c r="C131" s="56">
        <v>0</v>
      </c>
      <c r="D131" s="56">
        <v>10</v>
      </c>
      <c r="E131" s="56">
        <v>0</v>
      </c>
      <c r="F131" s="56">
        <v>0</v>
      </c>
      <c r="G131" s="14">
        <f>ROUND(((K131/31)*25),0)</f>
        <v>8</v>
      </c>
      <c r="H131" s="56">
        <v>0</v>
      </c>
      <c r="I131" s="14">
        <f>ROUND(((K131/31)*6),0)</f>
        <v>2</v>
      </c>
      <c r="J131" s="56">
        <v>0</v>
      </c>
      <c r="K131" s="56">
        <v>10</v>
      </c>
      <c r="L131" s="17">
        <f t="shared" ref="L131:L157" si="50">H131+J131</f>
        <v>0</v>
      </c>
      <c r="M131" s="56">
        <v>0</v>
      </c>
      <c r="N131" s="56">
        <v>0</v>
      </c>
      <c r="O131" s="57">
        <f t="shared" ref="O131:O148" si="51">ROUND((K131/31)*20,0)</f>
        <v>6</v>
      </c>
      <c r="P131" s="58">
        <v>0</v>
      </c>
      <c r="Q131" s="50" t="s">
        <v>83</v>
      </c>
      <c r="R131" s="14">
        <f t="shared" ref="R131:R140" si="52">ROUND((T131/31)*11,0)</f>
        <v>2</v>
      </c>
      <c r="S131" s="58">
        <v>0</v>
      </c>
      <c r="T131" s="56">
        <v>5</v>
      </c>
      <c r="U131" s="17">
        <f t="shared" ref="U131:U157" si="53">S131+P131</f>
        <v>0</v>
      </c>
      <c r="V131" s="56"/>
      <c r="W131" s="56"/>
      <c r="X131" s="56"/>
      <c r="Y131" s="56"/>
      <c r="Z131" s="56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</row>
    <row r="132" spans="1:44" s="15" customFormat="1" x14ac:dyDescent="0.25">
      <c r="A132" s="50" t="s">
        <v>84</v>
      </c>
      <c r="B132" s="56">
        <f t="shared" ref="B132:B157" si="54">(D132/31)*6</f>
        <v>1.935483870967742</v>
      </c>
      <c r="C132" s="56">
        <v>0</v>
      </c>
      <c r="D132" s="56">
        <v>10</v>
      </c>
      <c r="E132" s="56">
        <v>0</v>
      </c>
      <c r="F132" s="56">
        <v>0</v>
      </c>
      <c r="G132" s="14">
        <f t="shared" ref="G132:G157" si="55">ROUND(((K132/31)*25),0)</f>
        <v>8</v>
      </c>
      <c r="H132" s="56">
        <v>0</v>
      </c>
      <c r="I132" s="14">
        <f t="shared" ref="I132:I157" si="56">ROUND(((K132/31)*6),0)</f>
        <v>2</v>
      </c>
      <c r="J132" s="56">
        <v>0</v>
      </c>
      <c r="K132" s="56">
        <v>10</v>
      </c>
      <c r="L132" s="17">
        <f t="shared" si="50"/>
        <v>0</v>
      </c>
      <c r="M132" s="56">
        <v>2</v>
      </c>
      <c r="N132" s="56">
        <v>0</v>
      </c>
      <c r="O132" s="57">
        <f t="shared" si="51"/>
        <v>6</v>
      </c>
      <c r="P132" s="58">
        <v>0</v>
      </c>
      <c r="Q132" s="50" t="s">
        <v>84</v>
      </c>
      <c r="R132" s="14">
        <f t="shared" si="52"/>
        <v>2</v>
      </c>
      <c r="S132" s="58">
        <v>0</v>
      </c>
      <c r="T132" s="56">
        <v>5</v>
      </c>
      <c r="U132" s="17">
        <f t="shared" si="53"/>
        <v>0</v>
      </c>
      <c r="V132" s="56"/>
      <c r="W132" s="56"/>
      <c r="X132" s="56"/>
      <c r="Y132" s="56"/>
      <c r="Z132" s="56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</row>
    <row r="133" spans="1:44" s="15" customFormat="1" x14ac:dyDescent="0.25">
      <c r="A133" s="50" t="s">
        <v>85</v>
      </c>
      <c r="B133" s="56">
        <f t="shared" si="54"/>
        <v>9.6774193548387082</v>
      </c>
      <c r="C133" s="56">
        <v>0</v>
      </c>
      <c r="D133" s="56">
        <v>50</v>
      </c>
      <c r="E133" s="56">
        <v>29</v>
      </c>
      <c r="F133" s="56">
        <v>26</v>
      </c>
      <c r="G133" s="14">
        <f t="shared" si="55"/>
        <v>40</v>
      </c>
      <c r="H133" s="56">
        <v>0</v>
      </c>
      <c r="I133" s="14">
        <f t="shared" si="56"/>
        <v>10</v>
      </c>
      <c r="J133" s="56">
        <v>0</v>
      </c>
      <c r="K133" s="56">
        <v>50</v>
      </c>
      <c r="L133" s="17">
        <f t="shared" si="50"/>
        <v>0</v>
      </c>
      <c r="M133" s="56">
        <v>0</v>
      </c>
      <c r="N133" s="56">
        <v>0</v>
      </c>
      <c r="O133" s="57">
        <f t="shared" si="51"/>
        <v>32</v>
      </c>
      <c r="P133" s="58">
        <v>0</v>
      </c>
      <c r="Q133" s="50" t="s">
        <v>85</v>
      </c>
      <c r="R133" s="14">
        <f t="shared" si="52"/>
        <v>14</v>
      </c>
      <c r="S133" s="58">
        <v>0</v>
      </c>
      <c r="T133" s="56">
        <v>40</v>
      </c>
      <c r="U133" s="17">
        <f t="shared" si="53"/>
        <v>0</v>
      </c>
      <c r="V133" s="56"/>
      <c r="W133" s="56"/>
      <c r="X133" s="56"/>
      <c r="Y133" s="56"/>
      <c r="Z133" s="56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</row>
    <row r="134" spans="1:44" s="15" customFormat="1" x14ac:dyDescent="0.25">
      <c r="A134" s="50" t="s">
        <v>86</v>
      </c>
      <c r="B134" s="56">
        <f t="shared" si="54"/>
        <v>7.741935483870968</v>
      </c>
      <c r="C134" s="56">
        <v>0</v>
      </c>
      <c r="D134" s="56">
        <v>40</v>
      </c>
      <c r="E134" s="56">
        <v>0</v>
      </c>
      <c r="F134" s="56">
        <v>0</v>
      </c>
      <c r="G134" s="14">
        <f t="shared" si="55"/>
        <v>32</v>
      </c>
      <c r="H134" s="56">
        <v>0</v>
      </c>
      <c r="I134" s="14">
        <f t="shared" si="56"/>
        <v>8</v>
      </c>
      <c r="J134" s="56">
        <v>0</v>
      </c>
      <c r="K134" s="56">
        <v>40</v>
      </c>
      <c r="L134" s="17">
        <f t="shared" si="50"/>
        <v>0</v>
      </c>
      <c r="M134" s="56">
        <v>0</v>
      </c>
      <c r="N134" s="56">
        <v>1</v>
      </c>
      <c r="O134" s="57">
        <f t="shared" si="51"/>
        <v>26</v>
      </c>
      <c r="P134" s="58">
        <v>0</v>
      </c>
      <c r="Q134" s="50" t="s">
        <v>86</v>
      </c>
      <c r="R134" s="14">
        <f t="shared" si="52"/>
        <v>4</v>
      </c>
      <c r="S134" s="58">
        <v>0</v>
      </c>
      <c r="T134" s="56">
        <v>10</v>
      </c>
      <c r="U134" s="17">
        <f t="shared" si="53"/>
        <v>0</v>
      </c>
      <c r="V134" s="56"/>
      <c r="W134" s="56"/>
      <c r="X134" s="56"/>
      <c r="Y134" s="56"/>
      <c r="Z134" s="56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</row>
    <row r="135" spans="1:44" s="15" customFormat="1" x14ac:dyDescent="0.25">
      <c r="A135" s="50" t="s">
        <v>87</v>
      </c>
      <c r="B135" s="56">
        <f t="shared" si="54"/>
        <v>6.5806451612903221</v>
      </c>
      <c r="C135" s="56">
        <v>2</v>
      </c>
      <c r="D135" s="56">
        <v>34</v>
      </c>
      <c r="E135" s="56">
        <v>89</v>
      </c>
      <c r="F135" s="56">
        <v>53</v>
      </c>
      <c r="G135" s="14">
        <f t="shared" si="55"/>
        <v>27</v>
      </c>
      <c r="H135" s="56">
        <v>48</v>
      </c>
      <c r="I135" s="14">
        <f t="shared" si="56"/>
        <v>7</v>
      </c>
      <c r="J135" s="56">
        <v>12</v>
      </c>
      <c r="K135" s="56">
        <v>34</v>
      </c>
      <c r="L135" s="17">
        <f t="shared" si="50"/>
        <v>60</v>
      </c>
      <c r="M135" s="56">
        <v>7</v>
      </c>
      <c r="N135" s="56">
        <v>0</v>
      </c>
      <c r="O135" s="57">
        <f t="shared" si="51"/>
        <v>22</v>
      </c>
      <c r="P135" s="58">
        <v>0</v>
      </c>
      <c r="Q135" s="50" t="s">
        <v>87</v>
      </c>
      <c r="R135" s="14">
        <f t="shared" si="52"/>
        <v>5</v>
      </c>
      <c r="S135" s="58">
        <v>0</v>
      </c>
      <c r="T135" s="56">
        <v>15</v>
      </c>
      <c r="U135" s="17">
        <f t="shared" si="53"/>
        <v>0</v>
      </c>
      <c r="V135" s="56"/>
      <c r="W135" s="56"/>
      <c r="X135" s="56"/>
      <c r="Y135" s="56"/>
      <c r="Z135" s="56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</row>
    <row r="136" spans="1:44" s="15" customFormat="1" x14ac:dyDescent="0.25">
      <c r="A136" s="50" t="s">
        <v>88</v>
      </c>
      <c r="B136" s="56">
        <f t="shared" si="54"/>
        <v>33.870967741935488</v>
      </c>
      <c r="C136" s="56">
        <v>0</v>
      </c>
      <c r="D136" s="56">
        <v>175</v>
      </c>
      <c r="E136" s="56">
        <v>148</v>
      </c>
      <c r="F136" s="56">
        <v>163</v>
      </c>
      <c r="G136" s="14">
        <f t="shared" si="55"/>
        <v>141</v>
      </c>
      <c r="H136" s="56">
        <v>169</v>
      </c>
      <c r="I136" s="14">
        <f t="shared" si="56"/>
        <v>34</v>
      </c>
      <c r="J136" s="56">
        <v>0</v>
      </c>
      <c r="K136" s="56">
        <v>175</v>
      </c>
      <c r="L136" s="17">
        <f t="shared" si="50"/>
        <v>169</v>
      </c>
      <c r="M136" s="56">
        <v>160</v>
      </c>
      <c r="N136" s="56">
        <v>170</v>
      </c>
      <c r="O136" s="57">
        <f t="shared" si="51"/>
        <v>113</v>
      </c>
      <c r="P136" s="58">
        <v>184</v>
      </c>
      <c r="Q136" s="50" t="s">
        <v>88</v>
      </c>
      <c r="R136" s="14">
        <f t="shared" si="52"/>
        <v>18</v>
      </c>
      <c r="S136" s="58">
        <v>0</v>
      </c>
      <c r="T136" s="56">
        <v>50</v>
      </c>
      <c r="U136" s="17">
        <f t="shared" si="53"/>
        <v>184</v>
      </c>
      <c r="V136" s="56"/>
      <c r="W136" s="56"/>
      <c r="X136" s="56"/>
      <c r="Y136" s="56"/>
      <c r="Z136" s="56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</row>
    <row r="137" spans="1:44" s="15" customFormat="1" x14ac:dyDescent="0.25">
      <c r="A137" s="50" t="s">
        <v>89</v>
      </c>
      <c r="B137" s="56">
        <f t="shared" si="54"/>
        <v>16.645161290322584</v>
      </c>
      <c r="C137" s="56">
        <v>0</v>
      </c>
      <c r="D137" s="56">
        <v>86</v>
      </c>
      <c r="E137" s="56">
        <v>70</v>
      </c>
      <c r="F137" s="56">
        <v>83</v>
      </c>
      <c r="G137" s="14">
        <f t="shared" si="55"/>
        <v>69</v>
      </c>
      <c r="H137" s="56">
        <v>83</v>
      </c>
      <c r="I137" s="14">
        <f t="shared" si="56"/>
        <v>17</v>
      </c>
      <c r="J137" s="56">
        <v>0</v>
      </c>
      <c r="K137" s="56">
        <v>86</v>
      </c>
      <c r="L137" s="17">
        <f t="shared" si="50"/>
        <v>83</v>
      </c>
      <c r="M137" s="56">
        <v>80</v>
      </c>
      <c r="N137" s="56">
        <v>81</v>
      </c>
      <c r="O137" s="57">
        <f t="shared" si="51"/>
        <v>55</v>
      </c>
      <c r="P137" s="58">
        <v>41</v>
      </c>
      <c r="Q137" s="50" t="s">
        <v>89</v>
      </c>
      <c r="R137" s="14">
        <f t="shared" si="52"/>
        <v>25</v>
      </c>
      <c r="S137" s="58">
        <v>0</v>
      </c>
      <c r="T137" s="56">
        <v>70</v>
      </c>
      <c r="U137" s="17">
        <f t="shared" si="53"/>
        <v>41</v>
      </c>
      <c r="V137" s="56"/>
      <c r="W137" s="56"/>
      <c r="X137" s="56"/>
      <c r="Y137" s="56"/>
      <c r="Z137" s="56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</row>
    <row r="138" spans="1:44" s="15" customFormat="1" x14ac:dyDescent="0.25">
      <c r="A138" s="50" t="s">
        <v>90</v>
      </c>
      <c r="B138" s="56">
        <f t="shared" si="54"/>
        <v>15.483870967741936</v>
      </c>
      <c r="C138" s="56">
        <v>10</v>
      </c>
      <c r="D138" s="56">
        <v>80</v>
      </c>
      <c r="E138" s="56">
        <v>189</v>
      </c>
      <c r="F138" s="56">
        <v>322</v>
      </c>
      <c r="G138" s="14">
        <f t="shared" si="55"/>
        <v>65</v>
      </c>
      <c r="H138" s="56">
        <v>194</v>
      </c>
      <c r="I138" s="14">
        <f t="shared" si="56"/>
        <v>15</v>
      </c>
      <c r="J138" s="56">
        <v>39</v>
      </c>
      <c r="K138" s="56">
        <v>80</v>
      </c>
      <c r="L138" s="17">
        <f t="shared" si="50"/>
        <v>233</v>
      </c>
      <c r="M138" s="56">
        <v>211</v>
      </c>
      <c r="N138" s="56">
        <v>267</v>
      </c>
      <c r="O138" s="57">
        <f t="shared" si="51"/>
        <v>52</v>
      </c>
      <c r="P138" s="58">
        <v>162</v>
      </c>
      <c r="Q138" s="50" t="s">
        <v>90</v>
      </c>
      <c r="R138" s="14">
        <f t="shared" si="52"/>
        <v>21</v>
      </c>
      <c r="S138" s="58">
        <v>14</v>
      </c>
      <c r="T138" s="56">
        <v>60</v>
      </c>
      <c r="U138" s="17">
        <f t="shared" si="53"/>
        <v>176</v>
      </c>
      <c r="V138" s="56"/>
      <c r="W138" s="56"/>
      <c r="X138" s="56"/>
      <c r="Y138" s="56"/>
      <c r="Z138" s="56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</row>
    <row r="139" spans="1:44" s="15" customFormat="1" x14ac:dyDescent="0.25">
      <c r="A139" s="50" t="s">
        <v>91</v>
      </c>
      <c r="B139" s="56">
        <f t="shared" si="54"/>
        <v>1.935483870967742</v>
      </c>
      <c r="C139" s="56">
        <v>0</v>
      </c>
      <c r="D139" s="56">
        <v>10</v>
      </c>
      <c r="E139" s="56">
        <v>4</v>
      </c>
      <c r="F139" s="56">
        <v>9</v>
      </c>
      <c r="G139" s="14">
        <f t="shared" si="55"/>
        <v>8</v>
      </c>
      <c r="H139" s="56">
        <v>10</v>
      </c>
      <c r="I139" s="14">
        <f t="shared" si="56"/>
        <v>2</v>
      </c>
      <c r="J139" s="56">
        <v>1</v>
      </c>
      <c r="K139" s="56">
        <v>10</v>
      </c>
      <c r="L139" s="17">
        <f t="shared" si="50"/>
        <v>11</v>
      </c>
      <c r="M139" s="56">
        <v>32</v>
      </c>
      <c r="N139" s="56">
        <v>17</v>
      </c>
      <c r="O139" s="57">
        <f t="shared" si="51"/>
        <v>6</v>
      </c>
      <c r="P139" s="58">
        <v>12</v>
      </c>
      <c r="Q139" s="50" t="s">
        <v>91</v>
      </c>
      <c r="R139" s="14">
        <f t="shared" si="52"/>
        <v>2</v>
      </c>
      <c r="S139" s="58">
        <v>0</v>
      </c>
      <c r="T139" s="56">
        <v>5</v>
      </c>
      <c r="U139" s="17">
        <f t="shared" si="53"/>
        <v>12</v>
      </c>
      <c r="V139" s="56"/>
      <c r="W139" s="56"/>
      <c r="X139" s="56"/>
      <c r="Y139" s="56"/>
      <c r="Z139" s="56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</row>
    <row r="140" spans="1:44" s="15" customFormat="1" x14ac:dyDescent="0.25">
      <c r="A140" s="50" t="s">
        <v>92</v>
      </c>
      <c r="B140" s="56">
        <f t="shared" si="54"/>
        <v>4.8387096774193541</v>
      </c>
      <c r="C140" s="56">
        <v>0</v>
      </c>
      <c r="D140" s="56">
        <v>25</v>
      </c>
      <c r="E140" s="56">
        <v>0</v>
      </c>
      <c r="F140" s="56">
        <v>0</v>
      </c>
      <c r="G140" s="14">
        <f t="shared" si="55"/>
        <v>20</v>
      </c>
      <c r="H140" s="56">
        <v>0</v>
      </c>
      <c r="I140" s="14">
        <f t="shared" si="56"/>
        <v>5</v>
      </c>
      <c r="J140" s="56">
        <v>0</v>
      </c>
      <c r="K140" s="56">
        <v>25</v>
      </c>
      <c r="L140" s="17">
        <f t="shared" si="50"/>
        <v>0</v>
      </c>
      <c r="M140" s="56">
        <v>0</v>
      </c>
      <c r="N140" s="56">
        <v>0</v>
      </c>
      <c r="O140" s="57">
        <f t="shared" si="51"/>
        <v>16</v>
      </c>
      <c r="P140" s="58">
        <v>0</v>
      </c>
      <c r="Q140" s="50" t="s">
        <v>92</v>
      </c>
      <c r="R140" s="14">
        <f t="shared" si="52"/>
        <v>7</v>
      </c>
      <c r="S140" s="58">
        <v>0</v>
      </c>
      <c r="T140" s="56">
        <v>20</v>
      </c>
      <c r="U140" s="17">
        <f t="shared" si="53"/>
        <v>0</v>
      </c>
      <c r="V140" s="56"/>
      <c r="W140" s="56"/>
      <c r="X140" s="56"/>
      <c r="Y140" s="56"/>
      <c r="Z140" s="56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</row>
    <row r="141" spans="1:44" s="15" customFormat="1" x14ac:dyDescent="0.25">
      <c r="A141" s="50" t="s">
        <v>93</v>
      </c>
      <c r="B141" s="56">
        <f>(D141/31)*6</f>
        <v>14.516129032258064</v>
      </c>
      <c r="C141" s="56">
        <v>0</v>
      </c>
      <c r="D141" s="56">
        <v>75</v>
      </c>
      <c r="E141" s="56">
        <v>0</v>
      </c>
      <c r="F141" s="56">
        <v>0</v>
      </c>
      <c r="G141" s="14">
        <f>ROUND(((K141/31)*25),0)</f>
        <v>8</v>
      </c>
      <c r="H141" s="56">
        <v>0</v>
      </c>
      <c r="I141" s="14">
        <f>ROUND(((K141/31)*6),0)</f>
        <v>2</v>
      </c>
      <c r="J141" s="56">
        <v>0</v>
      </c>
      <c r="K141" s="56">
        <v>10</v>
      </c>
      <c r="L141" s="17">
        <f>H141+J141</f>
        <v>0</v>
      </c>
      <c r="M141" s="56">
        <v>0</v>
      </c>
      <c r="N141" s="56">
        <v>0</v>
      </c>
      <c r="O141" s="57">
        <f t="shared" si="51"/>
        <v>6</v>
      </c>
      <c r="P141" s="58">
        <v>0</v>
      </c>
      <c r="Q141" s="60"/>
      <c r="R141" s="61"/>
      <c r="S141" s="62"/>
      <c r="T141" s="62"/>
      <c r="U141" s="63"/>
      <c r="V141" s="62"/>
      <c r="W141" s="62"/>
      <c r="X141" s="62"/>
      <c r="Y141" s="62"/>
      <c r="Z141" s="62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</row>
    <row r="142" spans="1:44" s="15" customFormat="1" x14ac:dyDescent="0.25">
      <c r="A142" s="50" t="s">
        <v>94</v>
      </c>
      <c r="B142" s="56">
        <f t="shared" si="54"/>
        <v>1.935483870967742</v>
      </c>
      <c r="C142" s="56">
        <v>0</v>
      </c>
      <c r="D142" s="56">
        <v>10</v>
      </c>
      <c r="E142" s="56">
        <v>0</v>
      </c>
      <c r="F142" s="56">
        <v>0</v>
      </c>
      <c r="G142" s="14">
        <f t="shared" si="55"/>
        <v>60</v>
      </c>
      <c r="H142" s="56">
        <v>0</v>
      </c>
      <c r="I142" s="14">
        <f t="shared" si="56"/>
        <v>15</v>
      </c>
      <c r="J142" s="56">
        <v>0</v>
      </c>
      <c r="K142" s="56">
        <v>75</v>
      </c>
      <c r="L142" s="17">
        <f t="shared" si="50"/>
        <v>0</v>
      </c>
      <c r="M142" s="56">
        <v>0</v>
      </c>
      <c r="N142" s="56">
        <v>0</v>
      </c>
      <c r="O142" s="57">
        <f t="shared" si="51"/>
        <v>48</v>
      </c>
      <c r="P142" s="58">
        <v>0</v>
      </c>
      <c r="Q142" s="50" t="s">
        <v>94</v>
      </c>
      <c r="R142" s="14">
        <f>ROUND((T142/31)*11,0)</f>
        <v>32</v>
      </c>
      <c r="S142" s="58">
        <v>0</v>
      </c>
      <c r="T142" s="56">
        <v>90</v>
      </c>
      <c r="U142" s="17">
        <f t="shared" si="53"/>
        <v>0</v>
      </c>
      <c r="V142" s="56"/>
      <c r="W142" s="56"/>
      <c r="X142" s="56"/>
      <c r="Y142" s="56"/>
      <c r="Z142" s="56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</row>
    <row r="143" spans="1:44" s="15" customFormat="1" x14ac:dyDescent="0.25">
      <c r="A143" s="50" t="s">
        <v>95</v>
      </c>
      <c r="B143" s="56">
        <f t="shared" si="54"/>
        <v>1.935483870967742</v>
      </c>
      <c r="C143" s="56">
        <v>0</v>
      </c>
      <c r="D143" s="56">
        <v>10</v>
      </c>
      <c r="E143" s="56">
        <v>0</v>
      </c>
      <c r="F143" s="56">
        <v>0</v>
      </c>
      <c r="G143" s="14">
        <f t="shared" si="55"/>
        <v>8</v>
      </c>
      <c r="H143" s="56">
        <v>0</v>
      </c>
      <c r="I143" s="14">
        <f t="shared" si="56"/>
        <v>2</v>
      </c>
      <c r="J143" s="56">
        <v>0</v>
      </c>
      <c r="K143" s="56">
        <v>10</v>
      </c>
      <c r="L143" s="17">
        <f t="shared" si="50"/>
        <v>0</v>
      </c>
      <c r="M143" s="56">
        <v>0</v>
      </c>
      <c r="N143" s="56">
        <v>0</v>
      </c>
      <c r="O143" s="57">
        <f t="shared" si="51"/>
        <v>6</v>
      </c>
      <c r="P143" s="58">
        <v>0</v>
      </c>
      <c r="Q143" s="50" t="s">
        <v>95</v>
      </c>
      <c r="R143" s="14">
        <f>ROUND((T143/31)*11,0)</f>
        <v>4</v>
      </c>
      <c r="S143" s="58">
        <v>0</v>
      </c>
      <c r="T143" s="56">
        <v>10</v>
      </c>
      <c r="U143" s="17">
        <f t="shared" si="53"/>
        <v>0</v>
      </c>
      <c r="V143" s="56"/>
      <c r="W143" s="56"/>
      <c r="X143" s="56"/>
      <c r="Y143" s="56"/>
      <c r="Z143" s="56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</row>
    <row r="144" spans="1:44" s="15" customFormat="1" x14ac:dyDescent="0.25">
      <c r="A144" s="50" t="s">
        <v>96</v>
      </c>
      <c r="B144" s="56">
        <f t="shared" si="54"/>
        <v>18.774193548387096</v>
      </c>
      <c r="C144" s="56">
        <v>14</v>
      </c>
      <c r="D144" s="56">
        <v>97</v>
      </c>
      <c r="E144" s="56">
        <v>78</v>
      </c>
      <c r="F144" s="56">
        <v>95</v>
      </c>
      <c r="G144" s="14">
        <f t="shared" si="55"/>
        <v>78</v>
      </c>
      <c r="H144" s="56">
        <v>69</v>
      </c>
      <c r="I144" s="14">
        <f t="shared" si="56"/>
        <v>19</v>
      </c>
      <c r="J144" s="56">
        <v>21</v>
      </c>
      <c r="K144" s="56">
        <v>97</v>
      </c>
      <c r="L144" s="17">
        <f t="shared" si="50"/>
        <v>90</v>
      </c>
      <c r="M144" s="56">
        <v>73</v>
      </c>
      <c r="N144" s="56">
        <v>81</v>
      </c>
      <c r="O144" s="57">
        <f t="shared" si="51"/>
        <v>63</v>
      </c>
      <c r="P144" s="58">
        <v>50</v>
      </c>
      <c r="Q144" s="50" t="s">
        <v>96</v>
      </c>
      <c r="R144" s="14">
        <f>ROUND((T144/31)*11,0)</f>
        <v>25</v>
      </c>
      <c r="S144" s="58">
        <v>13</v>
      </c>
      <c r="T144" s="56">
        <v>70</v>
      </c>
      <c r="U144" s="17">
        <f t="shared" si="53"/>
        <v>63</v>
      </c>
      <c r="V144" s="56"/>
      <c r="W144" s="56"/>
      <c r="X144" s="56"/>
      <c r="Y144" s="56"/>
      <c r="Z144" s="56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</row>
    <row r="145" spans="1:44" s="15" customFormat="1" x14ac:dyDescent="0.25">
      <c r="A145" s="50" t="s">
        <v>97</v>
      </c>
      <c r="B145" s="56">
        <f t="shared" si="54"/>
        <v>16.258064516129032</v>
      </c>
      <c r="C145" s="56">
        <v>5</v>
      </c>
      <c r="D145" s="56">
        <v>84</v>
      </c>
      <c r="E145" s="56">
        <v>98</v>
      </c>
      <c r="F145" s="56">
        <v>100</v>
      </c>
      <c r="G145" s="14">
        <f t="shared" si="55"/>
        <v>68</v>
      </c>
      <c r="H145" s="56">
        <v>174</v>
      </c>
      <c r="I145" s="14">
        <f t="shared" si="56"/>
        <v>16</v>
      </c>
      <c r="J145" s="56">
        <v>17</v>
      </c>
      <c r="K145" s="56">
        <v>84</v>
      </c>
      <c r="L145" s="17">
        <f t="shared" si="50"/>
        <v>191</v>
      </c>
      <c r="M145" s="56">
        <v>88</v>
      </c>
      <c r="N145" s="56">
        <v>107</v>
      </c>
      <c r="O145" s="57">
        <f t="shared" si="51"/>
        <v>54</v>
      </c>
      <c r="P145" s="58">
        <v>57</v>
      </c>
      <c r="Q145" s="50" t="s">
        <v>97</v>
      </c>
      <c r="R145" s="14">
        <f>ROUND((T145/31)*11,0)</f>
        <v>18</v>
      </c>
      <c r="S145" s="58">
        <v>10</v>
      </c>
      <c r="T145" s="56">
        <v>50</v>
      </c>
      <c r="U145" s="17">
        <f t="shared" si="53"/>
        <v>67</v>
      </c>
      <c r="V145" s="56"/>
      <c r="W145" s="56"/>
      <c r="X145" s="56"/>
      <c r="Y145" s="56"/>
      <c r="Z145" s="56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</row>
    <row r="146" spans="1:44" s="15" customFormat="1" x14ac:dyDescent="0.25">
      <c r="A146" s="50" t="s">
        <v>98</v>
      </c>
      <c r="B146" s="56">
        <f t="shared" si="54"/>
        <v>17.032258064516128</v>
      </c>
      <c r="C146" s="56">
        <v>9</v>
      </c>
      <c r="D146" s="56">
        <v>88</v>
      </c>
      <c r="E146" s="56">
        <v>67</v>
      </c>
      <c r="F146" s="56">
        <v>83</v>
      </c>
      <c r="G146" s="14">
        <f t="shared" si="55"/>
        <v>71</v>
      </c>
      <c r="H146" s="56">
        <v>76</v>
      </c>
      <c r="I146" s="14">
        <f t="shared" si="56"/>
        <v>17</v>
      </c>
      <c r="J146" s="56">
        <v>17</v>
      </c>
      <c r="K146" s="56">
        <v>88</v>
      </c>
      <c r="L146" s="17">
        <f t="shared" si="50"/>
        <v>93</v>
      </c>
      <c r="M146" s="56">
        <v>69</v>
      </c>
      <c r="N146" s="56">
        <v>84</v>
      </c>
      <c r="O146" s="57">
        <f t="shared" si="51"/>
        <v>57</v>
      </c>
      <c r="P146" s="58">
        <v>50</v>
      </c>
      <c r="Q146" s="50" t="s">
        <v>98</v>
      </c>
      <c r="R146" s="14">
        <f>ROUND((T146/31)*11,0)</f>
        <v>18</v>
      </c>
      <c r="S146" s="58">
        <v>0</v>
      </c>
      <c r="T146" s="56">
        <v>50</v>
      </c>
      <c r="U146" s="17">
        <f t="shared" si="53"/>
        <v>50</v>
      </c>
      <c r="V146" s="56"/>
      <c r="W146" s="56"/>
      <c r="X146" s="56"/>
      <c r="Y146" s="56"/>
      <c r="Z146" s="56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</row>
    <row r="147" spans="1:44" s="15" customFormat="1" x14ac:dyDescent="0.25">
      <c r="A147" s="50" t="s">
        <v>99</v>
      </c>
      <c r="B147" s="56">
        <f t="shared" si="54"/>
        <v>1.935483870967742</v>
      </c>
      <c r="C147" s="56">
        <v>0</v>
      </c>
      <c r="D147" s="56">
        <v>10</v>
      </c>
      <c r="E147" s="56">
        <v>0</v>
      </c>
      <c r="F147" s="56">
        <v>0</v>
      </c>
      <c r="G147" s="14">
        <f t="shared" si="55"/>
        <v>8</v>
      </c>
      <c r="H147" s="56">
        <v>0</v>
      </c>
      <c r="I147" s="14">
        <f t="shared" si="56"/>
        <v>2</v>
      </c>
      <c r="J147" s="56">
        <v>0</v>
      </c>
      <c r="K147" s="56">
        <v>10</v>
      </c>
      <c r="L147" s="17">
        <f t="shared" si="50"/>
        <v>0</v>
      </c>
      <c r="M147" s="56">
        <v>0</v>
      </c>
      <c r="N147" s="56">
        <v>0</v>
      </c>
      <c r="O147" s="57">
        <f t="shared" si="51"/>
        <v>6</v>
      </c>
      <c r="P147" s="58">
        <v>0</v>
      </c>
      <c r="Q147" s="60"/>
      <c r="R147" s="61"/>
      <c r="S147" s="62"/>
      <c r="T147" s="62"/>
      <c r="U147" s="63"/>
      <c r="V147" s="62"/>
      <c r="W147" s="62"/>
      <c r="X147" s="62"/>
      <c r="Y147" s="62"/>
      <c r="Z147" s="62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</row>
    <row r="148" spans="1:44" s="15" customFormat="1" x14ac:dyDescent="0.25">
      <c r="A148" s="50" t="s">
        <v>100</v>
      </c>
      <c r="B148" s="56">
        <f t="shared" si="54"/>
        <v>1.935483870967742</v>
      </c>
      <c r="C148" s="56">
        <v>0</v>
      </c>
      <c r="D148" s="56">
        <v>10</v>
      </c>
      <c r="E148" s="56">
        <v>0</v>
      </c>
      <c r="F148" s="56">
        <v>9</v>
      </c>
      <c r="G148" s="14">
        <f t="shared" si="55"/>
        <v>8</v>
      </c>
      <c r="H148" s="56">
        <v>7</v>
      </c>
      <c r="I148" s="14">
        <f t="shared" si="56"/>
        <v>2</v>
      </c>
      <c r="J148" s="56">
        <v>0</v>
      </c>
      <c r="K148" s="56">
        <v>10</v>
      </c>
      <c r="L148" s="17">
        <f t="shared" si="50"/>
        <v>7</v>
      </c>
      <c r="M148" s="56">
        <v>0</v>
      </c>
      <c r="N148" s="56">
        <v>0</v>
      </c>
      <c r="O148" s="57">
        <f t="shared" si="51"/>
        <v>6</v>
      </c>
      <c r="P148" s="58">
        <v>0</v>
      </c>
      <c r="Q148" s="50" t="s">
        <v>101</v>
      </c>
      <c r="R148" s="14">
        <f t="shared" ref="R148:R157" si="57">ROUND((T148/31)*11,0)</f>
        <v>2</v>
      </c>
      <c r="S148" s="58">
        <v>0</v>
      </c>
      <c r="T148" s="56">
        <v>5</v>
      </c>
      <c r="U148" s="17">
        <f t="shared" si="53"/>
        <v>0</v>
      </c>
      <c r="V148" s="56"/>
      <c r="W148" s="56"/>
      <c r="X148" s="56"/>
      <c r="Y148" s="56"/>
      <c r="Z148" s="56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</row>
    <row r="149" spans="1:44" s="15" customFormat="1" hidden="1" x14ac:dyDescent="0.25">
      <c r="A149" s="50"/>
      <c r="B149" s="56"/>
      <c r="C149" s="56"/>
      <c r="D149" s="56"/>
      <c r="E149" s="56"/>
      <c r="F149" s="56"/>
      <c r="G149" s="14"/>
      <c r="H149" s="56"/>
      <c r="I149" s="14"/>
      <c r="J149" s="56"/>
      <c r="K149" s="56"/>
      <c r="L149" s="17"/>
      <c r="M149" s="56"/>
      <c r="N149" s="56"/>
      <c r="O149" s="56"/>
      <c r="P149" s="58"/>
      <c r="Q149" s="50" t="s">
        <v>102</v>
      </c>
      <c r="R149" s="14">
        <f t="shared" si="57"/>
        <v>2</v>
      </c>
      <c r="S149" s="58">
        <v>0</v>
      </c>
      <c r="T149" s="56">
        <v>5</v>
      </c>
      <c r="U149" s="17">
        <f t="shared" si="53"/>
        <v>0</v>
      </c>
      <c r="V149" s="56"/>
      <c r="W149" s="56"/>
      <c r="X149" s="56"/>
      <c r="Y149" s="56"/>
      <c r="Z149" s="56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</row>
    <row r="150" spans="1:44" s="15" customFormat="1" x14ac:dyDescent="0.25">
      <c r="A150" s="50" t="s">
        <v>103</v>
      </c>
      <c r="B150" s="56">
        <f t="shared" si="54"/>
        <v>1.935483870967742</v>
      </c>
      <c r="C150" s="56">
        <v>0</v>
      </c>
      <c r="D150" s="56">
        <v>10</v>
      </c>
      <c r="E150" s="56">
        <v>0</v>
      </c>
      <c r="F150" s="56">
        <v>8</v>
      </c>
      <c r="G150" s="14">
        <f t="shared" si="55"/>
        <v>8</v>
      </c>
      <c r="H150" s="56">
        <v>9</v>
      </c>
      <c r="I150" s="14">
        <f t="shared" si="56"/>
        <v>2</v>
      </c>
      <c r="J150" s="56">
        <v>0</v>
      </c>
      <c r="K150" s="56">
        <v>10</v>
      </c>
      <c r="L150" s="17">
        <f t="shared" si="50"/>
        <v>9</v>
      </c>
      <c r="M150" s="56">
        <v>0</v>
      </c>
      <c r="N150" s="56">
        <v>0</v>
      </c>
      <c r="O150" s="57">
        <f t="shared" ref="O150:O157" si="58">ROUND((K150/31)*20,0)</f>
        <v>6</v>
      </c>
      <c r="P150" s="58">
        <v>0</v>
      </c>
      <c r="Q150" s="50" t="s">
        <v>103</v>
      </c>
      <c r="R150" s="14">
        <f t="shared" si="57"/>
        <v>2</v>
      </c>
      <c r="S150" s="58">
        <v>0</v>
      </c>
      <c r="T150" s="56">
        <v>5</v>
      </c>
      <c r="U150" s="17">
        <f t="shared" si="53"/>
        <v>0</v>
      </c>
      <c r="V150" s="56"/>
      <c r="W150" s="56"/>
      <c r="X150" s="56"/>
      <c r="Y150" s="56"/>
      <c r="Z150" s="56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</row>
    <row r="151" spans="1:44" s="15" customFormat="1" x14ac:dyDescent="0.25">
      <c r="A151" s="50" t="s">
        <v>104</v>
      </c>
      <c r="B151" s="56">
        <f t="shared" si="54"/>
        <v>98.903225806451616</v>
      </c>
      <c r="C151" s="56">
        <v>39</v>
      </c>
      <c r="D151" s="56">
        <v>511</v>
      </c>
      <c r="E151" s="56">
        <v>658</v>
      </c>
      <c r="F151" s="56">
        <v>748</v>
      </c>
      <c r="G151" s="14">
        <f t="shared" si="55"/>
        <v>412</v>
      </c>
      <c r="H151" s="56">
        <v>583</v>
      </c>
      <c r="I151" s="14">
        <f t="shared" si="56"/>
        <v>99</v>
      </c>
      <c r="J151" s="56">
        <v>64</v>
      </c>
      <c r="K151" s="56">
        <v>511</v>
      </c>
      <c r="L151" s="17">
        <f t="shared" si="50"/>
        <v>647</v>
      </c>
      <c r="M151" s="56">
        <v>714</v>
      </c>
      <c r="N151" s="56">
        <v>584</v>
      </c>
      <c r="O151" s="57">
        <f t="shared" si="58"/>
        <v>330</v>
      </c>
      <c r="P151" s="58">
        <v>322</v>
      </c>
      <c r="Q151" s="50" t="s">
        <v>104</v>
      </c>
      <c r="R151" s="14">
        <f t="shared" si="57"/>
        <v>53</v>
      </c>
      <c r="S151" s="58">
        <v>5</v>
      </c>
      <c r="T151" s="56">
        <v>150</v>
      </c>
      <c r="U151" s="17">
        <f t="shared" si="53"/>
        <v>327</v>
      </c>
      <c r="V151" s="56"/>
      <c r="W151" s="56"/>
      <c r="X151" s="56"/>
      <c r="Y151" s="56"/>
      <c r="Z151" s="56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</row>
    <row r="152" spans="1:44" s="15" customFormat="1" x14ac:dyDescent="0.25">
      <c r="A152" s="50" t="s">
        <v>105</v>
      </c>
      <c r="B152" s="56">
        <f t="shared" si="54"/>
        <v>47.806451612903224</v>
      </c>
      <c r="C152" s="56">
        <v>15</v>
      </c>
      <c r="D152" s="56">
        <v>247</v>
      </c>
      <c r="E152" s="56">
        <v>267</v>
      </c>
      <c r="F152" s="56">
        <v>327</v>
      </c>
      <c r="G152" s="14">
        <f t="shared" si="55"/>
        <v>199</v>
      </c>
      <c r="H152" s="56">
        <v>247</v>
      </c>
      <c r="I152" s="14">
        <f t="shared" si="56"/>
        <v>48</v>
      </c>
      <c r="J152" s="56">
        <v>47</v>
      </c>
      <c r="K152" s="56">
        <v>247</v>
      </c>
      <c r="L152" s="17">
        <f t="shared" si="50"/>
        <v>294</v>
      </c>
      <c r="M152" s="56">
        <v>306</v>
      </c>
      <c r="N152" s="56">
        <v>279</v>
      </c>
      <c r="O152" s="57">
        <f t="shared" si="58"/>
        <v>159</v>
      </c>
      <c r="P152" s="58">
        <v>160</v>
      </c>
      <c r="Q152" s="50" t="s">
        <v>105</v>
      </c>
      <c r="R152" s="14">
        <f t="shared" si="57"/>
        <v>53</v>
      </c>
      <c r="S152" s="58">
        <v>19</v>
      </c>
      <c r="T152" s="56">
        <v>150</v>
      </c>
      <c r="U152" s="17">
        <f t="shared" si="53"/>
        <v>179</v>
      </c>
      <c r="V152" s="56"/>
      <c r="W152" s="56"/>
      <c r="X152" s="56"/>
      <c r="Y152" s="56"/>
      <c r="Z152" s="56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</row>
    <row r="153" spans="1:44" s="15" customFormat="1" x14ac:dyDescent="0.25">
      <c r="A153" s="50" t="s">
        <v>106</v>
      </c>
      <c r="B153" s="56">
        <f t="shared" si="54"/>
        <v>12</v>
      </c>
      <c r="C153" s="56">
        <v>0</v>
      </c>
      <c r="D153" s="56">
        <v>62</v>
      </c>
      <c r="E153" s="56">
        <v>50</v>
      </c>
      <c r="F153" s="56">
        <v>54</v>
      </c>
      <c r="G153" s="14">
        <f t="shared" si="55"/>
        <v>50</v>
      </c>
      <c r="H153" s="56">
        <v>43</v>
      </c>
      <c r="I153" s="14">
        <f t="shared" si="56"/>
        <v>12</v>
      </c>
      <c r="J153" s="56">
        <v>2</v>
      </c>
      <c r="K153" s="56">
        <v>62</v>
      </c>
      <c r="L153" s="17">
        <f t="shared" si="50"/>
        <v>45</v>
      </c>
      <c r="M153" s="56">
        <v>58</v>
      </c>
      <c r="N153" s="56">
        <v>58</v>
      </c>
      <c r="O153" s="57">
        <f t="shared" si="58"/>
        <v>40</v>
      </c>
      <c r="P153" s="58">
        <v>45</v>
      </c>
      <c r="Q153" s="50" t="s">
        <v>106</v>
      </c>
      <c r="R153" s="14">
        <f t="shared" si="57"/>
        <v>14</v>
      </c>
      <c r="S153" s="58">
        <v>3</v>
      </c>
      <c r="T153" s="56">
        <v>40</v>
      </c>
      <c r="U153" s="17">
        <f t="shared" si="53"/>
        <v>48</v>
      </c>
      <c r="V153" s="56"/>
      <c r="W153" s="56"/>
      <c r="X153" s="56"/>
      <c r="Y153" s="56"/>
      <c r="Z153" s="56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</row>
    <row r="154" spans="1:44" s="15" customFormat="1" x14ac:dyDescent="0.25">
      <c r="A154" s="50" t="s">
        <v>107</v>
      </c>
      <c r="B154" s="56">
        <f t="shared" si="54"/>
        <v>54</v>
      </c>
      <c r="C154" s="56">
        <v>33</v>
      </c>
      <c r="D154" s="56">
        <v>279</v>
      </c>
      <c r="E154" s="56">
        <v>324</v>
      </c>
      <c r="F154" s="56">
        <v>393</v>
      </c>
      <c r="G154" s="14">
        <f t="shared" si="55"/>
        <v>225</v>
      </c>
      <c r="H154" s="56">
        <v>284</v>
      </c>
      <c r="I154" s="14">
        <f t="shared" si="56"/>
        <v>54</v>
      </c>
      <c r="J154" s="56">
        <v>38</v>
      </c>
      <c r="K154" s="56">
        <v>279</v>
      </c>
      <c r="L154" s="17">
        <f t="shared" si="50"/>
        <v>322</v>
      </c>
      <c r="M154" s="56">
        <v>337</v>
      </c>
      <c r="N154" s="56">
        <v>412</v>
      </c>
      <c r="O154" s="57">
        <f t="shared" si="58"/>
        <v>180</v>
      </c>
      <c r="P154" s="58">
        <v>217</v>
      </c>
      <c r="Q154" s="50" t="s">
        <v>107</v>
      </c>
      <c r="R154" s="14">
        <f t="shared" si="57"/>
        <v>106</v>
      </c>
      <c r="S154" s="58">
        <v>39</v>
      </c>
      <c r="T154" s="56">
        <v>300</v>
      </c>
      <c r="U154" s="17">
        <f t="shared" si="53"/>
        <v>256</v>
      </c>
      <c r="V154" s="56"/>
      <c r="W154" s="56"/>
      <c r="X154" s="56"/>
      <c r="Y154" s="56"/>
      <c r="Z154" s="56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</row>
    <row r="155" spans="1:44" s="15" customFormat="1" x14ac:dyDescent="0.25">
      <c r="A155" s="50" t="s">
        <v>108</v>
      </c>
      <c r="B155" s="56">
        <f t="shared" si="54"/>
        <v>71.032258064516128</v>
      </c>
      <c r="C155" s="56">
        <v>28</v>
      </c>
      <c r="D155" s="56">
        <v>367</v>
      </c>
      <c r="E155" s="56">
        <v>386</v>
      </c>
      <c r="F155" s="56">
        <v>356</v>
      </c>
      <c r="G155" s="14">
        <f t="shared" si="55"/>
        <v>296</v>
      </c>
      <c r="H155" s="56">
        <v>366</v>
      </c>
      <c r="I155" s="14">
        <f t="shared" si="56"/>
        <v>71</v>
      </c>
      <c r="J155" s="56">
        <v>64</v>
      </c>
      <c r="K155" s="56">
        <v>367</v>
      </c>
      <c r="L155" s="17">
        <f t="shared" si="50"/>
        <v>430</v>
      </c>
      <c r="M155" s="56">
        <v>357</v>
      </c>
      <c r="N155" s="56">
        <v>449</v>
      </c>
      <c r="O155" s="57">
        <f t="shared" si="58"/>
        <v>237</v>
      </c>
      <c r="P155" s="58">
        <v>403</v>
      </c>
      <c r="Q155" s="50" t="s">
        <v>108</v>
      </c>
      <c r="R155" s="14">
        <f t="shared" si="57"/>
        <v>53</v>
      </c>
      <c r="S155" s="58">
        <v>0</v>
      </c>
      <c r="T155" s="56">
        <v>150</v>
      </c>
      <c r="U155" s="17">
        <f t="shared" si="53"/>
        <v>403</v>
      </c>
      <c r="V155" s="56"/>
      <c r="W155" s="56"/>
      <c r="X155" s="56"/>
      <c r="Y155" s="56"/>
      <c r="Z155" s="56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</row>
    <row r="156" spans="1:44" s="15" customFormat="1" x14ac:dyDescent="0.25">
      <c r="A156" s="50" t="s">
        <v>109</v>
      </c>
      <c r="B156" s="56">
        <f t="shared" si="54"/>
        <v>1.935483870967742</v>
      </c>
      <c r="C156" s="56">
        <v>0</v>
      </c>
      <c r="D156" s="56">
        <v>10</v>
      </c>
      <c r="E156" s="56">
        <v>1</v>
      </c>
      <c r="F156" s="56">
        <v>1</v>
      </c>
      <c r="G156" s="14">
        <f t="shared" si="55"/>
        <v>8</v>
      </c>
      <c r="H156" s="56">
        <v>4</v>
      </c>
      <c r="I156" s="14">
        <f t="shared" si="56"/>
        <v>2</v>
      </c>
      <c r="J156" s="56">
        <v>0</v>
      </c>
      <c r="K156" s="56">
        <v>10</v>
      </c>
      <c r="L156" s="17">
        <f t="shared" si="50"/>
        <v>4</v>
      </c>
      <c r="M156" s="56">
        <v>3</v>
      </c>
      <c r="N156" s="56">
        <v>5</v>
      </c>
      <c r="O156" s="57">
        <f t="shared" si="58"/>
        <v>6</v>
      </c>
      <c r="P156" s="58">
        <v>4</v>
      </c>
      <c r="Q156" s="50" t="s">
        <v>109</v>
      </c>
      <c r="R156" s="14">
        <f t="shared" si="57"/>
        <v>4</v>
      </c>
      <c r="S156" s="58">
        <v>0</v>
      </c>
      <c r="T156" s="56">
        <v>10</v>
      </c>
      <c r="U156" s="17">
        <f t="shared" si="53"/>
        <v>4</v>
      </c>
      <c r="V156" s="56"/>
      <c r="W156" s="56"/>
      <c r="X156" s="56"/>
      <c r="Y156" s="56"/>
      <c r="Z156" s="56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</row>
    <row r="157" spans="1:44" s="15" customFormat="1" x14ac:dyDescent="0.25">
      <c r="A157" s="50" t="s">
        <v>110</v>
      </c>
      <c r="B157" s="56">
        <f t="shared" si="54"/>
        <v>1.935483870967742</v>
      </c>
      <c r="C157" s="56">
        <v>0</v>
      </c>
      <c r="D157" s="56">
        <v>10</v>
      </c>
      <c r="E157" s="56">
        <v>0</v>
      </c>
      <c r="F157" s="56">
        <v>0</v>
      </c>
      <c r="G157" s="14">
        <f t="shared" si="55"/>
        <v>8</v>
      </c>
      <c r="H157" s="56">
        <v>0</v>
      </c>
      <c r="I157" s="14">
        <f t="shared" si="56"/>
        <v>2</v>
      </c>
      <c r="J157" s="56">
        <v>0</v>
      </c>
      <c r="K157" s="56">
        <v>10</v>
      </c>
      <c r="L157" s="17">
        <f t="shared" si="50"/>
        <v>0</v>
      </c>
      <c r="M157" s="56">
        <v>0</v>
      </c>
      <c r="N157" s="56">
        <v>0</v>
      </c>
      <c r="O157" s="57">
        <f t="shared" si="58"/>
        <v>6</v>
      </c>
      <c r="P157" s="58">
        <v>0</v>
      </c>
      <c r="Q157" s="50" t="s">
        <v>110</v>
      </c>
      <c r="R157" s="14">
        <f t="shared" si="57"/>
        <v>4</v>
      </c>
      <c r="S157" s="58">
        <v>0</v>
      </c>
      <c r="T157" s="56">
        <v>10</v>
      </c>
      <c r="U157" s="17">
        <f t="shared" si="53"/>
        <v>0</v>
      </c>
      <c r="V157" s="56"/>
      <c r="W157" s="56"/>
      <c r="X157" s="56"/>
      <c r="Y157" s="56"/>
      <c r="Z157" s="56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</row>
    <row r="158" spans="1:44" s="21" customFormat="1" x14ac:dyDescent="0.25">
      <c r="A158" s="65" t="s">
        <v>13</v>
      </c>
      <c r="B158" s="66">
        <f t="shared" ref="B158:Y158" si="59">SUM(B131:B157)</f>
        <v>464.51612903225805</v>
      </c>
      <c r="C158" s="66">
        <f t="shared" si="59"/>
        <v>155</v>
      </c>
      <c r="D158" s="66">
        <f t="shared" si="59"/>
        <v>2400</v>
      </c>
      <c r="E158" s="66">
        <f t="shared" si="59"/>
        <v>2458</v>
      </c>
      <c r="F158" s="66">
        <f t="shared" si="59"/>
        <v>2830</v>
      </c>
      <c r="G158" s="66">
        <f t="shared" si="59"/>
        <v>1933</v>
      </c>
      <c r="H158" s="66">
        <f t="shared" si="59"/>
        <v>2366</v>
      </c>
      <c r="I158" s="66">
        <f t="shared" si="59"/>
        <v>467</v>
      </c>
      <c r="J158" s="66">
        <f t="shared" si="59"/>
        <v>322</v>
      </c>
      <c r="K158" s="66">
        <f>SUM(K131:K157)</f>
        <v>2400</v>
      </c>
      <c r="L158" s="66">
        <f t="shared" si="59"/>
        <v>2688</v>
      </c>
      <c r="M158" s="66">
        <f t="shared" si="59"/>
        <v>2497</v>
      </c>
      <c r="N158" s="66">
        <f t="shared" si="59"/>
        <v>2595</v>
      </c>
      <c r="O158" s="66">
        <f>SUM(O131:O157)</f>
        <v>1544</v>
      </c>
      <c r="P158" s="66">
        <f>SUM(P131:P157)</f>
        <v>1707</v>
      </c>
      <c r="Q158" s="65" t="s">
        <v>13</v>
      </c>
      <c r="R158" s="66">
        <f>SUM(R131:R157)</f>
        <v>490</v>
      </c>
      <c r="S158" s="66">
        <f t="shared" si="59"/>
        <v>103</v>
      </c>
      <c r="T158" s="66">
        <f>SUM(T131:T157)</f>
        <v>1375</v>
      </c>
      <c r="U158" s="66">
        <f t="shared" si="59"/>
        <v>1810</v>
      </c>
      <c r="V158" s="66">
        <f t="shared" si="59"/>
        <v>0</v>
      </c>
      <c r="W158" s="66">
        <f t="shared" si="59"/>
        <v>0</v>
      </c>
      <c r="X158" s="66">
        <f t="shared" si="59"/>
        <v>0</v>
      </c>
      <c r="Y158" s="66">
        <f t="shared" si="59"/>
        <v>0</v>
      </c>
      <c r="Z158" s="66">
        <f t="shared" ref="Z158:AR158" si="60">SUM(Z131:Z157)</f>
        <v>0</v>
      </c>
      <c r="AA158" s="67">
        <f t="shared" si="60"/>
        <v>0</v>
      </c>
      <c r="AB158" s="67">
        <f t="shared" si="60"/>
        <v>0</v>
      </c>
      <c r="AC158" s="67">
        <f t="shared" si="60"/>
        <v>0</v>
      </c>
      <c r="AD158" s="67">
        <f t="shared" si="60"/>
        <v>0</v>
      </c>
      <c r="AE158" s="67">
        <f t="shared" si="60"/>
        <v>0</v>
      </c>
      <c r="AF158" s="67">
        <f t="shared" si="60"/>
        <v>0</v>
      </c>
      <c r="AG158" s="67">
        <f t="shared" si="60"/>
        <v>0</v>
      </c>
      <c r="AH158" s="67">
        <f t="shared" si="60"/>
        <v>0</v>
      </c>
      <c r="AI158" s="67">
        <f t="shared" si="60"/>
        <v>0</v>
      </c>
      <c r="AJ158" s="67">
        <f t="shared" si="60"/>
        <v>0</v>
      </c>
      <c r="AK158" s="67">
        <f t="shared" si="60"/>
        <v>0</v>
      </c>
      <c r="AL158" s="67">
        <f t="shared" si="60"/>
        <v>0</v>
      </c>
      <c r="AM158" s="67">
        <f t="shared" si="60"/>
        <v>0</v>
      </c>
      <c r="AN158" s="67">
        <f t="shared" si="60"/>
        <v>0</v>
      </c>
      <c r="AO158" s="67">
        <f t="shared" si="60"/>
        <v>0</v>
      </c>
      <c r="AP158" s="67">
        <f t="shared" si="60"/>
        <v>0</v>
      </c>
      <c r="AQ158" s="67">
        <f t="shared" si="60"/>
        <v>0</v>
      </c>
      <c r="AR158" s="67">
        <f t="shared" si="60"/>
        <v>0</v>
      </c>
    </row>
    <row r="159" spans="1:44" x14ac:dyDescent="0.25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2"/>
      <c r="R159" s="53"/>
      <c r="S159" s="53"/>
      <c r="T159" s="53"/>
      <c r="U159" s="53"/>
      <c r="V159" s="53"/>
      <c r="W159" s="53"/>
      <c r="X159" s="53"/>
      <c r="Y159" s="53"/>
      <c r="Z159" s="53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</row>
    <row r="160" spans="1:44" s="55" customFormat="1" x14ac:dyDescent="0.25">
      <c r="A160" s="4" t="s">
        <v>113</v>
      </c>
      <c r="B160" s="68"/>
      <c r="C160" s="5" t="str">
        <f t="shared" ref="C160:AR160" si="61">C$4</f>
        <v>26-31-jul-24</v>
      </c>
      <c r="D160" s="5"/>
      <c r="E160" s="5">
        <f t="shared" si="61"/>
        <v>45505</v>
      </c>
      <c r="F160" s="5" t="e">
        <f t="shared" ca="1" si="61"/>
        <v>#NAME?</v>
      </c>
      <c r="G160" s="68"/>
      <c r="H160" s="5" t="str">
        <f t="shared" si="61"/>
        <v>01-25-Out-24</v>
      </c>
      <c r="I160" s="68"/>
      <c r="J160" s="5" t="str">
        <f t="shared" si="61"/>
        <v>26-31-Out-24</v>
      </c>
      <c r="K160" s="68"/>
      <c r="L160" s="5">
        <f t="shared" si="61"/>
        <v>45566</v>
      </c>
      <c r="M160" s="5" t="e">
        <f t="shared" ca="1" si="61"/>
        <v>#NAME?</v>
      </c>
      <c r="N160" s="5" t="e">
        <f t="shared" ca="1" si="61"/>
        <v>#NAME?</v>
      </c>
      <c r="O160" s="68"/>
      <c r="P160" s="5" t="str">
        <f t="shared" si="61"/>
        <v>01-20/01 de 2025</v>
      </c>
      <c r="Q160" s="7" t="s">
        <v>114</v>
      </c>
      <c r="R160" s="69"/>
      <c r="S160" s="8" t="str">
        <f t="shared" si="61"/>
        <v>21-31/01 de 2025</v>
      </c>
      <c r="T160" s="69"/>
      <c r="U160" s="8">
        <f t="shared" si="61"/>
        <v>45658</v>
      </c>
      <c r="V160" s="8" t="e">
        <f t="shared" ca="1" si="61"/>
        <v>#NAME?</v>
      </c>
      <c r="W160" s="8" t="e">
        <f t="shared" ca="1" si="61"/>
        <v>#NAME?</v>
      </c>
      <c r="X160" s="8" t="e">
        <f t="shared" ca="1" si="61"/>
        <v>#NAME?</v>
      </c>
      <c r="Y160" s="8" t="e">
        <f t="shared" ca="1" si="61"/>
        <v>#NAME?</v>
      </c>
      <c r="Z160" s="8" t="e">
        <f t="shared" ca="1" si="61"/>
        <v>#NAME?</v>
      </c>
      <c r="AA160" s="27" t="e">
        <f t="shared" ca="1" si="61"/>
        <v>#NAME?</v>
      </c>
      <c r="AB160" s="27" t="e">
        <f t="shared" ca="1" si="61"/>
        <v>#NAME?</v>
      </c>
      <c r="AC160" s="27" t="e">
        <f t="shared" ca="1" si="61"/>
        <v>#NAME?</v>
      </c>
      <c r="AD160" s="27" t="e">
        <f t="shared" ca="1" si="61"/>
        <v>#NAME?</v>
      </c>
      <c r="AE160" s="27" t="e">
        <f t="shared" ca="1" si="61"/>
        <v>#NAME?</v>
      </c>
      <c r="AF160" s="27" t="e">
        <f t="shared" ca="1" si="61"/>
        <v>#NAME?</v>
      </c>
      <c r="AG160" s="27" t="e">
        <f t="shared" ca="1" si="61"/>
        <v>#NAME?</v>
      </c>
      <c r="AH160" s="27" t="e">
        <f t="shared" ca="1" si="61"/>
        <v>#NAME?</v>
      </c>
      <c r="AI160" s="27" t="e">
        <f t="shared" ca="1" si="61"/>
        <v>#NAME?</v>
      </c>
      <c r="AJ160" s="27" t="e">
        <f t="shared" ca="1" si="61"/>
        <v>#NAME?</v>
      </c>
      <c r="AK160" s="27" t="e">
        <f t="shared" ca="1" si="61"/>
        <v>#NAME?</v>
      </c>
      <c r="AL160" s="27" t="e">
        <f t="shared" ca="1" si="61"/>
        <v>#NAME?</v>
      </c>
      <c r="AM160" s="27" t="e">
        <f t="shared" ca="1" si="61"/>
        <v>#NAME?</v>
      </c>
      <c r="AN160" s="27" t="e">
        <f t="shared" ca="1" si="61"/>
        <v>#NAME?</v>
      </c>
      <c r="AO160" s="27" t="e">
        <f t="shared" ca="1" si="61"/>
        <v>#NAME?</v>
      </c>
      <c r="AP160" s="27" t="e">
        <f t="shared" ca="1" si="61"/>
        <v>#NAME?</v>
      </c>
      <c r="AQ160" s="27" t="e">
        <f t="shared" ca="1" si="61"/>
        <v>#NAME?</v>
      </c>
      <c r="AR160" s="27" t="e">
        <f t="shared" ca="1" si="61"/>
        <v>#NAME?</v>
      </c>
    </row>
    <row r="161" spans="1:44" s="15" customFormat="1" x14ac:dyDescent="0.25">
      <c r="A161" s="50" t="s">
        <v>115</v>
      </c>
      <c r="B161" s="56"/>
      <c r="C161" s="56">
        <v>108</v>
      </c>
      <c r="D161" s="56"/>
      <c r="E161" s="56">
        <v>3539</v>
      </c>
      <c r="F161" s="56">
        <v>6491</v>
      </c>
      <c r="G161" s="56"/>
      <c r="H161" s="56">
        <v>6511</v>
      </c>
      <c r="I161" s="56"/>
      <c r="J161" s="56">
        <v>1164</v>
      </c>
      <c r="K161" s="56"/>
      <c r="L161" s="17">
        <f>H161+J161</f>
        <v>7675</v>
      </c>
      <c r="M161" s="56">
        <v>6095</v>
      </c>
      <c r="N161" s="56">
        <v>7836</v>
      </c>
      <c r="O161" s="56"/>
      <c r="P161" s="58">
        <v>3909</v>
      </c>
      <c r="Q161" s="50" t="s">
        <v>115</v>
      </c>
      <c r="R161" s="56"/>
      <c r="S161" s="58">
        <v>1712</v>
      </c>
      <c r="T161" s="56"/>
      <c r="U161" s="17">
        <f>S161+P161</f>
        <v>5621</v>
      </c>
      <c r="V161" s="56"/>
      <c r="W161" s="56"/>
      <c r="X161" s="56"/>
      <c r="Y161" s="56"/>
      <c r="Z161" s="56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</row>
    <row r="162" spans="1:44" s="15" customFormat="1" x14ac:dyDescent="0.25">
      <c r="A162" s="50" t="s">
        <v>116</v>
      </c>
      <c r="B162" s="56"/>
      <c r="C162" s="56">
        <v>0</v>
      </c>
      <c r="D162" s="56"/>
      <c r="E162" s="56">
        <v>26</v>
      </c>
      <c r="F162" s="56">
        <v>30</v>
      </c>
      <c r="G162" s="56"/>
      <c r="H162" s="56">
        <v>0</v>
      </c>
      <c r="I162" s="56"/>
      <c r="J162" s="56">
        <v>0</v>
      </c>
      <c r="K162" s="56"/>
      <c r="L162" s="17">
        <f>H162+J162</f>
        <v>0</v>
      </c>
      <c r="M162" s="56">
        <v>72</v>
      </c>
      <c r="N162" s="56">
        <v>0</v>
      </c>
      <c r="O162" s="56"/>
      <c r="P162" s="58">
        <v>7</v>
      </c>
      <c r="Q162" s="50" t="s">
        <v>116</v>
      </c>
      <c r="R162" s="56"/>
      <c r="S162" s="58">
        <v>1</v>
      </c>
      <c r="T162" s="56"/>
      <c r="U162" s="17">
        <f>S162+P162</f>
        <v>8</v>
      </c>
      <c r="V162" s="56"/>
      <c r="W162" s="56"/>
      <c r="X162" s="56"/>
      <c r="Y162" s="56"/>
      <c r="Z162" s="56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</row>
    <row r="163" spans="1:44" s="21" customFormat="1" x14ac:dyDescent="0.25">
      <c r="A163" s="65" t="s">
        <v>13</v>
      </c>
      <c r="B163" s="66"/>
      <c r="C163" s="66">
        <f>SUM(C161:C162)</f>
        <v>108</v>
      </c>
      <c r="D163" s="66"/>
      <c r="E163" s="66">
        <f t="shared" ref="E163:AR163" si="62">SUM(E161:E162)</f>
        <v>3565</v>
      </c>
      <c r="F163" s="66">
        <f t="shared" si="62"/>
        <v>6521</v>
      </c>
      <c r="G163" s="66"/>
      <c r="H163" s="66">
        <f t="shared" si="62"/>
        <v>6511</v>
      </c>
      <c r="I163" s="66"/>
      <c r="J163" s="66">
        <f t="shared" si="62"/>
        <v>1164</v>
      </c>
      <c r="K163" s="66"/>
      <c r="L163" s="66">
        <f>SUM(L161:L162)</f>
        <v>7675</v>
      </c>
      <c r="M163" s="66">
        <f t="shared" si="62"/>
        <v>6167</v>
      </c>
      <c r="N163" s="66">
        <f t="shared" si="62"/>
        <v>7836</v>
      </c>
      <c r="O163" s="66"/>
      <c r="P163" s="66">
        <f>SUM(P161:P162)</f>
        <v>3916</v>
      </c>
      <c r="Q163" s="65" t="s">
        <v>13</v>
      </c>
      <c r="R163" s="66"/>
      <c r="S163" s="66">
        <f t="shared" si="62"/>
        <v>1713</v>
      </c>
      <c r="T163" s="66"/>
      <c r="U163" s="66">
        <f t="shared" si="62"/>
        <v>5629</v>
      </c>
      <c r="V163" s="66">
        <f t="shared" si="62"/>
        <v>0</v>
      </c>
      <c r="W163" s="66">
        <f t="shared" si="62"/>
        <v>0</v>
      </c>
      <c r="X163" s="66">
        <f t="shared" si="62"/>
        <v>0</v>
      </c>
      <c r="Y163" s="66">
        <f t="shared" si="62"/>
        <v>0</v>
      </c>
      <c r="Z163" s="66">
        <f t="shared" si="62"/>
        <v>0</v>
      </c>
      <c r="AA163" s="67">
        <f t="shared" si="62"/>
        <v>0</v>
      </c>
      <c r="AB163" s="67">
        <f t="shared" si="62"/>
        <v>0</v>
      </c>
      <c r="AC163" s="67">
        <f t="shared" si="62"/>
        <v>0</v>
      </c>
      <c r="AD163" s="67">
        <f t="shared" si="62"/>
        <v>0</v>
      </c>
      <c r="AE163" s="67">
        <f t="shared" si="62"/>
        <v>0</v>
      </c>
      <c r="AF163" s="67">
        <f t="shared" si="62"/>
        <v>0</v>
      </c>
      <c r="AG163" s="67">
        <f t="shared" si="62"/>
        <v>0</v>
      </c>
      <c r="AH163" s="67">
        <f t="shared" si="62"/>
        <v>0</v>
      </c>
      <c r="AI163" s="67">
        <f t="shared" si="62"/>
        <v>0</v>
      </c>
      <c r="AJ163" s="67">
        <f t="shared" si="62"/>
        <v>0</v>
      </c>
      <c r="AK163" s="67">
        <f t="shared" si="62"/>
        <v>0</v>
      </c>
      <c r="AL163" s="67">
        <f t="shared" si="62"/>
        <v>0</v>
      </c>
      <c r="AM163" s="67">
        <f t="shared" si="62"/>
        <v>0</v>
      </c>
      <c r="AN163" s="67">
        <f t="shared" si="62"/>
        <v>0</v>
      </c>
      <c r="AO163" s="67">
        <f t="shared" si="62"/>
        <v>0</v>
      </c>
      <c r="AP163" s="67">
        <f t="shared" si="62"/>
        <v>0</v>
      </c>
      <c r="AQ163" s="67">
        <f t="shared" si="62"/>
        <v>0</v>
      </c>
      <c r="AR163" s="67">
        <f t="shared" si="62"/>
        <v>0</v>
      </c>
    </row>
    <row r="164" spans="1:44" x14ac:dyDescent="0.25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2"/>
      <c r="R164" s="53"/>
      <c r="S164" s="53"/>
      <c r="T164" s="53"/>
      <c r="U164" s="53"/>
      <c r="V164" s="53"/>
      <c r="W164" s="53"/>
      <c r="X164" s="53"/>
      <c r="Y164" s="53"/>
      <c r="Z164" s="53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</row>
    <row r="165" spans="1:44" s="55" customFormat="1" x14ac:dyDescent="0.25">
      <c r="A165" s="4" t="s">
        <v>117</v>
      </c>
      <c r="B165" s="68"/>
      <c r="C165" s="5" t="str">
        <f t="shared" ref="C165:AR165" si="63">C$4</f>
        <v>26-31-jul-24</v>
      </c>
      <c r="D165" s="68"/>
      <c r="E165" s="5">
        <f t="shared" si="63"/>
        <v>45505</v>
      </c>
      <c r="F165" s="5" t="e">
        <f t="shared" ca="1" si="63"/>
        <v>#NAME?</v>
      </c>
      <c r="G165" s="68"/>
      <c r="H165" s="5" t="str">
        <f t="shared" si="63"/>
        <v>01-25-Out-24</v>
      </c>
      <c r="I165" s="68"/>
      <c r="J165" s="5" t="str">
        <f t="shared" si="63"/>
        <v>26-31-Out-24</v>
      </c>
      <c r="K165" s="68"/>
      <c r="L165" s="5">
        <f t="shared" si="63"/>
        <v>45566</v>
      </c>
      <c r="M165" s="5" t="e">
        <f t="shared" ca="1" si="63"/>
        <v>#NAME?</v>
      </c>
      <c r="N165" s="5" t="e">
        <f t="shared" ca="1" si="63"/>
        <v>#NAME?</v>
      </c>
      <c r="O165" s="68"/>
      <c r="P165" s="5" t="str">
        <f t="shared" si="63"/>
        <v>01-20/01 de 2025</v>
      </c>
      <c r="Q165" s="7" t="s">
        <v>118</v>
      </c>
      <c r="R165" s="69"/>
      <c r="S165" s="8" t="str">
        <f t="shared" si="63"/>
        <v>21-31/01 de 2025</v>
      </c>
      <c r="T165" s="69"/>
      <c r="U165" s="8">
        <f t="shared" si="63"/>
        <v>45658</v>
      </c>
      <c r="V165" s="8" t="e">
        <f t="shared" ca="1" si="63"/>
        <v>#NAME?</v>
      </c>
      <c r="W165" s="8" t="e">
        <f t="shared" ca="1" si="63"/>
        <v>#NAME?</v>
      </c>
      <c r="X165" s="8" t="e">
        <f t="shared" ca="1" si="63"/>
        <v>#NAME?</v>
      </c>
      <c r="Y165" s="8" t="e">
        <f t="shared" ca="1" si="63"/>
        <v>#NAME?</v>
      </c>
      <c r="Z165" s="8" t="e">
        <f t="shared" ca="1" si="63"/>
        <v>#NAME?</v>
      </c>
      <c r="AA165" s="27" t="e">
        <f t="shared" ca="1" si="63"/>
        <v>#NAME?</v>
      </c>
      <c r="AB165" s="27" t="e">
        <f t="shared" ca="1" si="63"/>
        <v>#NAME?</v>
      </c>
      <c r="AC165" s="27" t="e">
        <f t="shared" ca="1" si="63"/>
        <v>#NAME?</v>
      </c>
      <c r="AD165" s="27" t="e">
        <f t="shared" ca="1" si="63"/>
        <v>#NAME?</v>
      </c>
      <c r="AE165" s="27" t="e">
        <f t="shared" ca="1" si="63"/>
        <v>#NAME?</v>
      </c>
      <c r="AF165" s="27" t="e">
        <f t="shared" ca="1" si="63"/>
        <v>#NAME?</v>
      </c>
      <c r="AG165" s="27" t="e">
        <f t="shared" ca="1" si="63"/>
        <v>#NAME?</v>
      </c>
      <c r="AH165" s="27" t="e">
        <f t="shared" ca="1" si="63"/>
        <v>#NAME?</v>
      </c>
      <c r="AI165" s="27" t="e">
        <f t="shared" ca="1" si="63"/>
        <v>#NAME?</v>
      </c>
      <c r="AJ165" s="27" t="e">
        <f t="shared" ca="1" si="63"/>
        <v>#NAME?</v>
      </c>
      <c r="AK165" s="27" t="e">
        <f t="shared" ca="1" si="63"/>
        <v>#NAME?</v>
      </c>
      <c r="AL165" s="27" t="e">
        <f t="shared" ca="1" si="63"/>
        <v>#NAME?</v>
      </c>
      <c r="AM165" s="27" t="e">
        <f t="shared" ca="1" si="63"/>
        <v>#NAME?</v>
      </c>
      <c r="AN165" s="27" t="e">
        <f t="shared" ca="1" si="63"/>
        <v>#NAME?</v>
      </c>
      <c r="AO165" s="27" t="e">
        <f t="shared" ca="1" si="63"/>
        <v>#NAME?</v>
      </c>
      <c r="AP165" s="27" t="e">
        <f t="shared" ca="1" si="63"/>
        <v>#NAME?</v>
      </c>
      <c r="AQ165" s="27" t="e">
        <f t="shared" ca="1" si="63"/>
        <v>#NAME?</v>
      </c>
      <c r="AR165" s="27" t="e">
        <f t="shared" ca="1" si="63"/>
        <v>#NAME?</v>
      </c>
    </row>
    <row r="166" spans="1:44" s="15" customFormat="1" x14ac:dyDescent="0.25">
      <c r="A166" s="50" t="s">
        <v>119</v>
      </c>
      <c r="B166" s="56"/>
      <c r="C166" s="56">
        <v>0</v>
      </c>
      <c r="D166" s="56"/>
      <c r="E166" s="56">
        <v>532</v>
      </c>
      <c r="F166" s="56">
        <v>427</v>
      </c>
      <c r="G166" s="56"/>
      <c r="H166" s="56">
        <v>534</v>
      </c>
      <c r="I166" s="56"/>
      <c r="J166" s="56">
        <v>0</v>
      </c>
      <c r="K166" s="56"/>
      <c r="L166" s="17">
        <f>H166+J166</f>
        <v>534</v>
      </c>
      <c r="M166" s="56">
        <v>572</v>
      </c>
      <c r="N166" s="56">
        <v>508</v>
      </c>
      <c r="O166" s="56"/>
      <c r="P166" s="58">
        <v>14</v>
      </c>
      <c r="Q166" s="50" t="s">
        <v>119</v>
      </c>
      <c r="R166" s="56"/>
      <c r="S166" s="58">
        <v>50</v>
      </c>
      <c r="T166" s="56"/>
      <c r="U166" s="17">
        <f>S166+P166</f>
        <v>64</v>
      </c>
      <c r="V166" s="56"/>
      <c r="W166" s="56"/>
      <c r="X166" s="56"/>
      <c r="Y166" s="56"/>
      <c r="Z166" s="56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</row>
    <row r="167" spans="1:44" s="15" customFormat="1" x14ac:dyDescent="0.25">
      <c r="A167" s="50" t="s">
        <v>120</v>
      </c>
      <c r="B167" s="56"/>
      <c r="C167" s="56">
        <v>0</v>
      </c>
      <c r="D167" s="56"/>
      <c r="E167" s="56">
        <v>0</v>
      </c>
      <c r="F167" s="56">
        <v>0</v>
      </c>
      <c r="G167" s="56"/>
      <c r="H167" s="56">
        <v>0</v>
      </c>
      <c r="I167" s="56"/>
      <c r="J167" s="56">
        <v>0</v>
      </c>
      <c r="K167" s="56"/>
      <c r="L167" s="17">
        <f>H167+J167</f>
        <v>0</v>
      </c>
      <c r="M167" s="56">
        <v>0</v>
      </c>
      <c r="N167" s="56">
        <v>0</v>
      </c>
      <c r="O167" s="56"/>
      <c r="P167" s="58">
        <v>0</v>
      </c>
      <c r="Q167" s="50" t="s">
        <v>120</v>
      </c>
      <c r="R167" s="56"/>
      <c r="S167" s="58">
        <v>0</v>
      </c>
      <c r="T167" s="56"/>
      <c r="U167" s="17">
        <f>S167+P167</f>
        <v>0</v>
      </c>
      <c r="V167" s="56"/>
      <c r="W167" s="56"/>
      <c r="X167" s="56"/>
      <c r="Y167" s="56"/>
      <c r="Z167" s="56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</row>
    <row r="168" spans="1:44" s="15" customFormat="1" x14ac:dyDescent="0.25">
      <c r="A168" s="50" t="s">
        <v>121</v>
      </c>
      <c r="B168" s="56"/>
      <c r="C168" s="56">
        <v>0</v>
      </c>
      <c r="D168" s="56"/>
      <c r="E168" s="56">
        <v>532</v>
      </c>
      <c r="F168" s="56">
        <v>447</v>
      </c>
      <c r="G168" s="56"/>
      <c r="H168" s="56">
        <v>534</v>
      </c>
      <c r="I168" s="56"/>
      <c r="J168" s="56">
        <v>0</v>
      </c>
      <c r="K168" s="56"/>
      <c r="L168" s="17">
        <f>H168+J168</f>
        <v>534</v>
      </c>
      <c r="M168" s="56">
        <v>594</v>
      </c>
      <c r="N168" s="56">
        <v>508</v>
      </c>
      <c r="O168" s="56"/>
      <c r="P168" s="58">
        <v>14</v>
      </c>
      <c r="Q168" s="50" t="s">
        <v>121</v>
      </c>
      <c r="R168" s="56"/>
      <c r="S168" s="58">
        <v>50</v>
      </c>
      <c r="T168" s="56"/>
      <c r="U168" s="17">
        <f>S168+P168</f>
        <v>64</v>
      </c>
      <c r="V168" s="56"/>
      <c r="W168" s="56"/>
      <c r="X168" s="56"/>
      <c r="Y168" s="56"/>
      <c r="Z168" s="56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</row>
    <row r="169" spans="1:44" s="15" customFormat="1" x14ac:dyDescent="0.25">
      <c r="A169" s="50" t="s">
        <v>122</v>
      </c>
      <c r="B169" s="56"/>
      <c r="C169" s="56">
        <v>0</v>
      </c>
      <c r="D169" s="56"/>
      <c r="E169" s="56">
        <v>127</v>
      </c>
      <c r="F169" s="56">
        <v>92</v>
      </c>
      <c r="G169" s="56"/>
      <c r="H169" s="56">
        <v>1</v>
      </c>
      <c r="I169" s="56"/>
      <c r="J169" s="56">
        <v>0</v>
      </c>
      <c r="K169" s="56"/>
      <c r="L169" s="17">
        <f>H169+J169</f>
        <v>1</v>
      </c>
      <c r="M169" s="56">
        <v>0</v>
      </c>
      <c r="N169" s="56">
        <v>0</v>
      </c>
      <c r="O169" s="56"/>
      <c r="P169" s="58">
        <v>0</v>
      </c>
      <c r="Q169" s="50" t="s">
        <v>122</v>
      </c>
      <c r="R169" s="56"/>
      <c r="S169" s="58">
        <v>0</v>
      </c>
      <c r="T169" s="56"/>
      <c r="U169" s="17">
        <f>S169+P169</f>
        <v>0</v>
      </c>
      <c r="V169" s="56"/>
      <c r="W169" s="56"/>
      <c r="X169" s="56"/>
      <c r="Y169" s="56"/>
      <c r="Z169" s="56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</row>
    <row r="170" spans="1:44" s="15" customFormat="1" x14ac:dyDescent="0.25">
      <c r="A170" s="50" t="s">
        <v>123</v>
      </c>
      <c r="B170" s="56"/>
      <c r="C170" s="56">
        <v>0</v>
      </c>
      <c r="D170" s="56"/>
      <c r="E170" s="56">
        <v>0</v>
      </c>
      <c r="F170" s="56">
        <v>0</v>
      </c>
      <c r="G170" s="56"/>
      <c r="H170" s="56">
        <v>0</v>
      </c>
      <c r="I170" s="56"/>
      <c r="J170" s="56">
        <v>0</v>
      </c>
      <c r="K170" s="56"/>
      <c r="L170" s="17">
        <f>H170+J170</f>
        <v>0</v>
      </c>
      <c r="M170" s="56">
        <v>0</v>
      </c>
      <c r="N170" s="56">
        <v>0</v>
      </c>
      <c r="O170" s="56"/>
      <c r="P170" s="58">
        <v>0</v>
      </c>
      <c r="Q170" s="50" t="s">
        <v>123</v>
      </c>
      <c r="R170" s="56"/>
      <c r="S170" s="58">
        <v>0</v>
      </c>
      <c r="T170" s="56"/>
      <c r="U170" s="17">
        <f>S170+P170</f>
        <v>0</v>
      </c>
      <c r="V170" s="56"/>
      <c r="W170" s="56"/>
      <c r="X170" s="56"/>
      <c r="Y170" s="56"/>
      <c r="Z170" s="56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</row>
    <row r="171" spans="1:44" s="21" customFormat="1" x14ac:dyDescent="0.25">
      <c r="A171" s="65" t="s">
        <v>13</v>
      </c>
      <c r="B171" s="66"/>
      <c r="C171" s="66">
        <f>SUM(C166:C170)</f>
        <v>0</v>
      </c>
      <c r="D171" s="66"/>
      <c r="E171" s="66">
        <f t="shared" ref="E171:AR171" si="64">SUM(E166:E170)</f>
        <v>1191</v>
      </c>
      <c r="F171" s="66">
        <f t="shared" si="64"/>
        <v>966</v>
      </c>
      <c r="G171" s="66"/>
      <c r="H171" s="66">
        <f t="shared" si="64"/>
        <v>1069</v>
      </c>
      <c r="I171" s="66"/>
      <c r="J171" s="66">
        <f t="shared" si="64"/>
        <v>0</v>
      </c>
      <c r="K171" s="66"/>
      <c r="L171" s="66">
        <f t="shared" si="64"/>
        <v>1069</v>
      </c>
      <c r="M171" s="66">
        <f t="shared" si="64"/>
        <v>1166</v>
      </c>
      <c r="N171" s="66">
        <f t="shared" si="64"/>
        <v>1016</v>
      </c>
      <c r="O171" s="66"/>
      <c r="P171" s="66">
        <f>SUM(P166:P170)</f>
        <v>28</v>
      </c>
      <c r="Q171" s="65" t="s">
        <v>13</v>
      </c>
      <c r="R171" s="66"/>
      <c r="S171" s="66">
        <f t="shared" si="64"/>
        <v>100</v>
      </c>
      <c r="T171" s="66"/>
      <c r="U171" s="66">
        <f t="shared" si="64"/>
        <v>128</v>
      </c>
      <c r="V171" s="66">
        <f t="shared" si="64"/>
        <v>0</v>
      </c>
      <c r="W171" s="66">
        <f t="shared" si="64"/>
        <v>0</v>
      </c>
      <c r="X171" s="66">
        <f t="shared" si="64"/>
        <v>0</v>
      </c>
      <c r="Y171" s="66">
        <f t="shared" si="64"/>
        <v>0</v>
      </c>
      <c r="Z171" s="66">
        <f t="shared" si="64"/>
        <v>0</v>
      </c>
      <c r="AA171" s="67">
        <f t="shared" si="64"/>
        <v>0</v>
      </c>
      <c r="AB171" s="67">
        <f t="shared" si="64"/>
        <v>0</v>
      </c>
      <c r="AC171" s="67">
        <f t="shared" si="64"/>
        <v>0</v>
      </c>
      <c r="AD171" s="67">
        <f t="shared" si="64"/>
        <v>0</v>
      </c>
      <c r="AE171" s="67">
        <f t="shared" si="64"/>
        <v>0</v>
      </c>
      <c r="AF171" s="67">
        <f t="shared" si="64"/>
        <v>0</v>
      </c>
      <c r="AG171" s="67">
        <f t="shared" si="64"/>
        <v>0</v>
      </c>
      <c r="AH171" s="67">
        <f t="shared" si="64"/>
        <v>0</v>
      </c>
      <c r="AI171" s="67">
        <f t="shared" si="64"/>
        <v>0</v>
      </c>
      <c r="AJ171" s="67">
        <f t="shared" si="64"/>
        <v>0</v>
      </c>
      <c r="AK171" s="67">
        <f t="shared" si="64"/>
        <v>0</v>
      </c>
      <c r="AL171" s="67">
        <f t="shared" si="64"/>
        <v>0</v>
      </c>
      <c r="AM171" s="67">
        <f t="shared" si="64"/>
        <v>0</v>
      </c>
      <c r="AN171" s="67">
        <f t="shared" si="64"/>
        <v>0</v>
      </c>
      <c r="AO171" s="67">
        <f t="shared" si="64"/>
        <v>0</v>
      </c>
      <c r="AP171" s="67">
        <f t="shared" si="64"/>
        <v>0</v>
      </c>
      <c r="AQ171" s="67">
        <f t="shared" si="64"/>
        <v>0</v>
      </c>
      <c r="AR171" s="67">
        <f t="shared" si="64"/>
        <v>0</v>
      </c>
    </row>
    <row r="172" spans="1:44" x14ac:dyDescent="0.25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2"/>
      <c r="R172" s="53"/>
      <c r="S172" s="53"/>
      <c r="T172" s="53"/>
      <c r="U172" s="53"/>
      <c r="V172" s="53"/>
      <c r="W172" s="53"/>
      <c r="X172" s="53"/>
      <c r="Y172" s="53"/>
      <c r="Z172" s="53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</row>
    <row r="173" spans="1:44" s="11" customFormat="1" ht="25.5" x14ac:dyDescent="0.25">
      <c r="A173" s="4" t="s">
        <v>124</v>
      </c>
      <c r="B173" s="5" t="str">
        <f>B$4</f>
        <v>Meta Parcial</v>
      </c>
      <c r="C173" s="5" t="str">
        <f t="shared" ref="C173:AR173" si="65">C$4</f>
        <v>26-31-jul-24</v>
      </c>
      <c r="D173" s="5" t="str">
        <f t="shared" si="65"/>
        <v>Meta Mensal</v>
      </c>
      <c r="E173" s="5">
        <f t="shared" si="65"/>
        <v>45505</v>
      </c>
      <c r="F173" s="5" t="e">
        <f t="shared" ca="1" si="65"/>
        <v>#NAME?</v>
      </c>
      <c r="G173" s="5" t="str">
        <f t="shared" si="65"/>
        <v>Meta Parcial</v>
      </c>
      <c r="H173" s="5" t="str">
        <f t="shared" si="65"/>
        <v>01-25-Out-24</v>
      </c>
      <c r="I173" s="5" t="str">
        <f t="shared" si="65"/>
        <v>Meta Parcial</v>
      </c>
      <c r="J173" s="5" t="str">
        <f t="shared" si="65"/>
        <v>26-31-Out-24</v>
      </c>
      <c r="K173" s="5" t="str">
        <f t="shared" si="65"/>
        <v>Meta Mensal</v>
      </c>
      <c r="L173" s="5">
        <f t="shared" si="65"/>
        <v>45566</v>
      </c>
      <c r="M173" s="5" t="e">
        <f t="shared" ca="1" si="65"/>
        <v>#NAME?</v>
      </c>
      <c r="N173" s="5" t="e">
        <f t="shared" ca="1" si="65"/>
        <v>#NAME?</v>
      </c>
      <c r="O173" s="5" t="str">
        <f t="shared" si="65"/>
        <v>Meta Parcial</v>
      </c>
      <c r="P173" s="5" t="str">
        <f t="shared" si="65"/>
        <v>01-20/01 de 2025</v>
      </c>
      <c r="Q173" s="7" t="s">
        <v>125</v>
      </c>
      <c r="R173" s="8" t="str">
        <f t="shared" si="65"/>
        <v>Meta Parcial</v>
      </c>
      <c r="S173" s="8" t="str">
        <f t="shared" si="65"/>
        <v>21-31/01 de 2025</v>
      </c>
      <c r="T173" s="8" t="str">
        <f t="shared" si="65"/>
        <v>Meta Mensal</v>
      </c>
      <c r="U173" s="8">
        <f t="shared" si="65"/>
        <v>45658</v>
      </c>
      <c r="V173" s="8" t="e">
        <f t="shared" ca="1" si="65"/>
        <v>#NAME?</v>
      </c>
      <c r="W173" s="8" t="e">
        <f t="shared" ca="1" si="65"/>
        <v>#NAME?</v>
      </c>
      <c r="X173" s="8" t="e">
        <f t="shared" ca="1" si="65"/>
        <v>#NAME?</v>
      </c>
      <c r="Y173" s="8" t="e">
        <f t="shared" ca="1" si="65"/>
        <v>#NAME?</v>
      </c>
      <c r="Z173" s="8" t="e">
        <f t="shared" ca="1" si="65"/>
        <v>#NAME?</v>
      </c>
      <c r="AA173" s="27" t="e">
        <f t="shared" ca="1" si="65"/>
        <v>#NAME?</v>
      </c>
      <c r="AB173" s="27" t="e">
        <f t="shared" ca="1" si="65"/>
        <v>#NAME?</v>
      </c>
      <c r="AC173" s="27" t="e">
        <f t="shared" ca="1" si="65"/>
        <v>#NAME?</v>
      </c>
      <c r="AD173" s="27" t="e">
        <f t="shared" ca="1" si="65"/>
        <v>#NAME?</v>
      </c>
      <c r="AE173" s="27" t="e">
        <f t="shared" ca="1" si="65"/>
        <v>#NAME?</v>
      </c>
      <c r="AF173" s="27" t="e">
        <f t="shared" ca="1" si="65"/>
        <v>#NAME?</v>
      </c>
      <c r="AG173" s="27" t="e">
        <f t="shared" ca="1" si="65"/>
        <v>#NAME?</v>
      </c>
      <c r="AH173" s="27" t="e">
        <f t="shared" ca="1" si="65"/>
        <v>#NAME?</v>
      </c>
      <c r="AI173" s="27" t="e">
        <f t="shared" ca="1" si="65"/>
        <v>#NAME?</v>
      </c>
      <c r="AJ173" s="27" t="e">
        <f t="shared" ca="1" si="65"/>
        <v>#NAME?</v>
      </c>
      <c r="AK173" s="27" t="e">
        <f t="shared" ca="1" si="65"/>
        <v>#NAME?</v>
      </c>
      <c r="AL173" s="27" t="e">
        <f t="shared" ca="1" si="65"/>
        <v>#NAME?</v>
      </c>
      <c r="AM173" s="27" t="e">
        <f t="shared" ca="1" si="65"/>
        <v>#NAME?</v>
      </c>
      <c r="AN173" s="27" t="e">
        <f t="shared" ca="1" si="65"/>
        <v>#NAME?</v>
      </c>
      <c r="AO173" s="27" t="e">
        <f t="shared" ca="1" si="65"/>
        <v>#NAME?</v>
      </c>
      <c r="AP173" s="27" t="e">
        <f t="shared" ca="1" si="65"/>
        <v>#NAME?</v>
      </c>
      <c r="AQ173" s="27" t="e">
        <f t="shared" ca="1" si="65"/>
        <v>#NAME?</v>
      </c>
      <c r="AR173" s="27" t="e">
        <f t="shared" ca="1" si="65"/>
        <v>#NAME?</v>
      </c>
    </row>
    <row r="174" spans="1:44" s="15" customFormat="1" x14ac:dyDescent="0.25">
      <c r="A174" s="16" t="s">
        <v>126</v>
      </c>
      <c r="B174" s="49">
        <f>(D174/31)*6</f>
        <v>46.451612903225808</v>
      </c>
      <c r="C174" s="56">
        <v>6</v>
      </c>
      <c r="D174" s="49">
        <v>240</v>
      </c>
      <c r="E174" s="56">
        <v>253</v>
      </c>
      <c r="F174" s="56">
        <v>257</v>
      </c>
      <c r="G174" s="14">
        <f>ROUND(((K174/31)*25),0)</f>
        <v>194</v>
      </c>
      <c r="H174" s="56">
        <v>241</v>
      </c>
      <c r="I174" s="14">
        <f>ROUND(((K174/31)*6),0)</f>
        <v>46</v>
      </c>
      <c r="J174" s="56">
        <v>4</v>
      </c>
      <c r="K174" s="56">
        <f>D174</f>
        <v>240</v>
      </c>
      <c r="L174" s="17">
        <f>H174+J174</f>
        <v>245</v>
      </c>
      <c r="M174" s="56">
        <v>240</v>
      </c>
      <c r="N174" s="56">
        <v>249</v>
      </c>
      <c r="O174" s="57">
        <f>ROUND((K174/31)*20,0)</f>
        <v>155</v>
      </c>
      <c r="P174" s="58">
        <v>146</v>
      </c>
      <c r="Q174" s="16" t="s">
        <v>126</v>
      </c>
      <c r="R174" s="14">
        <f>ROUND((T174/31)*11,0)</f>
        <v>85</v>
      </c>
      <c r="S174" s="58">
        <v>108</v>
      </c>
      <c r="T174" s="56">
        <v>240</v>
      </c>
      <c r="U174" s="17">
        <f>S174+P174</f>
        <v>254</v>
      </c>
      <c r="V174" s="56"/>
      <c r="W174" s="56"/>
      <c r="X174" s="56"/>
      <c r="Y174" s="56"/>
      <c r="Z174" s="56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</row>
    <row r="175" spans="1:44" s="15" customFormat="1" x14ac:dyDescent="0.25">
      <c r="A175" s="16" t="s">
        <v>127</v>
      </c>
      <c r="B175" s="49">
        <f>(D175/31)*6</f>
        <v>69.677419354838719</v>
      </c>
      <c r="C175" s="56">
        <v>45</v>
      </c>
      <c r="D175" s="49">
        <v>360</v>
      </c>
      <c r="E175" s="56">
        <v>411</v>
      </c>
      <c r="F175" s="56">
        <v>396</v>
      </c>
      <c r="G175" s="14">
        <f>ROUND(((K175/31)*25),0)</f>
        <v>290</v>
      </c>
      <c r="H175" s="56">
        <v>253</v>
      </c>
      <c r="I175" s="14">
        <f>ROUND(((K175/31)*6),0)</f>
        <v>70</v>
      </c>
      <c r="J175" s="56">
        <v>110</v>
      </c>
      <c r="K175" s="56">
        <f>D175</f>
        <v>360</v>
      </c>
      <c r="L175" s="17">
        <f>H175+J175</f>
        <v>363</v>
      </c>
      <c r="M175" s="56">
        <v>402</v>
      </c>
      <c r="N175" s="56">
        <v>397</v>
      </c>
      <c r="O175" s="57">
        <f>ROUND((K175/31)*20,0)</f>
        <v>232</v>
      </c>
      <c r="P175" s="58">
        <v>215</v>
      </c>
      <c r="Q175" s="16" t="s">
        <v>127</v>
      </c>
      <c r="R175" s="14">
        <f>ROUND((T175/31)*11,0)</f>
        <v>128</v>
      </c>
      <c r="S175" s="58">
        <v>150</v>
      </c>
      <c r="T175" s="56">
        <v>360</v>
      </c>
      <c r="U175" s="17">
        <f>S175+P175</f>
        <v>365</v>
      </c>
      <c r="V175" s="56"/>
      <c r="W175" s="56"/>
      <c r="X175" s="56"/>
      <c r="Y175" s="56"/>
      <c r="Z175" s="56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</row>
    <row r="176" spans="1:44" s="21" customFormat="1" x14ac:dyDescent="0.25">
      <c r="A176" s="18" t="s">
        <v>13</v>
      </c>
      <c r="B176" s="70">
        <f>SUM(B174:B175)</f>
        <v>116.12903225806453</v>
      </c>
      <c r="C176" s="70">
        <f>SUM(C174:C175)</f>
        <v>51</v>
      </c>
      <c r="D176" s="70">
        <f>SUM(D174:D175)</f>
        <v>600</v>
      </c>
      <c r="E176" s="70">
        <f t="shared" ref="E176:AR176" si="66">SUM(E174:E175)</f>
        <v>664</v>
      </c>
      <c r="F176" s="70">
        <f t="shared" si="66"/>
        <v>653</v>
      </c>
      <c r="G176" s="70">
        <f t="shared" si="66"/>
        <v>484</v>
      </c>
      <c r="H176" s="70">
        <f t="shared" si="66"/>
        <v>494</v>
      </c>
      <c r="I176" s="70">
        <f t="shared" si="66"/>
        <v>116</v>
      </c>
      <c r="J176" s="70">
        <f t="shared" si="66"/>
        <v>114</v>
      </c>
      <c r="K176" s="70">
        <f t="shared" si="66"/>
        <v>600</v>
      </c>
      <c r="L176" s="70">
        <f t="shared" si="66"/>
        <v>608</v>
      </c>
      <c r="M176" s="70">
        <f t="shared" si="66"/>
        <v>642</v>
      </c>
      <c r="N176" s="70">
        <f t="shared" si="66"/>
        <v>646</v>
      </c>
      <c r="O176" s="70">
        <f t="shared" si="66"/>
        <v>387</v>
      </c>
      <c r="P176" s="70">
        <f t="shared" si="66"/>
        <v>361</v>
      </c>
      <c r="Q176" s="18" t="s">
        <v>13</v>
      </c>
      <c r="R176" s="70">
        <f t="shared" si="66"/>
        <v>213</v>
      </c>
      <c r="S176" s="70">
        <f t="shared" si="66"/>
        <v>258</v>
      </c>
      <c r="T176" s="70">
        <f t="shared" si="66"/>
        <v>600</v>
      </c>
      <c r="U176" s="70">
        <f t="shared" si="66"/>
        <v>619</v>
      </c>
      <c r="V176" s="70">
        <f t="shared" si="66"/>
        <v>0</v>
      </c>
      <c r="W176" s="70">
        <f t="shared" si="66"/>
        <v>0</v>
      </c>
      <c r="X176" s="70">
        <f t="shared" si="66"/>
        <v>0</v>
      </c>
      <c r="Y176" s="70">
        <f t="shared" si="66"/>
        <v>0</v>
      </c>
      <c r="Z176" s="70">
        <f t="shared" si="66"/>
        <v>0</v>
      </c>
      <c r="AA176" s="71">
        <f t="shared" si="66"/>
        <v>0</v>
      </c>
      <c r="AB176" s="71">
        <f t="shared" si="66"/>
        <v>0</v>
      </c>
      <c r="AC176" s="71">
        <f t="shared" si="66"/>
        <v>0</v>
      </c>
      <c r="AD176" s="71">
        <f t="shared" si="66"/>
        <v>0</v>
      </c>
      <c r="AE176" s="71">
        <f t="shared" si="66"/>
        <v>0</v>
      </c>
      <c r="AF176" s="71">
        <f t="shared" si="66"/>
        <v>0</v>
      </c>
      <c r="AG176" s="71">
        <f t="shared" si="66"/>
        <v>0</v>
      </c>
      <c r="AH176" s="71">
        <f t="shared" si="66"/>
        <v>0</v>
      </c>
      <c r="AI176" s="71">
        <f t="shared" si="66"/>
        <v>0</v>
      </c>
      <c r="AJ176" s="71">
        <f t="shared" si="66"/>
        <v>0</v>
      </c>
      <c r="AK176" s="71">
        <f t="shared" si="66"/>
        <v>0</v>
      </c>
      <c r="AL176" s="71">
        <f t="shared" si="66"/>
        <v>0</v>
      </c>
      <c r="AM176" s="71">
        <f t="shared" si="66"/>
        <v>0</v>
      </c>
      <c r="AN176" s="71">
        <f t="shared" si="66"/>
        <v>0</v>
      </c>
      <c r="AO176" s="71">
        <f t="shared" si="66"/>
        <v>0</v>
      </c>
      <c r="AP176" s="71">
        <f t="shared" si="66"/>
        <v>0</v>
      </c>
      <c r="AQ176" s="71">
        <f t="shared" si="66"/>
        <v>0</v>
      </c>
      <c r="AR176" s="71">
        <f t="shared" si="66"/>
        <v>0</v>
      </c>
    </row>
    <row r="177" spans="1:44" x14ac:dyDescent="0.25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2"/>
      <c r="R177" s="53"/>
      <c r="S177" s="53"/>
      <c r="T177" s="53"/>
      <c r="U177" s="53"/>
      <c r="V177" s="53"/>
      <c r="W177" s="53"/>
      <c r="X177" s="53"/>
      <c r="Y177" s="53"/>
      <c r="Z177" s="53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</row>
    <row r="178" spans="1:44" s="11" customFormat="1" ht="25.5" x14ac:dyDescent="0.25">
      <c r="A178" s="4" t="s">
        <v>128</v>
      </c>
      <c r="B178" s="5" t="str">
        <f>B$4</f>
        <v>Meta Parcial</v>
      </c>
      <c r="C178" s="5" t="str">
        <f t="shared" ref="C178:AR178" si="67">C$4</f>
        <v>26-31-jul-24</v>
      </c>
      <c r="D178" s="5" t="str">
        <f t="shared" si="67"/>
        <v>Meta Mensal</v>
      </c>
      <c r="E178" s="5">
        <f t="shared" si="67"/>
        <v>45505</v>
      </c>
      <c r="F178" s="5" t="e">
        <f t="shared" ca="1" si="67"/>
        <v>#NAME?</v>
      </c>
      <c r="G178" s="5" t="str">
        <f t="shared" si="67"/>
        <v>Meta Parcial</v>
      </c>
      <c r="H178" s="5" t="str">
        <f t="shared" si="67"/>
        <v>01-25-Out-24</v>
      </c>
      <c r="I178" s="5" t="str">
        <f t="shared" si="67"/>
        <v>Meta Parcial</v>
      </c>
      <c r="J178" s="5" t="str">
        <f t="shared" si="67"/>
        <v>26-31-Out-24</v>
      </c>
      <c r="K178" s="5" t="str">
        <f t="shared" si="67"/>
        <v>Meta Mensal</v>
      </c>
      <c r="L178" s="5">
        <f t="shared" si="67"/>
        <v>45566</v>
      </c>
      <c r="M178" s="5" t="e">
        <f t="shared" ca="1" si="67"/>
        <v>#NAME?</v>
      </c>
      <c r="N178" s="5" t="e">
        <f t="shared" ca="1" si="67"/>
        <v>#NAME?</v>
      </c>
      <c r="O178" s="5" t="str">
        <f t="shared" si="67"/>
        <v>Meta Parcial</v>
      </c>
      <c r="P178" s="5" t="str">
        <f t="shared" si="67"/>
        <v>01-20/01 de 2025</v>
      </c>
      <c r="Q178" s="7" t="s">
        <v>129</v>
      </c>
      <c r="R178" s="8" t="str">
        <f t="shared" si="67"/>
        <v>Meta Parcial</v>
      </c>
      <c r="S178" s="8" t="str">
        <f t="shared" si="67"/>
        <v>21-31/01 de 2025</v>
      </c>
      <c r="T178" s="8" t="str">
        <f t="shared" si="67"/>
        <v>Meta Mensal</v>
      </c>
      <c r="U178" s="8">
        <f t="shared" si="67"/>
        <v>45658</v>
      </c>
      <c r="V178" s="8" t="e">
        <f t="shared" ca="1" si="67"/>
        <v>#NAME?</v>
      </c>
      <c r="W178" s="8" t="e">
        <f t="shared" ca="1" si="67"/>
        <v>#NAME?</v>
      </c>
      <c r="X178" s="8" t="e">
        <f t="shared" ca="1" si="67"/>
        <v>#NAME?</v>
      </c>
      <c r="Y178" s="8" t="e">
        <f t="shared" ca="1" si="67"/>
        <v>#NAME?</v>
      </c>
      <c r="Z178" s="8" t="e">
        <f t="shared" ca="1" si="67"/>
        <v>#NAME?</v>
      </c>
      <c r="AA178" s="27" t="e">
        <f t="shared" ca="1" si="67"/>
        <v>#NAME?</v>
      </c>
      <c r="AB178" s="27" t="e">
        <f t="shared" ca="1" si="67"/>
        <v>#NAME?</v>
      </c>
      <c r="AC178" s="27" t="e">
        <f t="shared" ca="1" si="67"/>
        <v>#NAME?</v>
      </c>
      <c r="AD178" s="27" t="e">
        <f t="shared" ca="1" si="67"/>
        <v>#NAME?</v>
      </c>
      <c r="AE178" s="27" t="e">
        <f t="shared" ca="1" si="67"/>
        <v>#NAME?</v>
      </c>
      <c r="AF178" s="27" t="e">
        <f t="shared" ca="1" si="67"/>
        <v>#NAME?</v>
      </c>
      <c r="AG178" s="27" t="e">
        <f t="shared" ca="1" si="67"/>
        <v>#NAME?</v>
      </c>
      <c r="AH178" s="27" t="e">
        <f t="shared" ca="1" si="67"/>
        <v>#NAME?</v>
      </c>
      <c r="AI178" s="27" t="e">
        <f t="shared" ca="1" si="67"/>
        <v>#NAME?</v>
      </c>
      <c r="AJ178" s="27" t="e">
        <f t="shared" ca="1" si="67"/>
        <v>#NAME?</v>
      </c>
      <c r="AK178" s="27" t="e">
        <f t="shared" ca="1" si="67"/>
        <v>#NAME?</v>
      </c>
      <c r="AL178" s="27" t="e">
        <f t="shared" ca="1" si="67"/>
        <v>#NAME?</v>
      </c>
      <c r="AM178" s="27" t="e">
        <f t="shared" ca="1" si="67"/>
        <v>#NAME?</v>
      </c>
      <c r="AN178" s="27" t="e">
        <f t="shared" ca="1" si="67"/>
        <v>#NAME?</v>
      </c>
      <c r="AO178" s="27" t="e">
        <f t="shared" ca="1" si="67"/>
        <v>#NAME?</v>
      </c>
      <c r="AP178" s="27" t="e">
        <f t="shared" ca="1" si="67"/>
        <v>#NAME?</v>
      </c>
      <c r="AQ178" s="27" t="e">
        <f t="shared" ca="1" si="67"/>
        <v>#NAME?</v>
      </c>
      <c r="AR178" s="27" t="e">
        <f t="shared" ca="1" si="67"/>
        <v>#NAME?</v>
      </c>
    </row>
    <row r="179" spans="1:44" s="15" customFormat="1" x14ac:dyDescent="0.25">
      <c r="A179" s="16" t="s">
        <v>130</v>
      </c>
      <c r="B179" s="49">
        <f>(D179/31)*6</f>
        <v>21.29032258064516</v>
      </c>
      <c r="C179" s="14">
        <v>145</v>
      </c>
      <c r="D179" s="49">
        <v>110</v>
      </c>
      <c r="E179" s="14">
        <v>986</v>
      </c>
      <c r="F179" s="14">
        <v>788</v>
      </c>
      <c r="G179" s="14">
        <f>ROUND(((K179/31)*25),0)</f>
        <v>89</v>
      </c>
      <c r="H179" s="14">
        <v>547</v>
      </c>
      <c r="I179" s="14">
        <f>ROUND(((K179/31)*6),0)</f>
        <v>21</v>
      </c>
      <c r="J179" s="14">
        <v>158</v>
      </c>
      <c r="K179" s="56">
        <f>D179</f>
        <v>110</v>
      </c>
      <c r="L179" s="17">
        <f>H179+J179</f>
        <v>705</v>
      </c>
      <c r="M179" s="14">
        <v>683</v>
      </c>
      <c r="N179" s="14">
        <v>592</v>
      </c>
      <c r="O179" s="57">
        <f>ROUND((K179/31)*20,0)</f>
        <v>71</v>
      </c>
      <c r="P179" s="42">
        <v>357</v>
      </c>
      <c r="Q179" s="16" t="s">
        <v>130</v>
      </c>
      <c r="R179" s="14">
        <f>ROUND((T179/31)*11,0)</f>
        <v>39</v>
      </c>
      <c r="S179" s="42">
        <v>265</v>
      </c>
      <c r="T179" s="56">
        <v>110</v>
      </c>
      <c r="U179" s="17">
        <f>S179+P179</f>
        <v>622</v>
      </c>
      <c r="V179" s="14"/>
      <c r="W179" s="14"/>
      <c r="X179" s="14"/>
      <c r="Y179" s="14"/>
      <c r="Z179" s="14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</row>
    <row r="180" spans="1:44" s="15" customFormat="1" x14ac:dyDescent="0.25">
      <c r="A180" s="16" t="s">
        <v>131</v>
      </c>
      <c r="B180" s="49">
        <f>(D180/31)*6</f>
        <v>17.41935483870968</v>
      </c>
      <c r="C180" s="14">
        <v>0</v>
      </c>
      <c r="D180" s="49">
        <v>90</v>
      </c>
      <c r="E180" s="14">
        <v>330</v>
      </c>
      <c r="F180" s="14">
        <v>299</v>
      </c>
      <c r="G180" s="14">
        <f>ROUND(((K180/31)*25),0)</f>
        <v>73</v>
      </c>
      <c r="H180" s="14">
        <v>255</v>
      </c>
      <c r="I180" s="14">
        <f>ROUND(((K180/31)*6),0)</f>
        <v>17</v>
      </c>
      <c r="J180" s="14">
        <v>21</v>
      </c>
      <c r="K180" s="56">
        <f>D180</f>
        <v>90</v>
      </c>
      <c r="L180" s="17">
        <f>H180+J180</f>
        <v>276</v>
      </c>
      <c r="M180" s="14">
        <v>162</v>
      </c>
      <c r="N180" s="14">
        <v>245</v>
      </c>
      <c r="O180" s="57">
        <f>ROUND((K180/31)*20,0)</f>
        <v>58</v>
      </c>
      <c r="P180" s="42">
        <v>132</v>
      </c>
      <c r="Q180" s="16" t="s">
        <v>131</v>
      </c>
      <c r="R180" s="14">
        <f>ROUND((T180/31)*11,0)</f>
        <v>32</v>
      </c>
      <c r="S180" s="42">
        <v>81</v>
      </c>
      <c r="T180" s="56">
        <v>90</v>
      </c>
      <c r="U180" s="17">
        <f>S180+P180</f>
        <v>213</v>
      </c>
      <c r="V180" s="14"/>
      <c r="W180" s="14"/>
      <c r="X180" s="14"/>
      <c r="Y180" s="14"/>
      <c r="Z180" s="14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</row>
    <row r="181" spans="1:44" s="15" customFormat="1" x14ac:dyDescent="0.25">
      <c r="A181" s="16" t="s">
        <v>132</v>
      </c>
      <c r="B181" s="49">
        <f>(D181/31)*6</f>
        <v>11.612903225806452</v>
      </c>
      <c r="C181" s="14">
        <v>24</v>
      </c>
      <c r="D181" s="49">
        <v>60</v>
      </c>
      <c r="E181" s="14">
        <v>84</v>
      </c>
      <c r="F181" s="14">
        <v>98</v>
      </c>
      <c r="G181" s="14">
        <f>ROUND(((K181/31)*25),0)</f>
        <v>48</v>
      </c>
      <c r="H181" s="14">
        <v>88</v>
      </c>
      <c r="I181" s="14">
        <f>ROUND(((K181/31)*6),0)</f>
        <v>12</v>
      </c>
      <c r="J181" s="14">
        <v>4</v>
      </c>
      <c r="K181" s="56">
        <f>D181</f>
        <v>60</v>
      </c>
      <c r="L181" s="17">
        <f>H181+J181</f>
        <v>92</v>
      </c>
      <c r="M181" s="14">
        <v>78</v>
      </c>
      <c r="N181" s="14">
        <v>73</v>
      </c>
      <c r="O181" s="57">
        <f>ROUND((K181/31)*20,0)</f>
        <v>39</v>
      </c>
      <c r="P181" s="42">
        <v>43</v>
      </c>
      <c r="Q181" s="16" t="s">
        <v>132</v>
      </c>
      <c r="R181" s="14">
        <f>ROUND((T181/31)*11,0)</f>
        <v>21</v>
      </c>
      <c r="S181" s="42">
        <v>31</v>
      </c>
      <c r="T181" s="56">
        <v>60</v>
      </c>
      <c r="U181" s="17">
        <f>S181+P181</f>
        <v>74</v>
      </c>
      <c r="V181" s="14"/>
      <c r="W181" s="14"/>
      <c r="X181" s="14"/>
      <c r="Y181" s="14"/>
      <c r="Z181" s="14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</row>
    <row r="182" spans="1:44" s="15" customFormat="1" x14ac:dyDescent="0.25">
      <c r="A182" s="16" t="s">
        <v>133</v>
      </c>
      <c r="B182" s="49">
        <f>(D182/31)*6</f>
        <v>17.41935483870968</v>
      </c>
      <c r="C182" s="14">
        <v>7</v>
      </c>
      <c r="D182" s="49">
        <v>90</v>
      </c>
      <c r="E182" s="14">
        <v>146</v>
      </c>
      <c r="F182" s="14">
        <v>135</v>
      </c>
      <c r="G182" s="14">
        <f>ROUND(((K182/31)*25),0)</f>
        <v>73</v>
      </c>
      <c r="H182" s="14">
        <v>75</v>
      </c>
      <c r="I182" s="14">
        <f>ROUND(((K182/31)*6),0)</f>
        <v>17</v>
      </c>
      <c r="J182" s="14">
        <v>33</v>
      </c>
      <c r="K182" s="56">
        <f>D182</f>
        <v>90</v>
      </c>
      <c r="L182" s="17">
        <f>H182+J182</f>
        <v>108</v>
      </c>
      <c r="M182" s="14">
        <v>126</v>
      </c>
      <c r="N182" s="14">
        <v>96</v>
      </c>
      <c r="O182" s="57">
        <f>ROUND((K182/31)*20,0)</f>
        <v>58</v>
      </c>
      <c r="P182" s="42">
        <v>106</v>
      </c>
      <c r="Q182" s="16" t="s">
        <v>133</v>
      </c>
      <c r="R182" s="14">
        <f>ROUND((T182/31)*11,0)</f>
        <v>32</v>
      </c>
      <c r="S182" s="42">
        <v>15</v>
      </c>
      <c r="T182" s="56">
        <v>90</v>
      </c>
      <c r="U182" s="17">
        <f>S182+P182</f>
        <v>121</v>
      </c>
      <c r="V182" s="14"/>
      <c r="W182" s="14"/>
      <c r="X182" s="14"/>
      <c r="Y182" s="14"/>
      <c r="Z182" s="14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</row>
    <row r="183" spans="1:44" s="21" customFormat="1" x14ac:dyDescent="0.25">
      <c r="A183" s="18" t="s">
        <v>13</v>
      </c>
      <c r="B183" s="70">
        <f>SUM(B179:B182)</f>
        <v>67.741935483870975</v>
      </c>
      <c r="C183" s="70">
        <f>SUM(C179:C182)</f>
        <v>176</v>
      </c>
      <c r="D183" s="70">
        <f>SUM(D179:D182)</f>
        <v>350</v>
      </c>
      <c r="E183" s="70">
        <f t="shared" ref="E183:AR183" si="68">SUM(E179:E182)</f>
        <v>1546</v>
      </c>
      <c r="F183" s="70">
        <f t="shared" si="68"/>
        <v>1320</v>
      </c>
      <c r="G183" s="70">
        <f t="shared" si="68"/>
        <v>283</v>
      </c>
      <c r="H183" s="70">
        <f t="shared" si="68"/>
        <v>965</v>
      </c>
      <c r="I183" s="70">
        <f t="shared" si="68"/>
        <v>67</v>
      </c>
      <c r="J183" s="70">
        <f t="shared" si="68"/>
        <v>216</v>
      </c>
      <c r="K183" s="70">
        <f t="shared" si="68"/>
        <v>350</v>
      </c>
      <c r="L183" s="70">
        <f t="shared" si="68"/>
        <v>1181</v>
      </c>
      <c r="M183" s="70">
        <f t="shared" si="68"/>
        <v>1049</v>
      </c>
      <c r="N183" s="70">
        <f t="shared" si="68"/>
        <v>1006</v>
      </c>
      <c r="O183" s="70">
        <f t="shared" si="68"/>
        <v>226</v>
      </c>
      <c r="P183" s="70">
        <f t="shared" si="68"/>
        <v>638</v>
      </c>
      <c r="Q183" s="18" t="s">
        <v>13</v>
      </c>
      <c r="R183" s="70">
        <f t="shared" si="68"/>
        <v>124</v>
      </c>
      <c r="S183" s="70">
        <f t="shared" si="68"/>
        <v>392</v>
      </c>
      <c r="T183" s="70">
        <f t="shared" si="68"/>
        <v>350</v>
      </c>
      <c r="U183" s="70">
        <f t="shared" si="68"/>
        <v>1030</v>
      </c>
      <c r="V183" s="70">
        <f t="shared" si="68"/>
        <v>0</v>
      </c>
      <c r="W183" s="70">
        <f t="shared" si="68"/>
        <v>0</v>
      </c>
      <c r="X183" s="70">
        <f t="shared" si="68"/>
        <v>0</v>
      </c>
      <c r="Y183" s="70">
        <f t="shared" si="68"/>
        <v>0</v>
      </c>
      <c r="Z183" s="70">
        <f t="shared" si="68"/>
        <v>0</v>
      </c>
      <c r="AA183" s="71">
        <f t="shared" si="68"/>
        <v>0</v>
      </c>
      <c r="AB183" s="71">
        <f t="shared" si="68"/>
        <v>0</v>
      </c>
      <c r="AC183" s="71">
        <f t="shared" si="68"/>
        <v>0</v>
      </c>
      <c r="AD183" s="71">
        <f t="shared" si="68"/>
        <v>0</v>
      </c>
      <c r="AE183" s="71">
        <f t="shared" si="68"/>
        <v>0</v>
      </c>
      <c r="AF183" s="71">
        <f t="shared" si="68"/>
        <v>0</v>
      </c>
      <c r="AG183" s="71">
        <f t="shared" si="68"/>
        <v>0</v>
      </c>
      <c r="AH183" s="71">
        <f t="shared" si="68"/>
        <v>0</v>
      </c>
      <c r="AI183" s="71">
        <f t="shared" si="68"/>
        <v>0</v>
      </c>
      <c r="AJ183" s="71">
        <f t="shared" si="68"/>
        <v>0</v>
      </c>
      <c r="AK183" s="71">
        <f t="shared" si="68"/>
        <v>0</v>
      </c>
      <c r="AL183" s="71">
        <f t="shared" si="68"/>
        <v>0</v>
      </c>
      <c r="AM183" s="71">
        <f t="shared" si="68"/>
        <v>0</v>
      </c>
      <c r="AN183" s="71">
        <f t="shared" si="68"/>
        <v>0</v>
      </c>
      <c r="AO183" s="71">
        <f t="shared" si="68"/>
        <v>0</v>
      </c>
      <c r="AP183" s="71">
        <f t="shared" si="68"/>
        <v>0</v>
      </c>
      <c r="AQ183" s="71">
        <f t="shared" si="68"/>
        <v>0</v>
      </c>
      <c r="AR183" s="71">
        <f t="shared" si="68"/>
        <v>0</v>
      </c>
    </row>
    <row r="184" spans="1:44" x14ac:dyDescent="0.25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2"/>
      <c r="R184" s="53"/>
      <c r="S184" s="53"/>
      <c r="T184" s="53"/>
      <c r="U184" s="53"/>
      <c r="V184" s="53"/>
      <c r="W184" s="53"/>
      <c r="X184" s="53"/>
      <c r="Y184" s="53"/>
      <c r="Z184" s="53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</row>
    <row r="185" spans="1:44" s="11" customFormat="1" x14ac:dyDescent="0.25">
      <c r="A185" s="4" t="s">
        <v>134</v>
      </c>
      <c r="B185" s="5" t="str">
        <f>B$4</f>
        <v>Meta Parcial</v>
      </c>
      <c r="C185" s="5" t="str">
        <f t="shared" ref="C185:AR185" si="69">C$4</f>
        <v>26-31-jul-24</v>
      </c>
      <c r="D185" s="5" t="str">
        <f t="shared" si="69"/>
        <v>Meta Mensal</v>
      </c>
      <c r="E185" s="5">
        <f t="shared" si="69"/>
        <v>45505</v>
      </c>
      <c r="F185" s="5" t="e">
        <f t="shared" ca="1" si="69"/>
        <v>#NAME?</v>
      </c>
      <c r="G185" s="5" t="str">
        <f t="shared" si="69"/>
        <v>Meta Parcial</v>
      </c>
      <c r="H185" s="5" t="str">
        <f t="shared" si="69"/>
        <v>01-25-Out-24</v>
      </c>
      <c r="I185" s="5" t="str">
        <f t="shared" si="69"/>
        <v>Meta Parcial</v>
      </c>
      <c r="J185" s="5" t="str">
        <f t="shared" si="69"/>
        <v>26-31-Out-24</v>
      </c>
      <c r="K185" s="5" t="str">
        <f t="shared" si="69"/>
        <v>Meta Mensal</v>
      </c>
      <c r="L185" s="5">
        <f t="shared" si="69"/>
        <v>45566</v>
      </c>
      <c r="M185" s="5" t="e">
        <f t="shared" ca="1" si="69"/>
        <v>#NAME?</v>
      </c>
      <c r="N185" s="5" t="e">
        <f t="shared" ca="1" si="69"/>
        <v>#NAME?</v>
      </c>
      <c r="O185" s="5" t="str">
        <f t="shared" si="69"/>
        <v>Meta Parcial</v>
      </c>
      <c r="P185" s="5" t="str">
        <f t="shared" si="69"/>
        <v>01-20/01 de 2025</v>
      </c>
      <c r="Q185" s="7" t="s">
        <v>135</v>
      </c>
      <c r="R185" s="8"/>
      <c r="S185" s="8" t="str">
        <f t="shared" si="69"/>
        <v>21-31/01 de 2025</v>
      </c>
      <c r="T185" s="8"/>
      <c r="U185" s="8">
        <f t="shared" si="69"/>
        <v>45658</v>
      </c>
      <c r="V185" s="8" t="e">
        <f t="shared" ca="1" si="69"/>
        <v>#NAME?</v>
      </c>
      <c r="W185" s="8" t="e">
        <f t="shared" ca="1" si="69"/>
        <v>#NAME?</v>
      </c>
      <c r="X185" s="8" t="e">
        <f t="shared" ca="1" si="69"/>
        <v>#NAME?</v>
      </c>
      <c r="Y185" s="8" t="e">
        <f t="shared" ca="1" si="69"/>
        <v>#NAME?</v>
      </c>
      <c r="Z185" s="8" t="e">
        <f t="shared" ca="1" si="69"/>
        <v>#NAME?</v>
      </c>
      <c r="AA185" s="27" t="e">
        <f t="shared" ca="1" si="69"/>
        <v>#NAME?</v>
      </c>
      <c r="AB185" s="27" t="e">
        <f t="shared" ca="1" si="69"/>
        <v>#NAME?</v>
      </c>
      <c r="AC185" s="27" t="e">
        <f t="shared" ca="1" si="69"/>
        <v>#NAME?</v>
      </c>
      <c r="AD185" s="27" t="e">
        <f t="shared" ca="1" si="69"/>
        <v>#NAME?</v>
      </c>
      <c r="AE185" s="27" t="e">
        <f t="shared" ca="1" si="69"/>
        <v>#NAME?</v>
      </c>
      <c r="AF185" s="27" t="e">
        <f t="shared" ca="1" si="69"/>
        <v>#NAME?</v>
      </c>
      <c r="AG185" s="27" t="e">
        <f t="shared" ca="1" si="69"/>
        <v>#NAME?</v>
      </c>
      <c r="AH185" s="27" t="e">
        <f t="shared" ca="1" si="69"/>
        <v>#NAME?</v>
      </c>
      <c r="AI185" s="27" t="e">
        <f t="shared" ca="1" si="69"/>
        <v>#NAME?</v>
      </c>
      <c r="AJ185" s="27" t="e">
        <f t="shared" ca="1" si="69"/>
        <v>#NAME?</v>
      </c>
      <c r="AK185" s="27" t="e">
        <f t="shared" ca="1" si="69"/>
        <v>#NAME?</v>
      </c>
      <c r="AL185" s="27" t="e">
        <f t="shared" ca="1" si="69"/>
        <v>#NAME?</v>
      </c>
      <c r="AM185" s="27" t="e">
        <f t="shared" ca="1" si="69"/>
        <v>#NAME?</v>
      </c>
      <c r="AN185" s="27" t="e">
        <f t="shared" ca="1" si="69"/>
        <v>#NAME?</v>
      </c>
      <c r="AO185" s="27" t="e">
        <f t="shared" ca="1" si="69"/>
        <v>#NAME?</v>
      </c>
      <c r="AP185" s="27" t="e">
        <f t="shared" ca="1" si="69"/>
        <v>#NAME?</v>
      </c>
      <c r="AQ185" s="27" t="e">
        <f t="shared" ca="1" si="69"/>
        <v>#NAME?</v>
      </c>
      <c r="AR185" s="27" t="e">
        <f t="shared" ca="1" si="69"/>
        <v>#NAME?</v>
      </c>
    </row>
    <row r="186" spans="1:44" s="15" customFormat="1" x14ac:dyDescent="0.25">
      <c r="A186" s="50" t="s">
        <v>136</v>
      </c>
      <c r="B186" s="49">
        <f>(D186/31)*6</f>
        <v>183.87096774193549</v>
      </c>
      <c r="C186" s="14"/>
      <c r="D186" s="49">
        <v>950</v>
      </c>
      <c r="E186" s="14"/>
      <c r="F186" s="14"/>
      <c r="G186" s="14">
        <f>ROUND(((K186/31)*25),0)</f>
        <v>766</v>
      </c>
      <c r="H186" s="14"/>
      <c r="I186" s="14">
        <f>ROUND(((K186/31)*6),0)</f>
        <v>184</v>
      </c>
      <c r="J186" s="14"/>
      <c r="K186" s="14">
        <f>D186</f>
        <v>950</v>
      </c>
      <c r="L186" s="17">
        <f>H186+J186</f>
        <v>0</v>
      </c>
      <c r="M186" s="14">
        <f>SUM(M176,M183)</f>
        <v>1691</v>
      </c>
      <c r="N186" s="14">
        <f>SUM(N176,N183)</f>
        <v>1652</v>
      </c>
      <c r="O186" s="57">
        <f>ROUND((K186/31)*20,0)</f>
        <v>613</v>
      </c>
      <c r="P186" s="42">
        <f>P176+P183</f>
        <v>999</v>
      </c>
      <c r="Q186" s="50" t="s">
        <v>136</v>
      </c>
      <c r="R186" s="14"/>
      <c r="S186" s="42">
        <f>S183+S176</f>
        <v>650</v>
      </c>
      <c r="T186" s="14"/>
      <c r="U186" s="17">
        <f>S186+P186</f>
        <v>1649</v>
      </c>
      <c r="V186" s="14"/>
      <c r="W186" s="14"/>
      <c r="X186" s="14"/>
      <c r="Y186" s="14"/>
      <c r="Z186" s="14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</row>
    <row r="187" spans="1:44" x14ac:dyDescent="0.25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2"/>
      <c r="R187" s="53"/>
      <c r="S187" s="53"/>
      <c r="T187" s="53"/>
      <c r="U187" s="53"/>
      <c r="V187" s="53"/>
      <c r="W187" s="53"/>
      <c r="X187" s="53"/>
      <c r="Y187" s="53"/>
      <c r="Z187" s="53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</row>
    <row r="188" spans="1:44" x14ac:dyDescent="0.25">
      <c r="A188" s="4" t="s">
        <v>137</v>
      </c>
      <c r="B188" s="5" t="str">
        <f>B$4</f>
        <v>Meta Parcial</v>
      </c>
      <c r="C188" s="5" t="str">
        <f t="shared" ref="C188:AR188" si="70">C$4</f>
        <v>26-31-jul-24</v>
      </c>
      <c r="D188" s="5" t="str">
        <f t="shared" si="70"/>
        <v>Meta Mensal</v>
      </c>
      <c r="E188" s="5">
        <f t="shared" si="70"/>
        <v>45505</v>
      </c>
      <c r="F188" s="5" t="e">
        <f t="shared" ca="1" si="70"/>
        <v>#NAME?</v>
      </c>
      <c r="G188" s="5" t="str">
        <f t="shared" si="70"/>
        <v>Meta Parcial</v>
      </c>
      <c r="H188" s="5" t="str">
        <f t="shared" si="70"/>
        <v>01-25-Out-24</v>
      </c>
      <c r="I188" s="5" t="str">
        <f t="shared" si="70"/>
        <v>Meta Parcial</v>
      </c>
      <c r="J188" s="5" t="str">
        <f t="shared" si="70"/>
        <v>26-31-Out-24</v>
      </c>
      <c r="K188" s="5" t="str">
        <f t="shared" si="70"/>
        <v>Meta Mensal</v>
      </c>
      <c r="L188" s="5">
        <f t="shared" si="70"/>
        <v>45566</v>
      </c>
      <c r="M188" s="5" t="e">
        <f t="shared" ca="1" si="70"/>
        <v>#NAME?</v>
      </c>
      <c r="N188" s="5" t="e">
        <f t="shared" ca="1" si="70"/>
        <v>#NAME?</v>
      </c>
      <c r="O188" s="5" t="str">
        <f t="shared" si="70"/>
        <v>Meta Parcial</v>
      </c>
      <c r="P188" s="5" t="str">
        <f t="shared" si="70"/>
        <v>01-20/01 de 2025</v>
      </c>
      <c r="Q188" s="7" t="s">
        <v>138</v>
      </c>
      <c r="R188" s="8" t="str">
        <f t="shared" si="70"/>
        <v>Meta Parcial</v>
      </c>
      <c r="S188" s="8" t="str">
        <f t="shared" si="70"/>
        <v>21-31/01 de 2025</v>
      </c>
      <c r="T188" s="8" t="str">
        <f t="shared" si="70"/>
        <v>Meta Mensal</v>
      </c>
      <c r="U188" s="8">
        <f t="shared" si="70"/>
        <v>45658</v>
      </c>
      <c r="V188" s="8" t="e">
        <f t="shared" ca="1" si="70"/>
        <v>#NAME?</v>
      </c>
      <c r="W188" s="8" t="e">
        <f t="shared" ca="1" si="70"/>
        <v>#NAME?</v>
      </c>
      <c r="X188" s="8" t="e">
        <f t="shared" ca="1" si="70"/>
        <v>#NAME?</v>
      </c>
      <c r="Y188" s="8" t="e">
        <f t="shared" ca="1" si="70"/>
        <v>#NAME?</v>
      </c>
      <c r="Z188" s="8" t="e">
        <f t="shared" ca="1" si="70"/>
        <v>#NAME?</v>
      </c>
      <c r="AA188" s="27" t="e">
        <f t="shared" ca="1" si="70"/>
        <v>#NAME?</v>
      </c>
      <c r="AB188" s="27" t="e">
        <f t="shared" ca="1" si="70"/>
        <v>#NAME?</v>
      </c>
      <c r="AC188" s="27" t="e">
        <f t="shared" ca="1" si="70"/>
        <v>#NAME?</v>
      </c>
      <c r="AD188" s="27" t="e">
        <f t="shared" ca="1" si="70"/>
        <v>#NAME?</v>
      </c>
      <c r="AE188" s="27" t="e">
        <f t="shared" ca="1" si="70"/>
        <v>#NAME?</v>
      </c>
      <c r="AF188" s="27" t="e">
        <f t="shared" ca="1" si="70"/>
        <v>#NAME?</v>
      </c>
      <c r="AG188" s="27" t="e">
        <f t="shared" ca="1" si="70"/>
        <v>#NAME?</v>
      </c>
      <c r="AH188" s="27" t="e">
        <f t="shared" ca="1" si="70"/>
        <v>#NAME?</v>
      </c>
      <c r="AI188" s="27" t="e">
        <f t="shared" ca="1" si="70"/>
        <v>#NAME?</v>
      </c>
      <c r="AJ188" s="27" t="e">
        <f t="shared" ca="1" si="70"/>
        <v>#NAME?</v>
      </c>
      <c r="AK188" s="27" t="e">
        <f t="shared" ca="1" si="70"/>
        <v>#NAME?</v>
      </c>
      <c r="AL188" s="27" t="e">
        <f t="shared" ca="1" si="70"/>
        <v>#NAME?</v>
      </c>
      <c r="AM188" s="27" t="e">
        <f t="shared" ca="1" si="70"/>
        <v>#NAME?</v>
      </c>
      <c r="AN188" s="27" t="e">
        <f t="shared" ca="1" si="70"/>
        <v>#NAME?</v>
      </c>
      <c r="AO188" s="27" t="e">
        <f t="shared" ca="1" si="70"/>
        <v>#NAME?</v>
      </c>
      <c r="AP188" s="27" t="e">
        <f t="shared" ca="1" si="70"/>
        <v>#NAME?</v>
      </c>
      <c r="AQ188" s="27" t="e">
        <f t="shared" ca="1" si="70"/>
        <v>#NAME?</v>
      </c>
      <c r="AR188" s="27" t="e">
        <f t="shared" ca="1" si="70"/>
        <v>#NAME?</v>
      </c>
    </row>
    <row r="189" spans="1:44" s="15" customFormat="1" x14ac:dyDescent="0.25">
      <c r="A189" s="16" t="s">
        <v>139</v>
      </c>
      <c r="B189" s="49">
        <f>(D189/31)*6</f>
        <v>181.16129032258067</v>
      </c>
      <c r="C189" s="14">
        <v>140</v>
      </c>
      <c r="D189" s="49">
        <v>936</v>
      </c>
      <c r="E189" s="14">
        <v>756</v>
      </c>
      <c r="F189" s="14">
        <v>697</v>
      </c>
      <c r="G189" s="14">
        <f>ROUND(((K189/31)*25),0)</f>
        <v>755</v>
      </c>
      <c r="H189" s="14">
        <v>598</v>
      </c>
      <c r="I189" s="14">
        <f>ROUND(((K189/31)*6),0)</f>
        <v>181</v>
      </c>
      <c r="J189" s="14">
        <v>134</v>
      </c>
      <c r="K189" s="56">
        <f>D189</f>
        <v>936</v>
      </c>
      <c r="L189" s="17">
        <f>H189+J189</f>
        <v>732</v>
      </c>
      <c r="M189" s="14">
        <v>719</v>
      </c>
      <c r="N189" s="14">
        <v>757</v>
      </c>
      <c r="O189" s="57">
        <f>ROUND((K189/31)*20,0)</f>
        <v>604</v>
      </c>
      <c r="P189" s="42">
        <v>490</v>
      </c>
      <c r="Q189" s="16" t="s">
        <v>139</v>
      </c>
      <c r="R189" s="14">
        <f>ROUND((T189/31)*11,0)</f>
        <v>314</v>
      </c>
      <c r="S189" s="42">
        <v>311</v>
      </c>
      <c r="T189" s="56">
        <v>884</v>
      </c>
      <c r="U189" s="17">
        <f>S189+P189</f>
        <v>801</v>
      </c>
      <c r="V189" s="14"/>
      <c r="W189" s="14"/>
      <c r="X189" s="14"/>
      <c r="Y189" s="14"/>
      <c r="Z189" s="14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</row>
    <row r="190" spans="1:44" s="15" customFormat="1" x14ac:dyDescent="0.25">
      <c r="A190" s="16" t="s">
        <v>140</v>
      </c>
      <c r="B190" s="72">
        <f>(D190/31)*6</f>
        <v>6.9677419354838719</v>
      </c>
      <c r="C190" s="14">
        <v>0</v>
      </c>
      <c r="D190" s="72">
        <v>36</v>
      </c>
      <c r="E190" s="14">
        <v>0</v>
      </c>
      <c r="F190" s="14">
        <v>0</v>
      </c>
      <c r="G190" s="14">
        <f>ROUND(((K190/31)*25),0)</f>
        <v>29</v>
      </c>
      <c r="H190" s="14">
        <v>0</v>
      </c>
      <c r="I190" s="14">
        <f>ROUND(((K190/31)*6),0)</f>
        <v>7</v>
      </c>
      <c r="J190" s="14">
        <v>0</v>
      </c>
      <c r="K190" s="56">
        <f>D190</f>
        <v>36</v>
      </c>
      <c r="L190" s="17">
        <f>H190+J190</f>
        <v>0</v>
      </c>
      <c r="M190" s="14">
        <v>0</v>
      </c>
      <c r="N190" s="14">
        <v>0</v>
      </c>
      <c r="O190" s="57">
        <f>ROUND((K190/31)*20,0)</f>
        <v>23</v>
      </c>
      <c r="P190" s="42">
        <v>0</v>
      </c>
      <c r="Q190" s="16" t="s">
        <v>140</v>
      </c>
      <c r="R190" s="14">
        <f>ROUND((T190/31)*11,0)</f>
        <v>14</v>
      </c>
      <c r="S190" s="42">
        <v>0</v>
      </c>
      <c r="T190" s="56">
        <v>40</v>
      </c>
      <c r="U190" s="17">
        <f>S190+P190</f>
        <v>0</v>
      </c>
      <c r="V190" s="14"/>
      <c r="W190" s="14"/>
      <c r="X190" s="14"/>
      <c r="Y190" s="14"/>
      <c r="Z190" s="14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</row>
    <row r="191" spans="1:44" s="21" customFormat="1" x14ac:dyDescent="0.25">
      <c r="A191" s="18" t="s">
        <v>13</v>
      </c>
      <c r="B191" s="73">
        <f t="shared" ref="B191:P191" si="71">SUM(B189:B190)</f>
        <v>188.12903225806454</v>
      </c>
      <c r="C191" s="73">
        <f t="shared" si="71"/>
        <v>140</v>
      </c>
      <c r="D191" s="73">
        <f t="shared" si="71"/>
        <v>972</v>
      </c>
      <c r="E191" s="73">
        <f t="shared" si="71"/>
        <v>756</v>
      </c>
      <c r="F191" s="73">
        <f t="shared" si="71"/>
        <v>697</v>
      </c>
      <c r="G191" s="73">
        <f t="shared" si="71"/>
        <v>784</v>
      </c>
      <c r="H191" s="73">
        <f t="shared" si="71"/>
        <v>598</v>
      </c>
      <c r="I191" s="73">
        <f t="shared" si="71"/>
        <v>188</v>
      </c>
      <c r="J191" s="73">
        <f t="shared" si="71"/>
        <v>134</v>
      </c>
      <c r="K191" s="73">
        <f t="shared" si="71"/>
        <v>972</v>
      </c>
      <c r="L191" s="73">
        <f t="shared" si="71"/>
        <v>732</v>
      </c>
      <c r="M191" s="73">
        <f t="shared" si="71"/>
        <v>719</v>
      </c>
      <c r="N191" s="73">
        <f t="shared" si="71"/>
        <v>757</v>
      </c>
      <c r="O191" s="73">
        <f t="shared" si="71"/>
        <v>627</v>
      </c>
      <c r="P191" s="73">
        <f t="shared" si="71"/>
        <v>490</v>
      </c>
      <c r="Q191" s="18" t="s">
        <v>13</v>
      </c>
      <c r="R191" s="73">
        <f t="shared" ref="R191:AR191" si="72">SUM(R189:R190)</f>
        <v>328</v>
      </c>
      <c r="S191" s="73">
        <f t="shared" si="72"/>
        <v>311</v>
      </c>
      <c r="T191" s="73">
        <f t="shared" si="72"/>
        <v>924</v>
      </c>
      <c r="U191" s="73">
        <f t="shared" si="72"/>
        <v>801</v>
      </c>
      <c r="V191" s="73">
        <f t="shared" si="72"/>
        <v>0</v>
      </c>
      <c r="W191" s="73">
        <f t="shared" si="72"/>
        <v>0</v>
      </c>
      <c r="X191" s="73">
        <f t="shared" si="72"/>
        <v>0</v>
      </c>
      <c r="Y191" s="73">
        <f t="shared" si="72"/>
        <v>0</v>
      </c>
      <c r="Z191" s="73">
        <f t="shared" si="72"/>
        <v>0</v>
      </c>
      <c r="AA191" s="74">
        <f t="shared" si="72"/>
        <v>0</v>
      </c>
      <c r="AB191" s="74">
        <f t="shared" si="72"/>
        <v>0</v>
      </c>
      <c r="AC191" s="74">
        <f t="shared" si="72"/>
        <v>0</v>
      </c>
      <c r="AD191" s="74">
        <f t="shared" si="72"/>
        <v>0</v>
      </c>
      <c r="AE191" s="74">
        <f t="shared" si="72"/>
        <v>0</v>
      </c>
      <c r="AF191" s="74">
        <f t="shared" si="72"/>
        <v>0</v>
      </c>
      <c r="AG191" s="74">
        <f t="shared" si="72"/>
        <v>0</v>
      </c>
      <c r="AH191" s="74">
        <f t="shared" si="72"/>
        <v>0</v>
      </c>
      <c r="AI191" s="74">
        <f t="shared" si="72"/>
        <v>0</v>
      </c>
      <c r="AJ191" s="74">
        <f t="shared" si="72"/>
        <v>0</v>
      </c>
      <c r="AK191" s="74">
        <f t="shared" si="72"/>
        <v>0</v>
      </c>
      <c r="AL191" s="74">
        <f t="shared" si="72"/>
        <v>0</v>
      </c>
      <c r="AM191" s="74">
        <f t="shared" si="72"/>
        <v>0</v>
      </c>
      <c r="AN191" s="74">
        <f t="shared" si="72"/>
        <v>0</v>
      </c>
      <c r="AO191" s="74">
        <f t="shared" si="72"/>
        <v>0</v>
      </c>
      <c r="AP191" s="74">
        <f t="shared" si="72"/>
        <v>0</v>
      </c>
      <c r="AQ191" s="74">
        <f t="shared" si="72"/>
        <v>0</v>
      </c>
      <c r="AR191" s="74">
        <f t="shared" si="72"/>
        <v>0</v>
      </c>
    </row>
    <row r="192" spans="1:44" x14ac:dyDescent="0.25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2"/>
      <c r="R192" s="53"/>
      <c r="S192" s="53"/>
      <c r="T192" s="53"/>
      <c r="U192" s="53"/>
      <c r="V192" s="53"/>
      <c r="W192" s="53"/>
      <c r="X192" s="53"/>
      <c r="Y192" s="53"/>
      <c r="Z192" s="53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</row>
    <row r="193" spans="1:44" x14ac:dyDescent="0.25">
      <c r="A193" s="4" t="s">
        <v>141</v>
      </c>
      <c r="B193" s="5" t="str">
        <f>B$4</f>
        <v>Meta Parcial</v>
      </c>
      <c r="C193" s="5" t="str">
        <f t="shared" ref="C193:AR193" si="73">C$4</f>
        <v>26-31-jul-24</v>
      </c>
      <c r="D193" s="5" t="str">
        <f t="shared" si="73"/>
        <v>Meta Mensal</v>
      </c>
      <c r="E193" s="5">
        <f t="shared" si="73"/>
        <v>45505</v>
      </c>
      <c r="F193" s="5" t="e">
        <f t="shared" ca="1" si="73"/>
        <v>#NAME?</v>
      </c>
      <c r="G193" s="5" t="str">
        <f t="shared" si="73"/>
        <v>Meta Parcial</v>
      </c>
      <c r="H193" s="5" t="str">
        <f t="shared" si="73"/>
        <v>01-25-Out-24</v>
      </c>
      <c r="I193" s="5" t="str">
        <f t="shared" si="73"/>
        <v>Meta Parcial</v>
      </c>
      <c r="J193" s="5" t="str">
        <f t="shared" si="73"/>
        <v>26-31-Out-24</v>
      </c>
      <c r="K193" s="5" t="str">
        <f t="shared" si="73"/>
        <v>Meta Mensal</v>
      </c>
      <c r="L193" s="5">
        <f>L$4</f>
        <v>45566</v>
      </c>
      <c r="M193" s="5" t="e">
        <f t="shared" ca="1" si="73"/>
        <v>#NAME?</v>
      </c>
      <c r="N193" s="5" t="e">
        <f t="shared" ca="1" si="73"/>
        <v>#NAME?</v>
      </c>
      <c r="O193" s="5" t="str">
        <f t="shared" si="73"/>
        <v>Meta Parcial</v>
      </c>
      <c r="P193" s="5" t="str">
        <f t="shared" si="73"/>
        <v>01-20/01 de 2025</v>
      </c>
      <c r="Q193" s="7" t="s">
        <v>142</v>
      </c>
      <c r="R193" s="8" t="str">
        <f t="shared" si="73"/>
        <v>Meta Parcial</v>
      </c>
      <c r="S193" s="8" t="str">
        <f t="shared" si="73"/>
        <v>21-31/01 de 2025</v>
      </c>
      <c r="T193" s="8" t="str">
        <f t="shared" si="73"/>
        <v>Meta Mensal</v>
      </c>
      <c r="U193" s="8">
        <f t="shared" si="73"/>
        <v>45658</v>
      </c>
      <c r="V193" s="8" t="e">
        <f t="shared" ca="1" si="73"/>
        <v>#NAME?</v>
      </c>
      <c r="W193" s="8" t="e">
        <f t="shared" ca="1" si="73"/>
        <v>#NAME?</v>
      </c>
      <c r="X193" s="8" t="e">
        <f t="shared" ca="1" si="73"/>
        <v>#NAME?</v>
      </c>
      <c r="Y193" s="8" t="e">
        <f t="shared" ca="1" si="73"/>
        <v>#NAME?</v>
      </c>
      <c r="Z193" s="8" t="e">
        <f t="shared" ca="1" si="73"/>
        <v>#NAME?</v>
      </c>
      <c r="AA193" s="27" t="e">
        <f t="shared" ca="1" si="73"/>
        <v>#NAME?</v>
      </c>
      <c r="AB193" s="27" t="e">
        <f t="shared" ca="1" si="73"/>
        <v>#NAME?</v>
      </c>
      <c r="AC193" s="27" t="e">
        <f t="shared" ca="1" si="73"/>
        <v>#NAME?</v>
      </c>
      <c r="AD193" s="27" t="e">
        <f t="shared" ca="1" si="73"/>
        <v>#NAME?</v>
      </c>
      <c r="AE193" s="27" t="e">
        <f t="shared" ca="1" si="73"/>
        <v>#NAME?</v>
      </c>
      <c r="AF193" s="27" t="e">
        <f t="shared" ca="1" si="73"/>
        <v>#NAME?</v>
      </c>
      <c r="AG193" s="27" t="e">
        <f t="shared" ca="1" si="73"/>
        <v>#NAME?</v>
      </c>
      <c r="AH193" s="27" t="e">
        <f t="shared" ca="1" si="73"/>
        <v>#NAME?</v>
      </c>
      <c r="AI193" s="27" t="e">
        <f t="shared" ca="1" si="73"/>
        <v>#NAME?</v>
      </c>
      <c r="AJ193" s="27" t="e">
        <f t="shared" ca="1" si="73"/>
        <v>#NAME?</v>
      </c>
      <c r="AK193" s="27" t="e">
        <f t="shared" ca="1" si="73"/>
        <v>#NAME?</v>
      </c>
      <c r="AL193" s="27" t="e">
        <f t="shared" ca="1" si="73"/>
        <v>#NAME?</v>
      </c>
      <c r="AM193" s="27" t="e">
        <f t="shared" ca="1" si="73"/>
        <v>#NAME?</v>
      </c>
      <c r="AN193" s="27" t="e">
        <f t="shared" ca="1" si="73"/>
        <v>#NAME?</v>
      </c>
      <c r="AO193" s="27" t="e">
        <f t="shared" ca="1" si="73"/>
        <v>#NAME?</v>
      </c>
      <c r="AP193" s="27" t="e">
        <f t="shared" ca="1" si="73"/>
        <v>#NAME?</v>
      </c>
      <c r="AQ193" s="27" t="e">
        <f t="shared" ca="1" si="73"/>
        <v>#NAME?</v>
      </c>
      <c r="AR193" s="27" t="e">
        <f t="shared" ca="1" si="73"/>
        <v>#NAME?</v>
      </c>
    </row>
    <row r="194" spans="1:44" s="15" customFormat="1" x14ac:dyDescent="0.25">
      <c r="A194" s="16" t="s">
        <v>143</v>
      </c>
      <c r="B194" s="49">
        <f>(D194/31)*6</f>
        <v>2322.5806451612907</v>
      </c>
      <c r="C194" s="14">
        <v>2842</v>
      </c>
      <c r="D194" s="49">
        <v>12000</v>
      </c>
      <c r="E194" s="14">
        <v>14061</v>
      </c>
      <c r="F194" s="14">
        <v>7935</v>
      </c>
      <c r="G194" s="14">
        <f>ROUND(((K194/31)*25),0)</f>
        <v>9677</v>
      </c>
      <c r="H194" s="14">
        <v>9290</v>
      </c>
      <c r="I194" s="14">
        <f>ROUND(((K194/31)*6),0)</f>
        <v>2323</v>
      </c>
      <c r="J194" s="14">
        <v>3141</v>
      </c>
      <c r="K194" s="56">
        <f>D194</f>
        <v>12000</v>
      </c>
      <c r="L194" s="17">
        <f>H194+J194</f>
        <v>12431</v>
      </c>
      <c r="M194" s="14">
        <v>11907</v>
      </c>
      <c r="N194" s="14">
        <v>14812</v>
      </c>
      <c r="O194" s="43">
        <f>ROUND((K194/31)*20,0)</f>
        <v>7742</v>
      </c>
      <c r="P194" s="42">
        <v>7718</v>
      </c>
      <c r="Q194" s="75"/>
      <c r="R194" s="61"/>
      <c r="S194" s="61"/>
      <c r="T194" s="62"/>
      <c r="U194" s="63"/>
      <c r="V194" s="61"/>
      <c r="W194" s="61"/>
      <c r="X194" s="61"/>
      <c r="Y194" s="61"/>
      <c r="Z194" s="61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</row>
    <row r="195" spans="1:44" s="15" customFormat="1" x14ac:dyDescent="0.25">
      <c r="A195" s="16" t="s">
        <v>144</v>
      </c>
      <c r="B195" s="72">
        <f>(D195/31)*6</f>
        <v>2322.5806451612907</v>
      </c>
      <c r="C195" s="14">
        <v>1831</v>
      </c>
      <c r="D195" s="72">
        <v>12000</v>
      </c>
      <c r="E195" s="14">
        <v>9294</v>
      </c>
      <c r="F195" s="14">
        <v>13253</v>
      </c>
      <c r="G195" s="14">
        <f>ROUND(((K195/31)*25),0)</f>
        <v>9677</v>
      </c>
      <c r="H195" s="14">
        <v>9519</v>
      </c>
      <c r="I195" s="14">
        <f>ROUND(((K195/31)*6),0)</f>
        <v>2323</v>
      </c>
      <c r="J195" s="14">
        <v>1499</v>
      </c>
      <c r="K195" s="56">
        <f>D195</f>
        <v>12000</v>
      </c>
      <c r="L195" s="17">
        <f>H195+J195</f>
        <v>11018</v>
      </c>
      <c r="M195" s="14">
        <v>10785</v>
      </c>
      <c r="N195" s="14">
        <v>7261</v>
      </c>
      <c r="O195" s="43">
        <f>ROUND((K195/31)*20,0)</f>
        <v>7742</v>
      </c>
      <c r="P195" s="42">
        <v>6825</v>
      </c>
      <c r="Q195" s="16" t="s">
        <v>144</v>
      </c>
      <c r="R195" s="14">
        <f>ROUND((T195/31)*11,0)</f>
        <v>3548</v>
      </c>
      <c r="S195" s="42">
        <v>8556</v>
      </c>
      <c r="T195" s="56">
        <v>10000</v>
      </c>
      <c r="U195" s="17">
        <f>S195+P195</f>
        <v>15381</v>
      </c>
      <c r="V195" s="14"/>
      <c r="W195" s="14"/>
      <c r="X195" s="14"/>
      <c r="Y195" s="14"/>
      <c r="Z195" s="14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</row>
    <row r="196" spans="1:44" s="15" customFormat="1" hidden="1" x14ac:dyDescent="0.25">
      <c r="A196" s="16"/>
      <c r="B196" s="72"/>
      <c r="C196" s="14"/>
      <c r="D196" s="72"/>
      <c r="E196" s="14"/>
      <c r="F196" s="14"/>
      <c r="G196" s="14"/>
      <c r="H196" s="14"/>
      <c r="I196" s="14"/>
      <c r="J196" s="14"/>
      <c r="K196" s="56"/>
      <c r="L196" s="17"/>
      <c r="M196" s="14"/>
      <c r="N196" s="14"/>
      <c r="O196" s="56"/>
      <c r="P196" s="14"/>
      <c r="Q196" s="16" t="s">
        <v>145</v>
      </c>
      <c r="R196" s="14">
        <v>2</v>
      </c>
      <c r="S196" s="42">
        <v>2</v>
      </c>
      <c r="T196" s="56">
        <v>2</v>
      </c>
      <c r="U196" s="17">
        <f>S196+P196</f>
        <v>2</v>
      </c>
      <c r="V196" s="14"/>
      <c r="W196" s="14"/>
      <c r="X196" s="14"/>
      <c r="Y196" s="14"/>
      <c r="Z196" s="14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</row>
    <row r="197" spans="1:44" s="21" customFormat="1" x14ac:dyDescent="0.25">
      <c r="A197" s="18" t="s">
        <v>13</v>
      </c>
      <c r="B197" s="73">
        <f>SUM(B194:B195)</f>
        <v>4645.1612903225814</v>
      </c>
      <c r="C197" s="73">
        <f t="shared" ref="C197:P197" si="74">SUM(C194:C195)</f>
        <v>4673</v>
      </c>
      <c r="D197" s="73">
        <f t="shared" si="74"/>
        <v>24000</v>
      </c>
      <c r="E197" s="73">
        <f t="shared" si="74"/>
        <v>23355</v>
      </c>
      <c r="F197" s="73">
        <f t="shared" si="74"/>
        <v>21188</v>
      </c>
      <c r="G197" s="73">
        <f t="shared" si="74"/>
        <v>19354</v>
      </c>
      <c r="H197" s="73">
        <f t="shared" si="74"/>
        <v>18809</v>
      </c>
      <c r="I197" s="73">
        <f t="shared" si="74"/>
        <v>4646</v>
      </c>
      <c r="J197" s="73">
        <f t="shared" si="74"/>
        <v>4640</v>
      </c>
      <c r="K197" s="73">
        <f t="shared" si="74"/>
        <v>24000</v>
      </c>
      <c r="L197" s="73">
        <f t="shared" si="74"/>
        <v>23449</v>
      </c>
      <c r="M197" s="73">
        <f t="shared" si="74"/>
        <v>22692</v>
      </c>
      <c r="N197" s="73">
        <f t="shared" si="74"/>
        <v>22073</v>
      </c>
      <c r="O197" s="73">
        <f t="shared" si="74"/>
        <v>15484</v>
      </c>
      <c r="P197" s="73">
        <f t="shared" si="74"/>
        <v>14543</v>
      </c>
      <c r="Q197" s="18" t="s">
        <v>13</v>
      </c>
      <c r="R197" s="73">
        <f>SUM(R194:R196)</f>
        <v>3550</v>
      </c>
      <c r="S197" s="73">
        <f t="shared" ref="S197:AR197" si="75">SUM(S194:S196)</f>
        <v>8558</v>
      </c>
      <c r="T197" s="73">
        <f t="shared" si="75"/>
        <v>10002</v>
      </c>
      <c r="U197" s="73">
        <f t="shared" si="75"/>
        <v>15383</v>
      </c>
      <c r="V197" s="73">
        <f t="shared" si="75"/>
        <v>0</v>
      </c>
      <c r="W197" s="73">
        <f t="shared" si="75"/>
        <v>0</v>
      </c>
      <c r="X197" s="73">
        <f t="shared" si="75"/>
        <v>0</v>
      </c>
      <c r="Y197" s="73">
        <f t="shared" si="75"/>
        <v>0</v>
      </c>
      <c r="Z197" s="73">
        <f t="shared" si="75"/>
        <v>0</v>
      </c>
      <c r="AA197" s="74">
        <f t="shared" si="75"/>
        <v>0</v>
      </c>
      <c r="AB197" s="74">
        <f t="shared" si="75"/>
        <v>0</v>
      </c>
      <c r="AC197" s="74">
        <f t="shared" si="75"/>
        <v>0</v>
      </c>
      <c r="AD197" s="74">
        <f t="shared" si="75"/>
        <v>0</v>
      </c>
      <c r="AE197" s="74">
        <f t="shared" si="75"/>
        <v>0</v>
      </c>
      <c r="AF197" s="74">
        <f t="shared" si="75"/>
        <v>0</v>
      </c>
      <c r="AG197" s="74">
        <f t="shared" si="75"/>
        <v>0</v>
      </c>
      <c r="AH197" s="74">
        <f t="shared" si="75"/>
        <v>0</v>
      </c>
      <c r="AI197" s="74">
        <f t="shared" si="75"/>
        <v>0</v>
      </c>
      <c r="AJ197" s="74">
        <f t="shared" si="75"/>
        <v>0</v>
      </c>
      <c r="AK197" s="74">
        <f t="shared" si="75"/>
        <v>0</v>
      </c>
      <c r="AL197" s="74">
        <f t="shared" si="75"/>
        <v>0</v>
      </c>
      <c r="AM197" s="74">
        <f t="shared" si="75"/>
        <v>0</v>
      </c>
      <c r="AN197" s="74">
        <f t="shared" si="75"/>
        <v>0</v>
      </c>
      <c r="AO197" s="74">
        <f t="shared" si="75"/>
        <v>0</v>
      </c>
      <c r="AP197" s="74">
        <f t="shared" si="75"/>
        <v>0</v>
      </c>
      <c r="AQ197" s="74">
        <f t="shared" si="75"/>
        <v>0</v>
      </c>
      <c r="AR197" s="74">
        <f t="shared" si="75"/>
        <v>0</v>
      </c>
    </row>
  </sheetData>
  <mergeCells count="25">
    <mergeCell ref="A2:AR2"/>
    <mergeCell ref="A3:P3"/>
    <mergeCell ref="Q3:AR3"/>
    <mergeCell ref="B10:B32"/>
    <mergeCell ref="D10:D32"/>
    <mergeCell ref="G10:G32"/>
    <mergeCell ref="I10:I32"/>
    <mergeCell ref="K10:K32"/>
    <mergeCell ref="O10:O32"/>
    <mergeCell ref="B36:B41"/>
    <mergeCell ref="D36:D41"/>
    <mergeCell ref="G36:G41"/>
    <mergeCell ref="I36:I41"/>
    <mergeCell ref="K36:K41"/>
    <mergeCell ref="O36:O41"/>
    <mergeCell ref="R68:R74"/>
    <mergeCell ref="T68:T74"/>
    <mergeCell ref="R78:R84"/>
    <mergeCell ref="T78:T84"/>
    <mergeCell ref="R36:R41"/>
    <mergeCell ref="T36:T41"/>
    <mergeCell ref="R45:R50"/>
    <mergeCell ref="T45:T50"/>
    <mergeCell ref="R54:R59"/>
    <mergeCell ref="T54:T59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0" fitToHeight="0" orientation="landscape" horizontalDpi="300" verticalDpi="300" r:id="rId1"/>
  <headerFooter>
    <oddHeader>&amp;C&amp;A</oddHeader>
    <oddFooter>&amp;C
Diretoria Geral - Policlínica de Posse&amp;RPágina &amp;P de &amp;N</oddFooter>
  </headerFooter>
  <rowBreaks count="6" manualBreakCount="6">
    <brk id="28" max="25" man="1"/>
    <brk id="66" max="25" man="1"/>
    <brk id="99" max="25" man="1"/>
    <brk id="125" max="25" man="1"/>
    <brk id="151" max="25" man="1"/>
    <brk id="172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B052-57C1-4FF3-BC3C-1B02222E51F1}">
  <sheetPr>
    <tabColor theme="7" tint="-0.499984740745262"/>
    <pageSetUpPr fitToPage="1"/>
  </sheetPr>
  <dimension ref="A1:AR197"/>
  <sheetViews>
    <sheetView showGridLines="0" view="pageBreakPreview" zoomScaleNormal="100" zoomScaleSheetLayoutView="100" workbookViewId="0">
      <pane xSplit="1" ySplit="4" topLeftCell="O175" activePane="bottomRight" state="frozen"/>
      <selection pane="topRight" activeCell="P11" sqref="P11:Q11"/>
      <selection pane="bottomLeft" activeCell="P11" sqref="P11:Q11"/>
      <selection pane="bottomRight" activeCell="Q179" sqref="Q179"/>
    </sheetView>
  </sheetViews>
  <sheetFormatPr defaultColWidth="8.7109375" defaultRowHeight="15" x14ac:dyDescent="0.25"/>
  <cols>
    <col min="1" max="1" width="65.7109375" style="77" hidden="1" customWidth="1"/>
    <col min="2" max="6" width="14.7109375" style="3" hidden="1" customWidth="1"/>
    <col min="7" max="10" width="13.85546875" style="3" hidden="1" customWidth="1"/>
    <col min="11" max="11" width="25.5703125" style="3" hidden="1" customWidth="1"/>
    <col min="12" max="12" width="6.5703125" style="3" hidden="1" customWidth="1"/>
    <col min="13" max="14" width="6.85546875" style="3" hidden="1" customWidth="1"/>
    <col min="15" max="16" width="20.7109375" style="3" hidden="1" customWidth="1"/>
    <col min="17" max="17" width="84" style="77" customWidth="1"/>
    <col min="18" max="19" width="20.7109375" style="3" customWidth="1"/>
    <col min="20" max="21" width="20.7109375" style="3" hidden="1" customWidth="1"/>
    <col min="22" max="26" width="25.7109375" style="3" hidden="1" customWidth="1"/>
    <col min="27" max="44" width="8.7109375" style="3" hidden="1" customWidth="1"/>
    <col min="45" max="16384" width="8.7109375" style="3"/>
  </cols>
  <sheetData>
    <row r="1" spans="1:44" s="2" customFormat="1" ht="64.5" x14ac:dyDescent="0.25">
      <c r="A1" s="1"/>
      <c r="Q1" s="1"/>
    </row>
    <row r="2" spans="1:44" x14ac:dyDescent="0.2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</row>
    <row r="3" spans="1:44" x14ac:dyDescent="0.25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 t="s">
        <v>2</v>
      </c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</row>
    <row r="4" spans="1:44" s="11" customFormat="1" x14ac:dyDescent="0.25">
      <c r="A4" s="4" t="s">
        <v>3</v>
      </c>
      <c r="B4" s="5" t="s">
        <v>4</v>
      </c>
      <c r="C4" s="6" t="s">
        <v>5</v>
      </c>
      <c r="D4" s="5" t="s">
        <v>6</v>
      </c>
      <c r="E4" s="6">
        <v>45505</v>
      </c>
      <c r="F4" s="6" t="e">
        <f ca="1">_xll.FIMMÊS(E4,0)+1</f>
        <v>#NAME?</v>
      </c>
      <c r="G4" s="6" t="s">
        <v>4</v>
      </c>
      <c r="H4" s="6" t="s">
        <v>7</v>
      </c>
      <c r="I4" s="6" t="s">
        <v>4</v>
      </c>
      <c r="J4" s="6" t="s">
        <v>8</v>
      </c>
      <c r="K4" s="5" t="s">
        <v>6</v>
      </c>
      <c r="L4" s="6">
        <v>45566</v>
      </c>
      <c r="M4" s="6" t="e">
        <f t="shared" ref="M4:AR4" ca="1" si="0">_xll.FIMMÊS(L4,0)+1</f>
        <v>#NAME?</v>
      </c>
      <c r="N4" s="6" t="e">
        <f t="shared" ca="1" si="0"/>
        <v>#NAME?</v>
      </c>
      <c r="O4" s="5" t="s">
        <v>4</v>
      </c>
      <c r="P4" s="6" t="s">
        <v>9</v>
      </c>
      <c r="Q4" s="7" t="s">
        <v>3</v>
      </c>
      <c r="R4" s="8" t="s">
        <v>4</v>
      </c>
      <c r="S4" s="9" t="s">
        <v>10</v>
      </c>
      <c r="T4" s="8" t="s">
        <v>6</v>
      </c>
      <c r="U4" s="9">
        <v>45658</v>
      </c>
      <c r="V4" s="9" t="e">
        <f t="shared" ca="1" si="0"/>
        <v>#NAME?</v>
      </c>
      <c r="W4" s="9" t="e">
        <f t="shared" ca="1" si="0"/>
        <v>#NAME?</v>
      </c>
      <c r="X4" s="9" t="e">
        <f t="shared" ca="1" si="0"/>
        <v>#NAME?</v>
      </c>
      <c r="Y4" s="9" t="e">
        <f t="shared" ca="1" si="0"/>
        <v>#NAME?</v>
      </c>
      <c r="Z4" s="9" t="e">
        <f t="shared" ca="1" si="0"/>
        <v>#NAME?</v>
      </c>
      <c r="AA4" s="10" t="e">
        <f t="shared" ca="1" si="0"/>
        <v>#NAME?</v>
      </c>
      <c r="AB4" s="10" t="e">
        <f t="shared" ca="1" si="0"/>
        <v>#NAME?</v>
      </c>
      <c r="AC4" s="10" t="e">
        <f t="shared" ca="1" si="0"/>
        <v>#NAME?</v>
      </c>
      <c r="AD4" s="10" t="e">
        <f t="shared" ca="1" si="0"/>
        <v>#NAME?</v>
      </c>
      <c r="AE4" s="10" t="e">
        <f t="shared" ca="1" si="0"/>
        <v>#NAME?</v>
      </c>
      <c r="AF4" s="10" t="e">
        <f t="shared" ca="1" si="0"/>
        <v>#NAME?</v>
      </c>
      <c r="AG4" s="10" t="e">
        <f t="shared" ca="1" si="0"/>
        <v>#NAME?</v>
      </c>
      <c r="AH4" s="10" t="e">
        <f t="shared" ca="1" si="0"/>
        <v>#NAME?</v>
      </c>
      <c r="AI4" s="10" t="e">
        <f t="shared" ca="1" si="0"/>
        <v>#NAME?</v>
      </c>
      <c r="AJ4" s="10" t="e">
        <f t="shared" ca="1" si="0"/>
        <v>#NAME?</v>
      </c>
      <c r="AK4" s="10" t="e">
        <f t="shared" ca="1" si="0"/>
        <v>#NAME?</v>
      </c>
      <c r="AL4" s="10" t="e">
        <f t="shared" ca="1" si="0"/>
        <v>#NAME?</v>
      </c>
      <c r="AM4" s="10" t="e">
        <f t="shared" ca="1" si="0"/>
        <v>#NAME?</v>
      </c>
      <c r="AN4" s="10" t="e">
        <f t="shared" ca="1" si="0"/>
        <v>#NAME?</v>
      </c>
      <c r="AO4" s="10" t="e">
        <f t="shared" ca="1" si="0"/>
        <v>#NAME?</v>
      </c>
      <c r="AP4" s="10" t="e">
        <f t="shared" ca="1" si="0"/>
        <v>#NAME?</v>
      </c>
      <c r="AQ4" s="10" t="e">
        <f t="shared" ca="1" si="0"/>
        <v>#NAME?</v>
      </c>
      <c r="AR4" s="10" t="e">
        <f t="shared" ca="1" si="0"/>
        <v>#NAME?</v>
      </c>
    </row>
    <row r="5" spans="1:44" s="15" customFormat="1" x14ac:dyDescent="0.25">
      <c r="A5" s="12" t="s">
        <v>11</v>
      </c>
      <c r="B5" s="13">
        <f>B33</f>
        <v>738.77419354838707</v>
      </c>
      <c r="C5" s="13">
        <v>416</v>
      </c>
      <c r="D5" s="13">
        <f t="shared" ref="D5:N5" si="1">D33</f>
        <v>3817</v>
      </c>
      <c r="E5" s="13">
        <f t="shared" si="1"/>
        <v>4149</v>
      </c>
      <c r="F5" s="13">
        <f t="shared" si="1"/>
        <v>4332</v>
      </c>
      <c r="G5" s="13">
        <f t="shared" si="1"/>
        <v>3078</v>
      </c>
      <c r="H5" s="13">
        <f t="shared" si="1"/>
        <v>3869</v>
      </c>
      <c r="I5" s="13">
        <f t="shared" si="1"/>
        <v>739</v>
      </c>
      <c r="J5" s="13">
        <f t="shared" si="1"/>
        <v>582</v>
      </c>
      <c r="K5" s="13">
        <f t="shared" si="1"/>
        <v>3817</v>
      </c>
      <c r="L5" s="13">
        <f t="shared" si="1"/>
        <v>4451</v>
      </c>
      <c r="M5" s="13">
        <f t="shared" si="1"/>
        <v>4192</v>
      </c>
      <c r="N5" s="13">
        <f t="shared" si="1"/>
        <v>4293</v>
      </c>
      <c r="O5" s="13">
        <f>O33</f>
        <v>2463</v>
      </c>
      <c r="P5" s="13">
        <f>P33</f>
        <v>2553</v>
      </c>
      <c r="Q5" s="12" t="s">
        <v>11</v>
      </c>
      <c r="R5" s="14">
        <f>ROUND((T5/31)*11,0)</f>
        <v>1561</v>
      </c>
      <c r="S5" s="13">
        <f t="shared" ref="S5:AR5" si="2">S33</f>
        <v>1774</v>
      </c>
      <c r="T5" s="13">
        <f t="shared" si="2"/>
        <v>4400</v>
      </c>
      <c r="U5" s="13">
        <f t="shared" si="2"/>
        <v>4327</v>
      </c>
      <c r="V5" s="13">
        <f t="shared" si="2"/>
        <v>0</v>
      </c>
      <c r="W5" s="13">
        <f t="shared" si="2"/>
        <v>0</v>
      </c>
      <c r="X5" s="13">
        <f t="shared" si="2"/>
        <v>0</v>
      </c>
      <c r="Y5" s="13">
        <f t="shared" si="2"/>
        <v>0</v>
      </c>
      <c r="Z5" s="13">
        <f t="shared" si="2"/>
        <v>0</v>
      </c>
      <c r="AA5" s="13">
        <f t="shared" si="2"/>
        <v>0</v>
      </c>
      <c r="AB5" s="13">
        <f t="shared" si="2"/>
        <v>0</v>
      </c>
      <c r="AC5" s="13">
        <f t="shared" si="2"/>
        <v>0</v>
      </c>
      <c r="AD5" s="13">
        <f t="shared" si="2"/>
        <v>0</v>
      </c>
      <c r="AE5" s="13">
        <f t="shared" si="2"/>
        <v>0</v>
      </c>
      <c r="AF5" s="13">
        <f t="shared" si="2"/>
        <v>0</v>
      </c>
      <c r="AG5" s="13">
        <f t="shared" si="2"/>
        <v>0</v>
      </c>
      <c r="AH5" s="13">
        <f t="shared" si="2"/>
        <v>0</v>
      </c>
      <c r="AI5" s="13">
        <f t="shared" si="2"/>
        <v>0</v>
      </c>
      <c r="AJ5" s="13">
        <f t="shared" si="2"/>
        <v>0</v>
      </c>
      <c r="AK5" s="13">
        <f t="shared" si="2"/>
        <v>0</v>
      </c>
      <c r="AL5" s="13">
        <f t="shared" si="2"/>
        <v>0</v>
      </c>
      <c r="AM5" s="13">
        <f t="shared" si="2"/>
        <v>0</v>
      </c>
      <c r="AN5" s="13">
        <f t="shared" si="2"/>
        <v>0</v>
      </c>
      <c r="AO5" s="13">
        <f t="shared" si="2"/>
        <v>0</v>
      </c>
      <c r="AP5" s="13">
        <f t="shared" si="2"/>
        <v>0</v>
      </c>
      <c r="AQ5" s="13">
        <f t="shared" si="2"/>
        <v>0</v>
      </c>
      <c r="AR5" s="13">
        <f t="shared" si="2"/>
        <v>0</v>
      </c>
    </row>
    <row r="6" spans="1:44" s="15" customFormat="1" x14ac:dyDescent="0.25">
      <c r="A6" s="16" t="s">
        <v>12</v>
      </c>
      <c r="B6" s="17">
        <f>B60</f>
        <v>0</v>
      </c>
      <c r="C6" s="17">
        <v>513</v>
      </c>
      <c r="D6" s="17">
        <f>D60</f>
        <v>0</v>
      </c>
      <c r="E6" s="17">
        <f>E60</f>
        <v>0</v>
      </c>
      <c r="F6" s="17">
        <f>F60</f>
        <v>0</v>
      </c>
      <c r="G6" s="17">
        <f t="shared" ref="G6:N6" si="3">G60</f>
        <v>0</v>
      </c>
      <c r="H6" s="17">
        <f t="shared" si="3"/>
        <v>0</v>
      </c>
      <c r="I6" s="17">
        <f t="shared" si="3"/>
        <v>0</v>
      </c>
      <c r="J6" s="17">
        <f t="shared" si="3"/>
        <v>0</v>
      </c>
      <c r="K6" s="17">
        <f t="shared" si="3"/>
        <v>0</v>
      </c>
      <c r="L6" s="17">
        <f t="shared" si="3"/>
        <v>0</v>
      </c>
      <c r="M6" s="17">
        <f t="shared" si="3"/>
        <v>0</v>
      </c>
      <c r="N6" s="17">
        <f t="shared" si="3"/>
        <v>0</v>
      </c>
      <c r="O6" s="17">
        <f>O42</f>
        <v>2363</v>
      </c>
      <c r="P6" s="17">
        <f>P42</f>
        <v>2737</v>
      </c>
      <c r="Q6" s="16" t="s">
        <v>12</v>
      </c>
      <c r="R6" s="14">
        <f>ROUND((T6/31)*11,0)</f>
        <v>1526</v>
      </c>
      <c r="S6" s="17">
        <f>S42</f>
        <v>1512</v>
      </c>
      <c r="T6" s="17">
        <f t="shared" ref="T6:AR6" si="4">T42</f>
        <v>4300</v>
      </c>
      <c r="U6" s="17">
        <f t="shared" si="4"/>
        <v>1512</v>
      </c>
      <c r="V6" s="17">
        <f t="shared" si="4"/>
        <v>0</v>
      </c>
      <c r="W6" s="17">
        <f t="shared" si="4"/>
        <v>0</v>
      </c>
      <c r="X6" s="17">
        <f t="shared" si="4"/>
        <v>0</v>
      </c>
      <c r="Y6" s="17">
        <f t="shared" si="4"/>
        <v>0</v>
      </c>
      <c r="Z6" s="17">
        <f t="shared" si="4"/>
        <v>0</v>
      </c>
      <c r="AA6" s="17">
        <f t="shared" si="4"/>
        <v>0</v>
      </c>
      <c r="AB6" s="17">
        <f t="shared" si="4"/>
        <v>0</v>
      </c>
      <c r="AC6" s="17">
        <f t="shared" si="4"/>
        <v>0</v>
      </c>
      <c r="AD6" s="17">
        <f t="shared" si="4"/>
        <v>0</v>
      </c>
      <c r="AE6" s="17">
        <f t="shared" si="4"/>
        <v>0</v>
      </c>
      <c r="AF6" s="17">
        <f t="shared" si="4"/>
        <v>0</v>
      </c>
      <c r="AG6" s="17">
        <f t="shared" si="4"/>
        <v>0</v>
      </c>
      <c r="AH6" s="17">
        <f t="shared" si="4"/>
        <v>0</v>
      </c>
      <c r="AI6" s="17">
        <f t="shared" si="4"/>
        <v>0</v>
      </c>
      <c r="AJ6" s="17">
        <f t="shared" si="4"/>
        <v>0</v>
      </c>
      <c r="AK6" s="17">
        <f t="shared" si="4"/>
        <v>0</v>
      </c>
      <c r="AL6" s="17">
        <f t="shared" si="4"/>
        <v>0</v>
      </c>
      <c r="AM6" s="17">
        <f t="shared" si="4"/>
        <v>0</v>
      </c>
      <c r="AN6" s="17">
        <f t="shared" si="4"/>
        <v>0</v>
      </c>
      <c r="AO6" s="17">
        <f t="shared" si="4"/>
        <v>0</v>
      </c>
      <c r="AP6" s="17">
        <f t="shared" si="4"/>
        <v>0</v>
      </c>
      <c r="AQ6" s="17">
        <f t="shared" si="4"/>
        <v>0</v>
      </c>
      <c r="AR6" s="17">
        <f t="shared" si="4"/>
        <v>0</v>
      </c>
    </row>
    <row r="7" spans="1:44" s="21" customFormat="1" x14ac:dyDescent="0.25">
      <c r="A7" s="18" t="s">
        <v>13</v>
      </c>
      <c r="B7" s="19">
        <f>SUM(B5:B6)</f>
        <v>738.77419354838707</v>
      </c>
      <c r="C7" s="19">
        <f t="shared" ref="C7:AR7" si="5">SUM(C5:C6)</f>
        <v>929</v>
      </c>
      <c r="D7" s="19">
        <f t="shared" si="5"/>
        <v>3817</v>
      </c>
      <c r="E7" s="19">
        <f t="shared" si="5"/>
        <v>4149</v>
      </c>
      <c r="F7" s="19">
        <f t="shared" si="5"/>
        <v>4332</v>
      </c>
      <c r="G7" s="19">
        <f t="shared" si="5"/>
        <v>3078</v>
      </c>
      <c r="H7" s="19">
        <f t="shared" si="5"/>
        <v>3869</v>
      </c>
      <c r="I7" s="19">
        <f t="shared" si="5"/>
        <v>739</v>
      </c>
      <c r="J7" s="19">
        <f t="shared" si="5"/>
        <v>582</v>
      </c>
      <c r="K7" s="19">
        <f t="shared" si="5"/>
        <v>3817</v>
      </c>
      <c r="L7" s="19">
        <f t="shared" si="5"/>
        <v>4451</v>
      </c>
      <c r="M7" s="19">
        <f t="shared" si="5"/>
        <v>4192</v>
      </c>
      <c r="N7" s="19">
        <f t="shared" si="5"/>
        <v>4293</v>
      </c>
      <c r="O7" s="19">
        <f t="shared" si="5"/>
        <v>4826</v>
      </c>
      <c r="P7" s="19">
        <f t="shared" si="5"/>
        <v>5290</v>
      </c>
      <c r="Q7" s="18" t="s">
        <v>13</v>
      </c>
      <c r="R7" s="19">
        <f t="shared" si="5"/>
        <v>3087</v>
      </c>
      <c r="S7" s="19">
        <f t="shared" si="5"/>
        <v>3286</v>
      </c>
      <c r="T7" s="19">
        <f t="shared" si="5"/>
        <v>8700</v>
      </c>
      <c r="U7" s="19">
        <f t="shared" si="5"/>
        <v>5839</v>
      </c>
      <c r="V7" s="19">
        <f t="shared" si="5"/>
        <v>0</v>
      </c>
      <c r="W7" s="19">
        <f t="shared" si="5"/>
        <v>0</v>
      </c>
      <c r="X7" s="19">
        <f t="shared" si="5"/>
        <v>0</v>
      </c>
      <c r="Y7" s="19">
        <f t="shared" si="5"/>
        <v>0</v>
      </c>
      <c r="Z7" s="19">
        <f t="shared" si="5"/>
        <v>0</v>
      </c>
      <c r="AA7" s="20">
        <f t="shared" si="5"/>
        <v>0</v>
      </c>
      <c r="AB7" s="20">
        <f t="shared" si="5"/>
        <v>0</v>
      </c>
      <c r="AC7" s="20">
        <f t="shared" si="5"/>
        <v>0</v>
      </c>
      <c r="AD7" s="20">
        <f t="shared" si="5"/>
        <v>0</v>
      </c>
      <c r="AE7" s="20">
        <f t="shared" si="5"/>
        <v>0</v>
      </c>
      <c r="AF7" s="20">
        <f t="shared" si="5"/>
        <v>0</v>
      </c>
      <c r="AG7" s="20">
        <f t="shared" si="5"/>
        <v>0</v>
      </c>
      <c r="AH7" s="20">
        <f t="shared" si="5"/>
        <v>0</v>
      </c>
      <c r="AI7" s="20">
        <f t="shared" si="5"/>
        <v>0</v>
      </c>
      <c r="AJ7" s="20">
        <f t="shared" si="5"/>
        <v>0</v>
      </c>
      <c r="AK7" s="20">
        <f t="shared" si="5"/>
        <v>0</v>
      </c>
      <c r="AL7" s="20">
        <f t="shared" si="5"/>
        <v>0</v>
      </c>
      <c r="AM7" s="20">
        <f t="shared" si="5"/>
        <v>0</v>
      </c>
      <c r="AN7" s="20">
        <f t="shared" si="5"/>
        <v>0</v>
      </c>
      <c r="AO7" s="20">
        <f t="shared" si="5"/>
        <v>0</v>
      </c>
      <c r="AP7" s="20">
        <f t="shared" si="5"/>
        <v>0</v>
      </c>
      <c r="AQ7" s="20">
        <f t="shared" si="5"/>
        <v>0</v>
      </c>
      <c r="AR7" s="20">
        <f t="shared" si="5"/>
        <v>0</v>
      </c>
    </row>
    <row r="8" spans="1:44" x14ac:dyDescent="0.25">
      <c r="A8" s="22"/>
      <c r="B8" s="23"/>
      <c r="C8" s="23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2"/>
      <c r="R8" s="25"/>
      <c r="S8" s="25"/>
      <c r="T8" s="25"/>
      <c r="U8" s="25"/>
      <c r="V8" s="25"/>
      <c r="W8" s="25"/>
      <c r="X8" s="25"/>
      <c r="Y8" s="25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pans="1:44" s="11" customFormat="1" x14ac:dyDescent="0.25">
      <c r="A9" s="4" t="s">
        <v>14</v>
      </c>
      <c r="B9" s="5" t="str">
        <f>B$4</f>
        <v>Meta Parcial</v>
      </c>
      <c r="C9" s="5" t="str">
        <f t="shared" ref="C9:AR9" si="6">C$4</f>
        <v>26-31-jul-24</v>
      </c>
      <c r="D9" s="5" t="str">
        <f t="shared" si="6"/>
        <v>Meta Mensal</v>
      </c>
      <c r="E9" s="5">
        <f t="shared" si="6"/>
        <v>45505</v>
      </c>
      <c r="F9" s="5" t="e">
        <f t="shared" ca="1" si="6"/>
        <v>#NAME?</v>
      </c>
      <c r="G9" s="5" t="str">
        <f t="shared" si="6"/>
        <v>Meta Parcial</v>
      </c>
      <c r="H9" s="5" t="str">
        <f t="shared" si="6"/>
        <v>01-25-Out-24</v>
      </c>
      <c r="I9" s="5" t="str">
        <f t="shared" si="6"/>
        <v>Meta Parcial</v>
      </c>
      <c r="J9" s="5" t="str">
        <f t="shared" si="6"/>
        <v>26-31-Out-24</v>
      </c>
      <c r="K9" s="5" t="str">
        <f t="shared" si="6"/>
        <v>Meta Mensal</v>
      </c>
      <c r="L9" s="5">
        <f t="shared" si="6"/>
        <v>45566</v>
      </c>
      <c r="M9" s="5" t="e">
        <f t="shared" ca="1" si="6"/>
        <v>#NAME?</v>
      </c>
      <c r="N9" s="5" t="e">
        <f t="shared" ca="1" si="6"/>
        <v>#NAME?</v>
      </c>
      <c r="O9" s="5" t="str">
        <f t="shared" si="6"/>
        <v>Meta Parcial</v>
      </c>
      <c r="P9" s="5" t="str">
        <f t="shared" si="6"/>
        <v>01-20/01 de 2025</v>
      </c>
      <c r="Q9" s="7" t="s">
        <v>14</v>
      </c>
      <c r="R9" s="8" t="str">
        <f>T9</f>
        <v>Estimativa</v>
      </c>
      <c r="S9" s="8" t="str">
        <f t="shared" si="6"/>
        <v>21-31/01 de 2025</v>
      </c>
      <c r="T9" s="8" t="s">
        <v>15</v>
      </c>
      <c r="U9" s="8">
        <f t="shared" si="6"/>
        <v>45658</v>
      </c>
      <c r="V9" s="8" t="e">
        <f t="shared" ca="1" si="6"/>
        <v>#NAME?</v>
      </c>
      <c r="W9" s="8" t="e">
        <f t="shared" ca="1" si="6"/>
        <v>#NAME?</v>
      </c>
      <c r="X9" s="8" t="e">
        <f t="shared" ca="1" si="6"/>
        <v>#NAME?</v>
      </c>
      <c r="Y9" s="8" t="e">
        <f t="shared" ca="1" si="6"/>
        <v>#NAME?</v>
      </c>
      <c r="Z9" s="8" t="e">
        <f t="shared" ca="1" si="6"/>
        <v>#NAME?</v>
      </c>
      <c r="AA9" s="27" t="e">
        <f t="shared" ca="1" si="6"/>
        <v>#NAME?</v>
      </c>
      <c r="AB9" s="27" t="e">
        <f t="shared" ca="1" si="6"/>
        <v>#NAME?</v>
      </c>
      <c r="AC9" s="27" t="e">
        <f t="shared" ca="1" si="6"/>
        <v>#NAME?</v>
      </c>
      <c r="AD9" s="27" t="e">
        <f t="shared" ca="1" si="6"/>
        <v>#NAME?</v>
      </c>
      <c r="AE9" s="27" t="e">
        <f t="shared" ca="1" si="6"/>
        <v>#NAME?</v>
      </c>
      <c r="AF9" s="27" t="e">
        <f t="shared" ca="1" si="6"/>
        <v>#NAME?</v>
      </c>
      <c r="AG9" s="27" t="e">
        <f t="shared" ca="1" si="6"/>
        <v>#NAME?</v>
      </c>
      <c r="AH9" s="27" t="e">
        <f t="shared" ca="1" si="6"/>
        <v>#NAME?</v>
      </c>
      <c r="AI9" s="27" t="e">
        <f t="shared" ca="1" si="6"/>
        <v>#NAME?</v>
      </c>
      <c r="AJ9" s="27" t="e">
        <f t="shared" ca="1" si="6"/>
        <v>#NAME?</v>
      </c>
      <c r="AK9" s="27" t="e">
        <f t="shared" ca="1" si="6"/>
        <v>#NAME?</v>
      </c>
      <c r="AL9" s="27" t="e">
        <f t="shared" ca="1" si="6"/>
        <v>#NAME?</v>
      </c>
      <c r="AM9" s="27" t="e">
        <f t="shared" ca="1" si="6"/>
        <v>#NAME?</v>
      </c>
      <c r="AN9" s="27" t="e">
        <f t="shared" ca="1" si="6"/>
        <v>#NAME?</v>
      </c>
      <c r="AO9" s="27" t="e">
        <f t="shared" ca="1" si="6"/>
        <v>#NAME?</v>
      </c>
      <c r="AP9" s="27" t="e">
        <f t="shared" ca="1" si="6"/>
        <v>#NAME?</v>
      </c>
      <c r="AQ9" s="27" t="e">
        <f t="shared" ca="1" si="6"/>
        <v>#NAME?</v>
      </c>
      <c r="AR9" s="27" t="e">
        <f t="shared" ca="1" si="6"/>
        <v>#NAME?</v>
      </c>
    </row>
    <row r="10" spans="1:44" s="15" customFormat="1" x14ac:dyDescent="0.25">
      <c r="A10" s="16" t="s">
        <v>16</v>
      </c>
      <c r="B10" s="144">
        <f>(D10/31)*6</f>
        <v>738.77419354838707</v>
      </c>
      <c r="C10" s="17">
        <v>0</v>
      </c>
      <c r="D10" s="144">
        <v>3817</v>
      </c>
      <c r="E10" s="17">
        <v>29</v>
      </c>
      <c r="F10" s="17">
        <v>31</v>
      </c>
      <c r="G10" s="144">
        <f>ROUND(((K10/31)*25),0)</f>
        <v>3078</v>
      </c>
      <c r="H10" s="17">
        <v>0</v>
      </c>
      <c r="I10" s="144">
        <f>ROUND(((K10/31)*6),0)</f>
        <v>739</v>
      </c>
      <c r="J10" s="17">
        <v>0</v>
      </c>
      <c r="K10" s="144">
        <f>D10</f>
        <v>3817</v>
      </c>
      <c r="L10" s="17">
        <f>H10+J10</f>
        <v>0</v>
      </c>
      <c r="M10" s="17">
        <v>0</v>
      </c>
      <c r="N10" s="17">
        <v>0</v>
      </c>
      <c r="O10" s="144">
        <f>ROUND((K10/31)*20,0)</f>
        <v>2463</v>
      </c>
      <c r="P10" s="28">
        <v>0</v>
      </c>
      <c r="Q10" s="16" t="s">
        <v>16</v>
      </c>
      <c r="R10" s="17" t="str">
        <f>T10</f>
        <v>Demanda Interna</v>
      </c>
      <c r="S10" s="28">
        <v>0</v>
      </c>
      <c r="T10" s="29" t="s">
        <v>17</v>
      </c>
      <c r="U10" s="17">
        <f t="shared" ref="U10:U32" si="7">S10+P10</f>
        <v>0</v>
      </c>
      <c r="V10" s="17"/>
      <c r="W10" s="17"/>
      <c r="X10" s="17"/>
      <c r="Y10" s="17"/>
      <c r="Z10" s="17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s="15" customFormat="1" x14ac:dyDescent="0.25">
      <c r="A11" s="16" t="s">
        <v>18</v>
      </c>
      <c r="B11" s="144"/>
      <c r="C11" s="17">
        <v>0</v>
      </c>
      <c r="D11" s="144"/>
      <c r="E11" s="17">
        <v>59</v>
      </c>
      <c r="F11" s="17">
        <v>51</v>
      </c>
      <c r="G11" s="144"/>
      <c r="H11" s="17">
        <v>58</v>
      </c>
      <c r="I11" s="144"/>
      <c r="J11" s="17">
        <v>0</v>
      </c>
      <c r="K11" s="144"/>
      <c r="L11" s="17">
        <f t="shared" ref="L11:L32" si="8">H11+J11</f>
        <v>58</v>
      </c>
      <c r="M11" s="17">
        <v>106</v>
      </c>
      <c r="N11" s="17">
        <v>89</v>
      </c>
      <c r="O11" s="144"/>
      <c r="P11" s="28">
        <v>82</v>
      </c>
      <c r="Q11" s="16" t="s">
        <v>19</v>
      </c>
      <c r="R11" s="17">
        <f>ROUND((T11/31)*11,0)</f>
        <v>7</v>
      </c>
      <c r="S11" s="28">
        <v>0</v>
      </c>
      <c r="T11" s="17">
        <v>20</v>
      </c>
      <c r="U11" s="17">
        <f t="shared" si="7"/>
        <v>82</v>
      </c>
      <c r="V11" s="17"/>
      <c r="W11" s="17"/>
      <c r="X11" s="17"/>
      <c r="Y11" s="17"/>
      <c r="Z11" s="17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s="15" customFormat="1" x14ac:dyDescent="0.25">
      <c r="A12" s="16" t="s">
        <v>20</v>
      </c>
      <c r="B12" s="144"/>
      <c r="C12" s="17">
        <v>0</v>
      </c>
      <c r="D12" s="144"/>
      <c r="E12" s="17">
        <v>377</v>
      </c>
      <c r="F12" s="17">
        <v>367</v>
      </c>
      <c r="G12" s="144"/>
      <c r="H12" s="17">
        <v>418</v>
      </c>
      <c r="I12" s="144"/>
      <c r="J12" s="17">
        <v>141</v>
      </c>
      <c r="K12" s="144"/>
      <c r="L12" s="17">
        <f t="shared" si="8"/>
        <v>559</v>
      </c>
      <c r="M12" s="17">
        <v>400</v>
      </c>
      <c r="N12" s="17">
        <v>556</v>
      </c>
      <c r="O12" s="144"/>
      <c r="P12" s="28">
        <v>152</v>
      </c>
      <c r="Q12" s="16" t="s">
        <v>20</v>
      </c>
      <c r="R12" s="17">
        <f>ROUND((T12/31)*11,0)</f>
        <v>28</v>
      </c>
      <c r="S12" s="28">
        <v>212</v>
      </c>
      <c r="T12" s="17">
        <v>80</v>
      </c>
      <c r="U12" s="17">
        <f t="shared" si="7"/>
        <v>364</v>
      </c>
      <c r="V12" s="17"/>
      <c r="W12" s="17"/>
      <c r="X12" s="17"/>
      <c r="Y12" s="17"/>
      <c r="Z12" s="17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15" customFormat="1" x14ac:dyDescent="0.25">
      <c r="A13" s="16" t="s">
        <v>21</v>
      </c>
      <c r="B13" s="144"/>
      <c r="C13" s="17">
        <v>8</v>
      </c>
      <c r="D13" s="144"/>
      <c r="E13" s="17">
        <v>691</v>
      </c>
      <c r="F13" s="17">
        <v>607</v>
      </c>
      <c r="G13" s="144"/>
      <c r="H13" s="17">
        <v>570</v>
      </c>
      <c r="I13" s="144"/>
      <c r="J13" s="17">
        <v>111</v>
      </c>
      <c r="K13" s="144"/>
      <c r="L13" s="17">
        <f t="shared" si="8"/>
        <v>681</v>
      </c>
      <c r="M13" s="17">
        <v>552</v>
      </c>
      <c r="N13" s="17">
        <v>550</v>
      </c>
      <c r="O13" s="144"/>
      <c r="P13" s="28">
        <v>341</v>
      </c>
      <c r="Q13" s="16" t="s">
        <v>21</v>
      </c>
      <c r="R13" s="17" t="str">
        <f>T13</f>
        <v>Demanda Interna</v>
      </c>
      <c r="S13" s="28">
        <v>214</v>
      </c>
      <c r="T13" s="29" t="s">
        <v>17</v>
      </c>
      <c r="U13" s="17">
        <f t="shared" si="7"/>
        <v>555</v>
      </c>
      <c r="V13" s="17"/>
      <c r="W13" s="17"/>
      <c r="X13" s="17"/>
      <c r="Y13" s="17"/>
      <c r="Z13" s="17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</row>
    <row r="14" spans="1:44" s="15" customFormat="1" x14ac:dyDescent="0.25">
      <c r="A14" s="16" t="s">
        <v>22</v>
      </c>
      <c r="B14" s="144"/>
      <c r="C14" s="17">
        <v>51</v>
      </c>
      <c r="D14" s="144"/>
      <c r="E14" s="17">
        <v>239</v>
      </c>
      <c r="F14" s="17">
        <v>245</v>
      </c>
      <c r="G14" s="144"/>
      <c r="H14" s="17">
        <v>124</v>
      </c>
      <c r="I14" s="144"/>
      <c r="J14" s="17">
        <v>16</v>
      </c>
      <c r="K14" s="144"/>
      <c r="L14" s="17">
        <f t="shared" si="8"/>
        <v>140</v>
      </c>
      <c r="M14" s="17">
        <v>261</v>
      </c>
      <c r="N14" s="17">
        <v>172</v>
      </c>
      <c r="O14" s="144"/>
      <c r="P14" s="28">
        <v>49</v>
      </c>
      <c r="Q14" s="16" t="s">
        <v>22</v>
      </c>
      <c r="R14" s="17">
        <f t="shared" ref="R14:R32" si="9">ROUND((T14/31)*11,0)</f>
        <v>32</v>
      </c>
      <c r="S14" s="28">
        <v>67</v>
      </c>
      <c r="T14" s="17">
        <v>90</v>
      </c>
      <c r="U14" s="17">
        <f t="shared" si="7"/>
        <v>116</v>
      </c>
      <c r="V14" s="17"/>
      <c r="W14" s="17"/>
      <c r="X14" s="17"/>
      <c r="Y14" s="17"/>
      <c r="Z14" s="17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44" s="15" customFormat="1" x14ac:dyDescent="0.25">
      <c r="A15" s="16" t="s">
        <v>23</v>
      </c>
      <c r="B15" s="144"/>
      <c r="C15" s="17">
        <v>0</v>
      </c>
      <c r="D15" s="144"/>
      <c r="E15" s="17">
        <v>244</v>
      </c>
      <c r="F15" s="17">
        <v>364</v>
      </c>
      <c r="G15" s="144"/>
      <c r="H15" s="17">
        <v>349</v>
      </c>
      <c r="I15" s="144"/>
      <c r="J15" s="17">
        <v>37</v>
      </c>
      <c r="K15" s="144"/>
      <c r="L15" s="17">
        <f t="shared" si="8"/>
        <v>386</v>
      </c>
      <c r="M15" s="17">
        <v>372</v>
      </c>
      <c r="N15" s="17">
        <v>331</v>
      </c>
      <c r="O15" s="144"/>
      <c r="P15" s="28">
        <v>305</v>
      </c>
      <c r="Q15" s="16" t="s">
        <v>23</v>
      </c>
      <c r="R15" s="17">
        <f t="shared" si="9"/>
        <v>25</v>
      </c>
      <c r="S15" s="28">
        <v>60</v>
      </c>
      <c r="T15" s="17">
        <v>70</v>
      </c>
      <c r="U15" s="17">
        <f t="shared" si="7"/>
        <v>365</v>
      </c>
      <c r="V15" s="17"/>
      <c r="W15" s="17"/>
      <c r="X15" s="17"/>
      <c r="Y15" s="17"/>
      <c r="Z15" s="17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s="15" customFormat="1" x14ac:dyDescent="0.25">
      <c r="A16" s="16" t="s">
        <v>24</v>
      </c>
      <c r="B16" s="144"/>
      <c r="C16" s="17">
        <v>0</v>
      </c>
      <c r="D16" s="144"/>
      <c r="E16" s="17">
        <v>0</v>
      </c>
      <c r="F16" s="17">
        <v>0</v>
      </c>
      <c r="G16" s="144"/>
      <c r="H16" s="17">
        <v>0</v>
      </c>
      <c r="I16" s="144"/>
      <c r="J16" s="17">
        <v>0</v>
      </c>
      <c r="K16" s="144"/>
      <c r="L16" s="17">
        <f t="shared" si="8"/>
        <v>0</v>
      </c>
      <c r="M16" s="17">
        <v>0</v>
      </c>
      <c r="N16" s="17">
        <v>0</v>
      </c>
      <c r="O16" s="144"/>
      <c r="P16" s="28">
        <v>0</v>
      </c>
      <c r="Q16" s="16" t="s">
        <v>24</v>
      </c>
      <c r="R16" s="17">
        <f t="shared" si="9"/>
        <v>11</v>
      </c>
      <c r="S16" s="28">
        <v>0</v>
      </c>
      <c r="T16" s="17">
        <v>30</v>
      </c>
      <c r="U16" s="17">
        <f t="shared" si="7"/>
        <v>0</v>
      </c>
      <c r="V16" s="17"/>
      <c r="W16" s="17"/>
      <c r="X16" s="17"/>
      <c r="Y16" s="17"/>
      <c r="Z16" s="17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</row>
    <row r="17" spans="1:44" s="15" customFormat="1" x14ac:dyDescent="0.25">
      <c r="A17" s="16" t="s">
        <v>25</v>
      </c>
      <c r="B17" s="144"/>
      <c r="C17" s="17">
        <v>28</v>
      </c>
      <c r="D17" s="144"/>
      <c r="E17" s="17">
        <v>203</v>
      </c>
      <c r="F17" s="17">
        <v>198</v>
      </c>
      <c r="G17" s="144"/>
      <c r="H17" s="17">
        <v>195</v>
      </c>
      <c r="I17" s="144"/>
      <c r="J17" s="17">
        <v>0</v>
      </c>
      <c r="K17" s="144"/>
      <c r="L17" s="17">
        <f t="shared" si="8"/>
        <v>195</v>
      </c>
      <c r="M17" s="17">
        <v>209</v>
      </c>
      <c r="N17" s="17">
        <v>239</v>
      </c>
      <c r="O17" s="144"/>
      <c r="P17" s="28">
        <v>197</v>
      </c>
      <c r="Q17" s="16" t="s">
        <v>25</v>
      </c>
      <c r="R17" s="17">
        <f t="shared" si="9"/>
        <v>35</v>
      </c>
      <c r="S17" s="28">
        <v>47</v>
      </c>
      <c r="T17" s="17">
        <v>100</v>
      </c>
      <c r="U17" s="17">
        <f t="shared" si="7"/>
        <v>244</v>
      </c>
      <c r="V17" s="17"/>
      <c r="W17" s="17"/>
      <c r="X17" s="17"/>
      <c r="Y17" s="17"/>
      <c r="Z17" s="17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s="15" customFormat="1" x14ac:dyDescent="0.25">
      <c r="A18" s="16" t="s">
        <v>26</v>
      </c>
      <c r="B18" s="144"/>
      <c r="C18" s="17">
        <v>0</v>
      </c>
      <c r="D18" s="144"/>
      <c r="E18" s="17">
        <v>0</v>
      </c>
      <c r="F18" s="17">
        <v>0</v>
      </c>
      <c r="G18" s="144"/>
      <c r="H18" s="17">
        <v>0</v>
      </c>
      <c r="I18" s="144"/>
      <c r="J18" s="17">
        <v>0</v>
      </c>
      <c r="K18" s="144"/>
      <c r="L18" s="17">
        <f t="shared" si="8"/>
        <v>0</v>
      </c>
      <c r="M18" s="17">
        <v>0</v>
      </c>
      <c r="N18" s="17">
        <v>0</v>
      </c>
      <c r="O18" s="144"/>
      <c r="P18" s="28">
        <v>0</v>
      </c>
      <c r="Q18" s="16" t="s">
        <v>26</v>
      </c>
      <c r="R18" s="17">
        <f t="shared" si="9"/>
        <v>7</v>
      </c>
      <c r="S18" s="28">
        <v>0</v>
      </c>
      <c r="T18" s="17">
        <v>20</v>
      </c>
      <c r="U18" s="17">
        <f t="shared" si="7"/>
        <v>0</v>
      </c>
      <c r="V18" s="17"/>
      <c r="W18" s="17"/>
      <c r="X18" s="17"/>
      <c r="Y18" s="17"/>
      <c r="Z18" s="17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s="15" customFormat="1" x14ac:dyDescent="0.25">
      <c r="A19" s="16" t="s">
        <v>27</v>
      </c>
      <c r="B19" s="144"/>
      <c r="C19" s="17">
        <v>0</v>
      </c>
      <c r="D19" s="144"/>
      <c r="E19" s="17">
        <v>0</v>
      </c>
      <c r="F19" s="17">
        <v>0</v>
      </c>
      <c r="G19" s="144"/>
      <c r="H19" s="17">
        <v>0</v>
      </c>
      <c r="I19" s="144"/>
      <c r="J19" s="17">
        <v>0</v>
      </c>
      <c r="K19" s="144"/>
      <c r="L19" s="17">
        <f t="shared" si="8"/>
        <v>0</v>
      </c>
      <c r="M19" s="17">
        <v>21</v>
      </c>
      <c r="N19" s="17">
        <v>9</v>
      </c>
      <c r="O19" s="144"/>
      <c r="P19" s="28">
        <v>19</v>
      </c>
      <c r="Q19" s="16" t="s">
        <v>27</v>
      </c>
      <c r="R19" s="17">
        <f t="shared" si="9"/>
        <v>4</v>
      </c>
      <c r="S19" s="28">
        <v>0</v>
      </c>
      <c r="T19" s="17">
        <v>10</v>
      </c>
      <c r="U19" s="17">
        <f t="shared" si="7"/>
        <v>19</v>
      </c>
      <c r="V19" s="17"/>
      <c r="W19" s="17"/>
      <c r="X19" s="17"/>
      <c r="Y19" s="17"/>
      <c r="Z19" s="17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15" customFormat="1" x14ac:dyDescent="0.25">
      <c r="A20" s="16" t="s">
        <v>28</v>
      </c>
      <c r="B20" s="144"/>
      <c r="C20" s="17">
        <v>0</v>
      </c>
      <c r="D20" s="144"/>
      <c r="E20" s="17">
        <v>33</v>
      </c>
      <c r="F20" s="17">
        <v>31</v>
      </c>
      <c r="G20" s="144"/>
      <c r="H20" s="17">
        <v>0</v>
      </c>
      <c r="I20" s="144"/>
      <c r="J20" s="17">
        <v>28</v>
      </c>
      <c r="K20" s="144"/>
      <c r="L20" s="17">
        <f t="shared" si="8"/>
        <v>28</v>
      </c>
      <c r="M20" s="17">
        <v>28</v>
      </c>
      <c r="N20" s="17">
        <v>35</v>
      </c>
      <c r="O20" s="144"/>
      <c r="P20" s="28">
        <v>0</v>
      </c>
      <c r="Q20" s="16" t="s">
        <v>28</v>
      </c>
      <c r="R20" s="17">
        <f t="shared" si="9"/>
        <v>4</v>
      </c>
      <c r="S20" s="28">
        <v>27</v>
      </c>
      <c r="T20" s="17">
        <v>10</v>
      </c>
      <c r="U20" s="17">
        <f t="shared" si="7"/>
        <v>27</v>
      </c>
      <c r="V20" s="17"/>
      <c r="W20" s="17"/>
      <c r="X20" s="17"/>
      <c r="Y20" s="17"/>
      <c r="Z20" s="17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s="15" customFormat="1" x14ac:dyDescent="0.25">
      <c r="A21" s="16" t="s">
        <v>29</v>
      </c>
      <c r="B21" s="144"/>
      <c r="C21" s="17">
        <v>35</v>
      </c>
      <c r="D21" s="144"/>
      <c r="E21" s="17">
        <v>107</v>
      </c>
      <c r="F21" s="17">
        <v>161</v>
      </c>
      <c r="G21" s="144"/>
      <c r="H21" s="17">
        <v>175</v>
      </c>
      <c r="I21" s="144"/>
      <c r="J21" s="17">
        <v>0</v>
      </c>
      <c r="K21" s="144"/>
      <c r="L21" s="17">
        <f t="shared" si="8"/>
        <v>175</v>
      </c>
      <c r="M21" s="17">
        <v>0</v>
      </c>
      <c r="N21" s="17">
        <v>0</v>
      </c>
      <c r="O21" s="144"/>
      <c r="P21" s="28">
        <v>0</v>
      </c>
      <c r="Q21" s="16" t="s">
        <v>29</v>
      </c>
      <c r="R21" s="17">
        <f t="shared" si="9"/>
        <v>7</v>
      </c>
      <c r="S21" s="28">
        <v>0</v>
      </c>
      <c r="T21" s="17">
        <v>20</v>
      </c>
      <c r="U21" s="17">
        <f t="shared" si="7"/>
        <v>0</v>
      </c>
      <c r="V21" s="17"/>
      <c r="W21" s="17"/>
      <c r="X21" s="17"/>
      <c r="Y21" s="17"/>
      <c r="Z21" s="17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s="15" customFormat="1" x14ac:dyDescent="0.25">
      <c r="A22" s="16" t="s">
        <v>30</v>
      </c>
      <c r="B22" s="144"/>
      <c r="C22" s="17">
        <v>140</v>
      </c>
      <c r="D22" s="144"/>
      <c r="E22" s="17">
        <v>756</v>
      </c>
      <c r="F22" s="17">
        <v>714</v>
      </c>
      <c r="G22" s="144"/>
      <c r="H22" s="17">
        <v>605</v>
      </c>
      <c r="I22" s="144"/>
      <c r="J22" s="17">
        <v>140</v>
      </c>
      <c r="K22" s="144"/>
      <c r="L22" s="17">
        <f t="shared" si="8"/>
        <v>745</v>
      </c>
      <c r="M22" s="17">
        <v>718</v>
      </c>
      <c r="N22" s="17">
        <v>761</v>
      </c>
      <c r="O22" s="144"/>
      <c r="P22" s="28">
        <v>491</v>
      </c>
      <c r="Q22" s="16" t="s">
        <v>30</v>
      </c>
      <c r="R22" s="17">
        <f t="shared" si="9"/>
        <v>11</v>
      </c>
      <c r="S22" s="28">
        <v>321</v>
      </c>
      <c r="T22" s="17">
        <v>30</v>
      </c>
      <c r="U22" s="17">
        <f t="shared" si="7"/>
        <v>812</v>
      </c>
      <c r="V22" s="17"/>
      <c r="W22" s="17"/>
      <c r="X22" s="17"/>
      <c r="Y22" s="17"/>
      <c r="Z22" s="17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s="15" customFormat="1" x14ac:dyDescent="0.25">
      <c r="A23" s="16" t="s">
        <v>31</v>
      </c>
      <c r="B23" s="144"/>
      <c r="C23" s="17">
        <v>0</v>
      </c>
      <c r="D23" s="144"/>
      <c r="E23" s="17">
        <v>139</v>
      </c>
      <c r="F23" s="17">
        <v>167</v>
      </c>
      <c r="G23" s="144"/>
      <c r="H23" s="17">
        <v>223</v>
      </c>
      <c r="I23" s="144"/>
      <c r="J23" s="17">
        <v>0</v>
      </c>
      <c r="K23" s="144"/>
      <c r="L23" s="17">
        <f t="shared" si="8"/>
        <v>223</v>
      </c>
      <c r="M23" s="17">
        <v>214</v>
      </c>
      <c r="N23" s="17">
        <v>190</v>
      </c>
      <c r="O23" s="144"/>
      <c r="P23" s="28">
        <v>146</v>
      </c>
      <c r="Q23" s="16" t="s">
        <v>31</v>
      </c>
      <c r="R23" s="17">
        <f t="shared" si="9"/>
        <v>28</v>
      </c>
      <c r="S23" s="28">
        <v>86</v>
      </c>
      <c r="T23" s="17">
        <v>80</v>
      </c>
      <c r="U23" s="17">
        <f t="shared" si="7"/>
        <v>232</v>
      </c>
      <c r="V23" s="17"/>
      <c r="W23" s="17"/>
      <c r="X23" s="17"/>
      <c r="Y23" s="17"/>
      <c r="Z23" s="17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s="15" customFormat="1" x14ac:dyDescent="0.25">
      <c r="A24" s="16" t="s">
        <v>32</v>
      </c>
      <c r="B24" s="144"/>
      <c r="C24" s="17">
        <v>0</v>
      </c>
      <c r="D24" s="144"/>
      <c r="E24" s="17">
        <v>124</v>
      </c>
      <c r="F24" s="17">
        <v>108</v>
      </c>
      <c r="G24" s="144"/>
      <c r="H24" s="17">
        <v>102</v>
      </c>
      <c r="I24" s="144"/>
      <c r="J24" s="17">
        <v>0</v>
      </c>
      <c r="K24" s="144"/>
      <c r="L24" s="17">
        <f t="shared" si="8"/>
        <v>102</v>
      </c>
      <c r="M24" s="17">
        <v>118</v>
      </c>
      <c r="N24" s="17">
        <v>91</v>
      </c>
      <c r="O24" s="144"/>
      <c r="P24" s="28">
        <v>68</v>
      </c>
      <c r="Q24" s="16" t="s">
        <v>32</v>
      </c>
      <c r="R24" s="17">
        <f t="shared" si="9"/>
        <v>21</v>
      </c>
      <c r="S24" s="28">
        <v>48</v>
      </c>
      <c r="T24" s="17">
        <v>60</v>
      </c>
      <c r="U24" s="17">
        <f t="shared" si="7"/>
        <v>116</v>
      </c>
      <c r="V24" s="17"/>
      <c r="W24" s="17"/>
      <c r="X24" s="17"/>
      <c r="Y24" s="17"/>
      <c r="Z24" s="17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s="15" customFormat="1" x14ac:dyDescent="0.25">
      <c r="A25" s="16" t="s">
        <v>33</v>
      </c>
      <c r="B25" s="144"/>
      <c r="C25" s="17">
        <v>0</v>
      </c>
      <c r="D25" s="144"/>
      <c r="E25" s="17">
        <v>318</v>
      </c>
      <c r="F25" s="17">
        <v>352</v>
      </c>
      <c r="G25" s="144"/>
      <c r="H25" s="17">
        <v>290</v>
      </c>
      <c r="I25" s="144"/>
      <c r="J25" s="17">
        <v>0</v>
      </c>
      <c r="K25" s="144"/>
      <c r="L25" s="17">
        <f t="shared" si="8"/>
        <v>290</v>
      </c>
      <c r="M25" s="17">
        <v>303</v>
      </c>
      <c r="N25" s="17">
        <v>271</v>
      </c>
      <c r="O25" s="144"/>
      <c r="P25" s="28">
        <v>169</v>
      </c>
      <c r="Q25" s="16" t="s">
        <v>33</v>
      </c>
      <c r="R25" s="17">
        <f t="shared" si="9"/>
        <v>124</v>
      </c>
      <c r="S25" s="28">
        <v>148</v>
      </c>
      <c r="T25" s="17">
        <v>350</v>
      </c>
      <c r="U25" s="17">
        <f t="shared" si="7"/>
        <v>317</v>
      </c>
      <c r="V25" s="17"/>
      <c r="W25" s="17"/>
      <c r="X25" s="17"/>
      <c r="Y25" s="17"/>
      <c r="Z25" s="17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s="15" customFormat="1" x14ac:dyDescent="0.25">
      <c r="A26" s="16" t="s">
        <v>34</v>
      </c>
      <c r="B26" s="144"/>
      <c r="C26" s="17">
        <v>46</v>
      </c>
      <c r="D26" s="144"/>
      <c r="E26" s="17">
        <v>664</v>
      </c>
      <c r="F26" s="17">
        <v>679</v>
      </c>
      <c r="G26" s="144"/>
      <c r="H26" s="17">
        <v>548</v>
      </c>
      <c r="I26" s="144"/>
      <c r="J26" s="17">
        <v>109</v>
      </c>
      <c r="K26" s="144"/>
      <c r="L26" s="17">
        <f t="shared" si="8"/>
        <v>657</v>
      </c>
      <c r="M26" s="17">
        <v>663</v>
      </c>
      <c r="N26" s="17">
        <v>641</v>
      </c>
      <c r="O26" s="144"/>
      <c r="P26" s="28">
        <v>388</v>
      </c>
      <c r="Q26" s="16" t="s">
        <v>34</v>
      </c>
      <c r="R26" s="17">
        <f t="shared" si="9"/>
        <v>78</v>
      </c>
      <c r="S26" s="28">
        <v>387</v>
      </c>
      <c r="T26" s="17">
        <v>220</v>
      </c>
      <c r="U26" s="17">
        <f t="shared" si="7"/>
        <v>775</v>
      </c>
      <c r="V26" s="17"/>
      <c r="W26" s="17"/>
      <c r="X26" s="17"/>
      <c r="Y26" s="17"/>
      <c r="Z26" s="17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s="15" customFormat="1" x14ac:dyDescent="0.25">
      <c r="A27" s="16" t="s">
        <v>35</v>
      </c>
      <c r="B27" s="144"/>
      <c r="C27" s="17">
        <v>101</v>
      </c>
      <c r="D27" s="144"/>
      <c r="E27" s="17">
        <v>80</v>
      </c>
      <c r="F27" s="17">
        <v>171</v>
      </c>
      <c r="G27" s="144"/>
      <c r="H27" s="17">
        <v>158</v>
      </c>
      <c r="I27" s="144"/>
      <c r="J27" s="17">
        <v>0</v>
      </c>
      <c r="K27" s="144"/>
      <c r="L27" s="17">
        <f t="shared" si="8"/>
        <v>158</v>
      </c>
      <c r="M27" s="17">
        <v>147</v>
      </c>
      <c r="N27" s="17">
        <v>222</v>
      </c>
      <c r="O27" s="144"/>
      <c r="P27" s="28">
        <v>79</v>
      </c>
      <c r="Q27" s="16" t="s">
        <v>35</v>
      </c>
      <c r="R27" s="17">
        <f t="shared" si="9"/>
        <v>32</v>
      </c>
      <c r="S27" s="28">
        <v>78</v>
      </c>
      <c r="T27" s="17">
        <v>90</v>
      </c>
      <c r="U27" s="17">
        <f t="shared" si="7"/>
        <v>157</v>
      </c>
      <c r="V27" s="17"/>
      <c r="W27" s="17"/>
      <c r="X27" s="17"/>
      <c r="Y27" s="17"/>
      <c r="Z27" s="17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s="15" customFormat="1" x14ac:dyDescent="0.25">
      <c r="A28" s="16" t="s">
        <v>36</v>
      </c>
      <c r="B28" s="144"/>
      <c r="C28" s="17">
        <v>7</v>
      </c>
      <c r="D28" s="144"/>
      <c r="E28" s="17">
        <v>29</v>
      </c>
      <c r="F28" s="17">
        <v>8</v>
      </c>
      <c r="G28" s="144"/>
      <c r="H28" s="17">
        <v>0</v>
      </c>
      <c r="I28" s="144"/>
      <c r="J28" s="17">
        <v>0</v>
      </c>
      <c r="K28" s="144"/>
      <c r="L28" s="17">
        <f t="shared" si="8"/>
        <v>0</v>
      </c>
      <c r="M28" s="17">
        <v>0</v>
      </c>
      <c r="N28" s="17">
        <v>0</v>
      </c>
      <c r="O28" s="144"/>
      <c r="P28" s="28">
        <v>0</v>
      </c>
      <c r="Q28" s="16" t="s">
        <v>36</v>
      </c>
      <c r="R28" s="17">
        <f t="shared" si="9"/>
        <v>11</v>
      </c>
      <c r="S28" s="28">
        <v>8</v>
      </c>
      <c r="T28" s="17">
        <v>30</v>
      </c>
      <c r="U28" s="17">
        <f t="shared" si="7"/>
        <v>8</v>
      </c>
      <c r="V28" s="17"/>
      <c r="W28" s="17"/>
      <c r="X28" s="17"/>
      <c r="Y28" s="17"/>
      <c r="Z28" s="17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s="15" customFormat="1" x14ac:dyDescent="0.25">
      <c r="A29" s="16" t="s">
        <v>37</v>
      </c>
      <c r="B29" s="144"/>
      <c r="C29" s="17">
        <v>0</v>
      </c>
      <c r="D29" s="144"/>
      <c r="E29" s="17">
        <v>0</v>
      </c>
      <c r="F29" s="17">
        <v>0</v>
      </c>
      <c r="G29" s="144"/>
      <c r="H29" s="17">
        <v>0</v>
      </c>
      <c r="I29" s="144"/>
      <c r="J29" s="17">
        <v>0</v>
      </c>
      <c r="K29" s="144"/>
      <c r="L29" s="17">
        <f t="shared" si="8"/>
        <v>0</v>
      </c>
      <c r="M29" s="17">
        <v>0</v>
      </c>
      <c r="N29" s="17">
        <v>0</v>
      </c>
      <c r="O29" s="144"/>
      <c r="P29" s="28">
        <v>0</v>
      </c>
      <c r="Q29" s="16" t="s">
        <v>38</v>
      </c>
      <c r="R29" s="17">
        <f t="shared" si="9"/>
        <v>7</v>
      </c>
      <c r="S29" s="28">
        <v>0</v>
      </c>
      <c r="T29" s="29">
        <v>20</v>
      </c>
      <c r="U29" s="17">
        <f t="shared" si="7"/>
        <v>0</v>
      </c>
      <c r="V29" s="17"/>
      <c r="W29" s="17"/>
      <c r="X29" s="17"/>
      <c r="Y29" s="17"/>
      <c r="Z29" s="17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s="15" customFormat="1" x14ac:dyDescent="0.25">
      <c r="A30" s="16" t="s">
        <v>39</v>
      </c>
      <c r="B30" s="144"/>
      <c r="C30" s="17">
        <v>0</v>
      </c>
      <c r="D30" s="144"/>
      <c r="E30" s="17">
        <v>0</v>
      </c>
      <c r="F30" s="17">
        <v>0</v>
      </c>
      <c r="G30" s="144"/>
      <c r="H30" s="17">
        <v>0</v>
      </c>
      <c r="I30" s="144"/>
      <c r="J30" s="17">
        <v>0</v>
      </c>
      <c r="K30" s="144"/>
      <c r="L30" s="17">
        <f t="shared" si="8"/>
        <v>0</v>
      </c>
      <c r="M30" s="17">
        <v>28</v>
      </c>
      <c r="N30" s="17">
        <v>28</v>
      </c>
      <c r="O30" s="144"/>
      <c r="P30" s="28">
        <v>14</v>
      </c>
      <c r="Q30" s="16" t="s">
        <v>39</v>
      </c>
      <c r="R30" s="17">
        <f t="shared" si="9"/>
        <v>18</v>
      </c>
      <c r="S30" s="28">
        <v>14</v>
      </c>
      <c r="T30" s="17">
        <v>50</v>
      </c>
      <c r="U30" s="17">
        <f t="shared" si="7"/>
        <v>28</v>
      </c>
      <c r="V30" s="17"/>
      <c r="W30" s="17"/>
      <c r="X30" s="17"/>
      <c r="Y30" s="17"/>
      <c r="Z30" s="17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44" s="15" customFormat="1" x14ac:dyDescent="0.25">
      <c r="A31" s="16" t="s">
        <v>40</v>
      </c>
      <c r="B31" s="144"/>
      <c r="C31" s="17">
        <v>0</v>
      </c>
      <c r="D31" s="144"/>
      <c r="E31" s="17">
        <v>0</v>
      </c>
      <c r="F31" s="17">
        <v>0</v>
      </c>
      <c r="G31" s="144"/>
      <c r="H31" s="17">
        <v>0</v>
      </c>
      <c r="I31" s="144"/>
      <c r="J31" s="17">
        <v>0</v>
      </c>
      <c r="K31" s="144"/>
      <c r="L31" s="17">
        <f t="shared" si="8"/>
        <v>0</v>
      </c>
      <c r="M31" s="17">
        <v>0</v>
      </c>
      <c r="N31" s="17">
        <v>56</v>
      </c>
      <c r="O31" s="144"/>
      <c r="P31" s="28">
        <v>0</v>
      </c>
      <c r="Q31" s="16" t="s">
        <v>40</v>
      </c>
      <c r="R31" s="17">
        <f t="shared" si="9"/>
        <v>7</v>
      </c>
      <c r="S31" s="28">
        <v>57</v>
      </c>
      <c r="T31" s="17">
        <v>20</v>
      </c>
      <c r="U31" s="17">
        <f t="shared" si="7"/>
        <v>57</v>
      </c>
      <c r="V31" s="17"/>
      <c r="W31" s="17"/>
      <c r="X31" s="17"/>
      <c r="Y31" s="17"/>
      <c r="Z31" s="17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s="15" customFormat="1" x14ac:dyDescent="0.25">
      <c r="A32" s="16" t="s">
        <v>41</v>
      </c>
      <c r="B32" s="144"/>
      <c r="C32" s="17">
        <v>0</v>
      </c>
      <c r="D32" s="144"/>
      <c r="E32" s="17">
        <v>57</v>
      </c>
      <c r="F32" s="17">
        <v>78</v>
      </c>
      <c r="G32" s="144"/>
      <c r="H32" s="17">
        <v>54</v>
      </c>
      <c r="I32" s="144"/>
      <c r="J32" s="17">
        <v>0</v>
      </c>
      <c r="K32" s="144"/>
      <c r="L32" s="17">
        <f t="shared" si="8"/>
        <v>54</v>
      </c>
      <c r="M32" s="17">
        <v>52</v>
      </c>
      <c r="N32" s="17">
        <v>52</v>
      </c>
      <c r="O32" s="144"/>
      <c r="P32" s="28">
        <v>53</v>
      </c>
      <c r="Q32" s="16" t="s">
        <v>41</v>
      </c>
      <c r="R32" s="17">
        <f t="shared" si="9"/>
        <v>25</v>
      </c>
      <c r="S32" s="28">
        <v>0</v>
      </c>
      <c r="T32" s="17">
        <v>70</v>
      </c>
      <c r="U32" s="17">
        <f t="shared" si="7"/>
        <v>53</v>
      </c>
      <c r="V32" s="17"/>
      <c r="W32" s="17"/>
      <c r="X32" s="17"/>
      <c r="Y32" s="17"/>
      <c r="Z32" s="17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s="21" customFormat="1" x14ac:dyDescent="0.25">
      <c r="A33" s="18" t="s">
        <v>13</v>
      </c>
      <c r="B33" s="19">
        <f t="shared" ref="B33:P33" si="10">SUM(B10:B32)</f>
        <v>738.77419354838707</v>
      </c>
      <c r="C33" s="19">
        <f t="shared" si="10"/>
        <v>416</v>
      </c>
      <c r="D33" s="19">
        <f t="shared" si="10"/>
        <v>3817</v>
      </c>
      <c r="E33" s="19">
        <f t="shared" si="10"/>
        <v>4149</v>
      </c>
      <c r="F33" s="19">
        <f t="shared" si="10"/>
        <v>4332</v>
      </c>
      <c r="G33" s="19">
        <f t="shared" si="10"/>
        <v>3078</v>
      </c>
      <c r="H33" s="19">
        <f t="shared" si="10"/>
        <v>3869</v>
      </c>
      <c r="I33" s="19">
        <f t="shared" si="10"/>
        <v>739</v>
      </c>
      <c r="J33" s="19">
        <f t="shared" si="10"/>
        <v>582</v>
      </c>
      <c r="K33" s="19">
        <f t="shared" si="10"/>
        <v>3817</v>
      </c>
      <c r="L33" s="19">
        <f t="shared" si="10"/>
        <v>4451</v>
      </c>
      <c r="M33" s="19">
        <f t="shared" si="10"/>
        <v>4192</v>
      </c>
      <c r="N33" s="19">
        <f t="shared" si="10"/>
        <v>4293</v>
      </c>
      <c r="O33" s="19">
        <f t="shared" si="10"/>
        <v>2463</v>
      </c>
      <c r="P33" s="19">
        <f t="shared" si="10"/>
        <v>2553</v>
      </c>
      <c r="Q33" s="18" t="s">
        <v>13</v>
      </c>
      <c r="R33" s="19">
        <f>SUM(R10:R32)</f>
        <v>522</v>
      </c>
      <c r="S33" s="19">
        <f>SUM(S10:S32)</f>
        <v>1774</v>
      </c>
      <c r="T33" s="19">
        <v>4400</v>
      </c>
      <c r="U33" s="19">
        <f t="shared" ref="U33:AR33" si="11">SUM(U10:U32)</f>
        <v>4327</v>
      </c>
      <c r="V33" s="19">
        <f t="shared" si="11"/>
        <v>0</v>
      </c>
      <c r="W33" s="19">
        <f t="shared" si="11"/>
        <v>0</v>
      </c>
      <c r="X33" s="19">
        <f t="shared" si="11"/>
        <v>0</v>
      </c>
      <c r="Y33" s="19">
        <f t="shared" si="11"/>
        <v>0</v>
      </c>
      <c r="Z33" s="19">
        <f t="shared" si="11"/>
        <v>0</v>
      </c>
      <c r="AA33" s="20">
        <f t="shared" si="11"/>
        <v>0</v>
      </c>
      <c r="AB33" s="20">
        <f t="shared" si="11"/>
        <v>0</v>
      </c>
      <c r="AC33" s="20">
        <f t="shared" si="11"/>
        <v>0</v>
      </c>
      <c r="AD33" s="20">
        <f t="shared" si="11"/>
        <v>0</v>
      </c>
      <c r="AE33" s="20">
        <f t="shared" si="11"/>
        <v>0</v>
      </c>
      <c r="AF33" s="20">
        <f t="shared" si="11"/>
        <v>0</v>
      </c>
      <c r="AG33" s="20">
        <f t="shared" si="11"/>
        <v>0</v>
      </c>
      <c r="AH33" s="20">
        <f t="shared" si="11"/>
        <v>0</v>
      </c>
      <c r="AI33" s="20">
        <f t="shared" si="11"/>
        <v>0</v>
      </c>
      <c r="AJ33" s="20">
        <f t="shared" si="11"/>
        <v>0</v>
      </c>
      <c r="AK33" s="20">
        <f t="shared" si="11"/>
        <v>0</v>
      </c>
      <c r="AL33" s="20">
        <f t="shared" si="11"/>
        <v>0</v>
      </c>
      <c r="AM33" s="20">
        <f t="shared" si="11"/>
        <v>0</v>
      </c>
      <c r="AN33" s="20">
        <f t="shared" si="11"/>
        <v>0</v>
      </c>
      <c r="AO33" s="20">
        <f t="shared" si="11"/>
        <v>0</v>
      </c>
      <c r="AP33" s="20">
        <f t="shared" si="11"/>
        <v>0</v>
      </c>
      <c r="AQ33" s="20">
        <f t="shared" si="11"/>
        <v>0</v>
      </c>
      <c r="AR33" s="20">
        <f t="shared" si="11"/>
        <v>0</v>
      </c>
    </row>
    <row r="34" spans="1:44" x14ac:dyDescent="0.25">
      <c r="A34" s="22"/>
      <c r="B34" s="23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2"/>
      <c r="R34" s="31"/>
      <c r="S34" s="31"/>
      <c r="T34" s="31"/>
      <c r="U34" s="31"/>
      <c r="V34" s="31"/>
      <c r="W34" s="31"/>
      <c r="X34" s="31"/>
      <c r="Y34" s="31"/>
      <c r="Z34" s="31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</row>
    <row r="35" spans="1:44" s="11" customFormat="1" x14ac:dyDescent="0.25">
      <c r="A35" s="4" t="s">
        <v>42</v>
      </c>
      <c r="B35" s="5" t="str">
        <f>B$4</f>
        <v>Meta Parcial</v>
      </c>
      <c r="C35" s="5" t="str">
        <f t="shared" ref="C35:AR35" si="12">C$4</f>
        <v>26-31-jul-24</v>
      </c>
      <c r="D35" s="5" t="str">
        <f t="shared" si="12"/>
        <v>Meta Mensal</v>
      </c>
      <c r="E35" s="5">
        <f t="shared" si="12"/>
        <v>45505</v>
      </c>
      <c r="F35" s="5" t="e">
        <f t="shared" ca="1" si="12"/>
        <v>#NAME?</v>
      </c>
      <c r="G35" s="5" t="str">
        <f t="shared" si="12"/>
        <v>Meta Parcial</v>
      </c>
      <c r="H35" s="5" t="str">
        <f t="shared" si="12"/>
        <v>01-25-Out-24</v>
      </c>
      <c r="I35" s="5" t="str">
        <f t="shared" si="12"/>
        <v>Meta Parcial</v>
      </c>
      <c r="J35" s="5" t="str">
        <f t="shared" si="12"/>
        <v>26-31-Out-24</v>
      </c>
      <c r="K35" s="5" t="str">
        <f t="shared" si="12"/>
        <v>Meta Mensal</v>
      </c>
      <c r="L35" s="5">
        <f t="shared" si="12"/>
        <v>45566</v>
      </c>
      <c r="M35" s="5" t="e">
        <f t="shared" ca="1" si="12"/>
        <v>#NAME?</v>
      </c>
      <c r="N35" s="5" t="e">
        <f t="shared" ca="1" si="12"/>
        <v>#NAME?</v>
      </c>
      <c r="O35" s="5" t="str">
        <f t="shared" si="12"/>
        <v>Meta Parcial</v>
      </c>
      <c r="P35" s="5" t="str">
        <f t="shared" si="12"/>
        <v>01-20/01 de 2025</v>
      </c>
      <c r="Q35" s="7" t="s">
        <v>42</v>
      </c>
      <c r="R35" s="8" t="str">
        <f t="shared" si="12"/>
        <v>Meta Parcial</v>
      </c>
      <c r="S35" s="8" t="str">
        <f t="shared" si="12"/>
        <v>21-31/01 de 2025</v>
      </c>
      <c r="T35" s="8" t="str">
        <f t="shared" si="12"/>
        <v>Meta Mensal</v>
      </c>
      <c r="U35" s="8">
        <f t="shared" si="12"/>
        <v>45658</v>
      </c>
      <c r="V35" s="8" t="e">
        <f t="shared" ca="1" si="12"/>
        <v>#NAME?</v>
      </c>
      <c r="W35" s="8" t="e">
        <f t="shared" ca="1" si="12"/>
        <v>#NAME?</v>
      </c>
      <c r="X35" s="8" t="e">
        <f t="shared" ca="1" si="12"/>
        <v>#NAME?</v>
      </c>
      <c r="Y35" s="8" t="e">
        <f t="shared" ca="1" si="12"/>
        <v>#NAME?</v>
      </c>
      <c r="Z35" s="8" t="e">
        <f t="shared" ca="1" si="12"/>
        <v>#NAME?</v>
      </c>
      <c r="AA35" s="27" t="e">
        <f t="shared" ca="1" si="12"/>
        <v>#NAME?</v>
      </c>
      <c r="AB35" s="27" t="e">
        <f t="shared" ca="1" si="12"/>
        <v>#NAME?</v>
      </c>
      <c r="AC35" s="27" t="e">
        <f t="shared" ca="1" si="12"/>
        <v>#NAME?</v>
      </c>
      <c r="AD35" s="27" t="e">
        <f t="shared" ca="1" si="12"/>
        <v>#NAME?</v>
      </c>
      <c r="AE35" s="27" t="e">
        <f t="shared" ca="1" si="12"/>
        <v>#NAME?</v>
      </c>
      <c r="AF35" s="27" t="e">
        <f t="shared" ca="1" si="12"/>
        <v>#NAME?</v>
      </c>
      <c r="AG35" s="27" t="e">
        <f t="shared" ca="1" si="12"/>
        <v>#NAME?</v>
      </c>
      <c r="AH35" s="27" t="e">
        <f t="shared" ca="1" si="12"/>
        <v>#NAME?</v>
      </c>
      <c r="AI35" s="27" t="e">
        <f t="shared" ca="1" si="12"/>
        <v>#NAME?</v>
      </c>
      <c r="AJ35" s="27" t="e">
        <f t="shared" ca="1" si="12"/>
        <v>#NAME?</v>
      </c>
      <c r="AK35" s="27" t="e">
        <f t="shared" ca="1" si="12"/>
        <v>#NAME?</v>
      </c>
      <c r="AL35" s="27" t="e">
        <f t="shared" ca="1" si="12"/>
        <v>#NAME?</v>
      </c>
      <c r="AM35" s="27" t="e">
        <f t="shared" ca="1" si="12"/>
        <v>#NAME?</v>
      </c>
      <c r="AN35" s="27" t="e">
        <f t="shared" ca="1" si="12"/>
        <v>#NAME?</v>
      </c>
      <c r="AO35" s="27" t="e">
        <f t="shared" ca="1" si="12"/>
        <v>#NAME?</v>
      </c>
      <c r="AP35" s="27" t="e">
        <f t="shared" ca="1" si="12"/>
        <v>#NAME?</v>
      </c>
      <c r="AQ35" s="27" t="e">
        <f t="shared" ca="1" si="12"/>
        <v>#NAME?</v>
      </c>
      <c r="AR35" s="27" t="e">
        <f t="shared" ca="1" si="12"/>
        <v>#NAME?</v>
      </c>
    </row>
    <row r="36" spans="1:44" s="15" customFormat="1" x14ac:dyDescent="0.25">
      <c r="A36" s="16" t="s">
        <v>43</v>
      </c>
      <c r="B36" s="144">
        <f>(D36/31)*6</f>
        <v>708.77419354838707</v>
      </c>
      <c r="C36" s="17">
        <v>190</v>
      </c>
      <c r="D36" s="144">
        <v>3662</v>
      </c>
      <c r="E36" s="17">
        <v>1815</v>
      </c>
      <c r="F36" s="17">
        <v>1963</v>
      </c>
      <c r="G36" s="144">
        <f>ROUND(((K36/31)*25),0)</f>
        <v>2953</v>
      </c>
      <c r="H36" s="17">
        <v>1405</v>
      </c>
      <c r="I36" s="144">
        <f>ROUND(((K36/31)*6),0)</f>
        <v>709</v>
      </c>
      <c r="J36" s="17">
        <v>299</v>
      </c>
      <c r="K36" s="144">
        <f>D36</f>
        <v>3662</v>
      </c>
      <c r="L36" s="17">
        <f t="shared" ref="L36:L41" si="13">H36+J36</f>
        <v>1704</v>
      </c>
      <c r="M36" s="17">
        <v>1980</v>
      </c>
      <c r="N36" s="17">
        <v>1613</v>
      </c>
      <c r="O36" s="144">
        <f>ROUND((K36/31)*20,0)</f>
        <v>2363</v>
      </c>
      <c r="P36" s="28">
        <v>1010</v>
      </c>
      <c r="Q36" s="16" t="s">
        <v>43</v>
      </c>
      <c r="R36" s="144">
        <f>R45+R54</f>
        <v>1526</v>
      </c>
      <c r="S36" s="17">
        <f>S45+S54</f>
        <v>525</v>
      </c>
      <c r="T36" s="144">
        <f>T45+T54</f>
        <v>4300</v>
      </c>
      <c r="U36" s="17">
        <f>U45+U54</f>
        <v>525</v>
      </c>
      <c r="V36" s="17"/>
      <c r="W36" s="17"/>
      <c r="X36" s="17"/>
      <c r="Y36" s="17"/>
      <c r="Z36" s="17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</row>
    <row r="37" spans="1:44" s="15" customFormat="1" x14ac:dyDescent="0.25">
      <c r="A37" s="16" t="s">
        <v>44</v>
      </c>
      <c r="B37" s="144"/>
      <c r="C37" s="17">
        <v>0</v>
      </c>
      <c r="D37" s="144"/>
      <c r="E37" s="17">
        <v>50</v>
      </c>
      <c r="F37" s="17">
        <v>43</v>
      </c>
      <c r="G37" s="144"/>
      <c r="H37" s="17">
        <v>47</v>
      </c>
      <c r="I37" s="144"/>
      <c r="J37" s="17">
        <v>0</v>
      </c>
      <c r="K37" s="144"/>
      <c r="L37" s="17">
        <f t="shared" si="13"/>
        <v>47</v>
      </c>
      <c r="M37" s="17">
        <v>60</v>
      </c>
      <c r="N37" s="17">
        <v>195</v>
      </c>
      <c r="O37" s="144"/>
      <c r="P37" s="28">
        <v>54</v>
      </c>
      <c r="Q37" s="16" t="s">
        <v>44</v>
      </c>
      <c r="R37" s="144"/>
      <c r="S37" s="17">
        <f>S46+S55</f>
        <v>35</v>
      </c>
      <c r="T37" s="144"/>
      <c r="U37" s="17">
        <f>U46+U55</f>
        <v>35</v>
      </c>
      <c r="V37" s="17"/>
      <c r="W37" s="17"/>
      <c r="X37" s="17"/>
      <c r="Y37" s="17"/>
      <c r="Z37" s="17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</row>
    <row r="38" spans="1:44" s="15" customFormat="1" x14ac:dyDescent="0.25">
      <c r="A38" s="16" t="s">
        <v>45</v>
      </c>
      <c r="B38" s="144"/>
      <c r="C38" s="17">
        <v>188</v>
      </c>
      <c r="D38" s="144"/>
      <c r="E38" s="17">
        <v>1634</v>
      </c>
      <c r="F38" s="17">
        <v>1438</v>
      </c>
      <c r="G38" s="144"/>
      <c r="H38" s="17">
        <v>1251</v>
      </c>
      <c r="I38" s="144"/>
      <c r="J38" s="17">
        <v>254</v>
      </c>
      <c r="K38" s="144"/>
      <c r="L38" s="17">
        <f t="shared" si="13"/>
        <v>1505</v>
      </c>
      <c r="M38" s="17">
        <v>1145</v>
      </c>
      <c r="N38" s="17">
        <v>1639</v>
      </c>
      <c r="O38" s="144"/>
      <c r="P38" s="28">
        <v>1262</v>
      </c>
      <c r="Q38" s="16" t="s">
        <v>45</v>
      </c>
      <c r="R38" s="144"/>
      <c r="S38" s="17">
        <f>S47+S56</f>
        <v>694</v>
      </c>
      <c r="T38" s="144"/>
      <c r="U38" s="17">
        <f>U47+U56</f>
        <v>694</v>
      </c>
      <c r="V38" s="17"/>
      <c r="W38" s="17"/>
      <c r="X38" s="17"/>
      <c r="Y38" s="17"/>
      <c r="Z38" s="17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</row>
    <row r="39" spans="1:44" s="15" customFormat="1" x14ac:dyDescent="0.25">
      <c r="A39" s="16" t="s">
        <v>46</v>
      </c>
      <c r="B39" s="144"/>
      <c r="C39" s="17">
        <v>0</v>
      </c>
      <c r="D39" s="144"/>
      <c r="E39" s="17">
        <v>0</v>
      </c>
      <c r="F39" s="17">
        <v>0</v>
      </c>
      <c r="G39" s="144"/>
      <c r="H39" s="17">
        <v>0</v>
      </c>
      <c r="I39" s="144"/>
      <c r="J39" s="17">
        <v>0</v>
      </c>
      <c r="K39" s="144"/>
      <c r="L39" s="17">
        <f t="shared" si="13"/>
        <v>0</v>
      </c>
      <c r="M39" s="17">
        <v>0</v>
      </c>
      <c r="N39" s="17">
        <v>0</v>
      </c>
      <c r="O39" s="144"/>
      <c r="P39" s="28">
        <v>0</v>
      </c>
      <c r="Q39" s="16" t="s">
        <v>46</v>
      </c>
      <c r="R39" s="144"/>
      <c r="S39" s="17">
        <f>S48+S57</f>
        <v>0</v>
      </c>
      <c r="T39" s="144"/>
      <c r="U39" s="17">
        <f>U48+U57</f>
        <v>0</v>
      </c>
      <c r="V39" s="17"/>
      <c r="W39" s="17"/>
      <c r="X39" s="17"/>
      <c r="Y39" s="17"/>
      <c r="Z39" s="17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</row>
    <row r="40" spans="1:44" s="15" customFormat="1" x14ac:dyDescent="0.25">
      <c r="A40" s="16" t="s">
        <v>47</v>
      </c>
      <c r="B40" s="144"/>
      <c r="C40" s="17">
        <v>45</v>
      </c>
      <c r="D40" s="144"/>
      <c r="E40" s="17">
        <v>528</v>
      </c>
      <c r="F40" s="17">
        <v>489</v>
      </c>
      <c r="G40" s="144"/>
      <c r="H40" s="17">
        <v>364</v>
      </c>
      <c r="I40" s="144"/>
      <c r="J40" s="17">
        <v>41</v>
      </c>
      <c r="K40" s="144"/>
      <c r="L40" s="17">
        <f t="shared" si="13"/>
        <v>405</v>
      </c>
      <c r="M40" s="17">
        <v>435</v>
      </c>
      <c r="N40" s="17">
        <v>343</v>
      </c>
      <c r="O40" s="144"/>
      <c r="P40" s="28">
        <v>289</v>
      </c>
      <c r="Q40" s="16" t="s">
        <v>47</v>
      </c>
      <c r="R40" s="144"/>
      <c r="S40" s="17">
        <f>S49+S58</f>
        <v>189</v>
      </c>
      <c r="T40" s="144"/>
      <c r="U40" s="17">
        <f>U49+U58</f>
        <v>189</v>
      </c>
      <c r="V40" s="17"/>
      <c r="W40" s="17"/>
      <c r="X40" s="17"/>
      <c r="Y40" s="17"/>
      <c r="Z40" s="17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1:44" s="15" customFormat="1" x14ac:dyDescent="0.25">
      <c r="A41" s="16" t="s">
        <v>48</v>
      </c>
      <c r="B41" s="144"/>
      <c r="C41" s="17">
        <v>22</v>
      </c>
      <c r="D41" s="144"/>
      <c r="E41" s="17">
        <v>192</v>
      </c>
      <c r="F41" s="17">
        <v>209</v>
      </c>
      <c r="G41" s="144"/>
      <c r="H41" s="17">
        <v>155</v>
      </c>
      <c r="I41" s="144"/>
      <c r="J41" s="17">
        <v>0</v>
      </c>
      <c r="K41" s="144"/>
      <c r="L41" s="17">
        <f t="shared" si="13"/>
        <v>155</v>
      </c>
      <c r="M41" s="17">
        <v>101</v>
      </c>
      <c r="N41" s="17">
        <v>180</v>
      </c>
      <c r="O41" s="144"/>
      <c r="P41" s="28">
        <v>122</v>
      </c>
      <c r="Q41" s="16" t="s">
        <v>48</v>
      </c>
      <c r="R41" s="144"/>
      <c r="S41" s="17">
        <f>S50+S59</f>
        <v>69</v>
      </c>
      <c r="T41" s="144"/>
      <c r="U41" s="17">
        <f>U50+U59</f>
        <v>69</v>
      </c>
      <c r="V41" s="17"/>
      <c r="W41" s="17"/>
      <c r="X41" s="17"/>
      <c r="Y41" s="17"/>
      <c r="Z41" s="17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</row>
    <row r="42" spans="1:44" s="21" customFormat="1" x14ac:dyDescent="0.25">
      <c r="A42" s="18" t="s">
        <v>13</v>
      </c>
      <c r="B42" s="19">
        <f>SUM(B36:B41)</f>
        <v>708.77419354838707</v>
      </c>
      <c r="C42" s="19">
        <f t="shared" ref="C42:P42" si="14">SUM(C36:C41)</f>
        <v>445</v>
      </c>
      <c r="D42" s="19">
        <f t="shared" si="14"/>
        <v>3662</v>
      </c>
      <c r="E42" s="19">
        <f t="shared" si="14"/>
        <v>4219</v>
      </c>
      <c r="F42" s="19">
        <f t="shared" si="14"/>
        <v>4142</v>
      </c>
      <c r="G42" s="19">
        <f t="shared" si="14"/>
        <v>2953</v>
      </c>
      <c r="H42" s="19">
        <f t="shared" si="14"/>
        <v>3222</v>
      </c>
      <c r="I42" s="19">
        <f t="shared" si="14"/>
        <v>709</v>
      </c>
      <c r="J42" s="19">
        <f t="shared" si="14"/>
        <v>594</v>
      </c>
      <c r="K42" s="19">
        <f t="shared" si="14"/>
        <v>3662</v>
      </c>
      <c r="L42" s="19">
        <f t="shared" si="14"/>
        <v>3816</v>
      </c>
      <c r="M42" s="19">
        <f t="shared" si="14"/>
        <v>3721</v>
      </c>
      <c r="N42" s="19">
        <f t="shared" si="14"/>
        <v>3970</v>
      </c>
      <c r="O42" s="19">
        <f t="shared" si="14"/>
        <v>2363</v>
      </c>
      <c r="P42" s="19">
        <f t="shared" si="14"/>
        <v>2737</v>
      </c>
      <c r="Q42" s="18" t="s">
        <v>13</v>
      </c>
      <c r="R42" s="19">
        <f t="shared" ref="R42:AR42" si="15">SUM(R36:R41)</f>
        <v>1526</v>
      </c>
      <c r="S42" s="19">
        <f t="shared" si="15"/>
        <v>1512</v>
      </c>
      <c r="T42" s="19">
        <f t="shared" si="15"/>
        <v>4300</v>
      </c>
      <c r="U42" s="19">
        <f t="shared" si="15"/>
        <v>1512</v>
      </c>
      <c r="V42" s="19">
        <f t="shared" si="15"/>
        <v>0</v>
      </c>
      <c r="W42" s="19">
        <f t="shared" si="15"/>
        <v>0</v>
      </c>
      <c r="X42" s="19">
        <f t="shared" si="15"/>
        <v>0</v>
      </c>
      <c r="Y42" s="19">
        <f t="shared" si="15"/>
        <v>0</v>
      </c>
      <c r="Z42" s="19">
        <f t="shared" si="15"/>
        <v>0</v>
      </c>
      <c r="AA42" s="20">
        <f t="shared" si="15"/>
        <v>0</v>
      </c>
      <c r="AB42" s="20">
        <f t="shared" si="15"/>
        <v>0</v>
      </c>
      <c r="AC42" s="20">
        <f t="shared" si="15"/>
        <v>0</v>
      </c>
      <c r="AD42" s="20">
        <f t="shared" si="15"/>
        <v>0</v>
      </c>
      <c r="AE42" s="20">
        <f t="shared" si="15"/>
        <v>0</v>
      </c>
      <c r="AF42" s="20">
        <f t="shared" si="15"/>
        <v>0</v>
      </c>
      <c r="AG42" s="20">
        <f t="shared" si="15"/>
        <v>0</v>
      </c>
      <c r="AH42" s="20">
        <f t="shared" si="15"/>
        <v>0</v>
      </c>
      <c r="AI42" s="20">
        <f t="shared" si="15"/>
        <v>0</v>
      </c>
      <c r="AJ42" s="20">
        <f t="shared" si="15"/>
        <v>0</v>
      </c>
      <c r="AK42" s="20">
        <f t="shared" si="15"/>
        <v>0</v>
      </c>
      <c r="AL42" s="20">
        <f t="shared" si="15"/>
        <v>0</v>
      </c>
      <c r="AM42" s="20">
        <f t="shared" si="15"/>
        <v>0</v>
      </c>
      <c r="AN42" s="20">
        <f t="shared" si="15"/>
        <v>0</v>
      </c>
      <c r="AO42" s="20">
        <f t="shared" si="15"/>
        <v>0</v>
      </c>
      <c r="AP42" s="20">
        <f t="shared" si="15"/>
        <v>0</v>
      </c>
      <c r="AQ42" s="20">
        <f t="shared" si="15"/>
        <v>0</v>
      </c>
      <c r="AR42" s="20">
        <f t="shared" si="15"/>
        <v>0</v>
      </c>
    </row>
    <row r="43" spans="1:44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22"/>
      <c r="R43" s="24"/>
      <c r="S43" s="24"/>
      <c r="T43" s="24"/>
      <c r="U43" s="24"/>
      <c r="V43" s="24"/>
      <c r="W43" s="24"/>
      <c r="X43" s="24"/>
      <c r="Y43" s="24"/>
      <c r="Z43" s="24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</row>
    <row r="44" spans="1:44" s="11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7" t="s">
        <v>49</v>
      </c>
      <c r="R44" s="8" t="str">
        <f t="shared" ref="R44:AR44" si="16">R$4</f>
        <v>Meta Parcial</v>
      </c>
      <c r="S44" s="8" t="str">
        <f t="shared" si="16"/>
        <v>21-31/01 de 2025</v>
      </c>
      <c r="T44" s="8" t="str">
        <f t="shared" si="16"/>
        <v>Meta Mensal</v>
      </c>
      <c r="U44" s="8">
        <f t="shared" si="16"/>
        <v>45658</v>
      </c>
      <c r="V44" s="8" t="e">
        <f t="shared" ca="1" si="16"/>
        <v>#NAME?</v>
      </c>
      <c r="W44" s="8" t="e">
        <f t="shared" ca="1" si="16"/>
        <v>#NAME?</v>
      </c>
      <c r="X44" s="8" t="e">
        <f t="shared" ca="1" si="16"/>
        <v>#NAME?</v>
      </c>
      <c r="Y44" s="8" t="e">
        <f t="shared" ca="1" si="16"/>
        <v>#NAME?</v>
      </c>
      <c r="Z44" s="8" t="e">
        <f t="shared" ca="1" si="16"/>
        <v>#NAME?</v>
      </c>
      <c r="AA44" s="27" t="e">
        <f t="shared" ca="1" si="16"/>
        <v>#NAME?</v>
      </c>
      <c r="AB44" s="27" t="e">
        <f t="shared" ca="1" si="16"/>
        <v>#NAME?</v>
      </c>
      <c r="AC44" s="27" t="e">
        <f t="shared" ca="1" si="16"/>
        <v>#NAME?</v>
      </c>
      <c r="AD44" s="27" t="e">
        <f t="shared" ca="1" si="16"/>
        <v>#NAME?</v>
      </c>
      <c r="AE44" s="27" t="e">
        <f t="shared" ca="1" si="16"/>
        <v>#NAME?</v>
      </c>
      <c r="AF44" s="27" t="e">
        <f t="shared" ca="1" si="16"/>
        <v>#NAME?</v>
      </c>
      <c r="AG44" s="27" t="e">
        <f t="shared" ca="1" si="16"/>
        <v>#NAME?</v>
      </c>
      <c r="AH44" s="27" t="e">
        <f t="shared" ca="1" si="16"/>
        <v>#NAME?</v>
      </c>
      <c r="AI44" s="27" t="e">
        <f t="shared" ca="1" si="16"/>
        <v>#NAME?</v>
      </c>
      <c r="AJ44" s="27" t="e">
        <f t="shared" ca="1" si="16"/>
        <v>#NAME?</v>
      </c>
      <c r="AK44" s="27" t="e">
        <f t="shared" ca="1" si="16"/>
        <v>#NAME?</v>
      </c>
      <c r="AL44" s="27" t="e">
        <f t="shared" ca="1" si="16"/>
        <v>#NAME?</v>
      </c>
      <c r="AM44" s="27" t="e">
        <f t="shared" ca="1" si="16"/>
        <v>#NAME?</v>
      </c>
      <c r="AN44" s="27" t="e">
        <f t="shared" ca="1" si="16"/>
        <v>#NAME?</v>
      </c>
      <c r="AO44" s="27" t="e">
        <f t="shared" ca="1" si="16"/>
        <v>#NAME?</v>
      </c>
      <c r="AP44" s="27" t="e">
        <f t="shared" ca="1" si="16"/>
        <v>#NAME?</v>
      </c>
      <c r="AQ44" s="27" t="e">
        <f t="shared" ca="1" si="16"/>
        <v>#NAME?</v>
      </c>
      <c r="AR44" s="27" t="e">
        <f t="shared" ca="1" si="16"/>
        <v>#NAME?</v>
      </c>
    </row>
    <row r="45" spans="1:44" s="15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16" t="s">
        <v>43</v>
      </c>
      <c r="R45" s="144">
        <f>ROUND((T45/31)*11,0)</f>
        <v>458</v>
      </c>
      <c r="S45" s="28">
        <v>317</v>
      </c>
      <c r="T45" s="144">
        <v>1290</v>
      </c>
      <c r="U45" s="17">
        <f t="shared" ref="U45:U50" si="17">S45+P45</f>
        <v>317</v>
      </c>
      <c r="V45" s="17"/>
      <c r="W45" s="17"/>
      <c r="X45" s="17"/>
      <c r="Y45" s="17"/>
      <c r="Z45" s="17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</row>
    <row r="46" spans="1:44" s="15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16" t="s">
        <v>44</v>
      </c>
      <c r="R46" s="144"/>
      <c r="S46" s="28">
        <v>7</v>
      </c>
      <c r="T46" s="144"/>
      <c r="U46" s="17">
        <f t="shared" si="17"/>
        <v>7</v>
      </c>
      <c r="V46" s="17"/>
      <c r="W46" s="17"/>
      <c r="X46" s="17"/>
      <c r="Y46" s="17"/>
      <c r="Z46" s="17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</row>
    <row r="47" spans="1:44" s="15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16" t="s">
        <v>45</v>
      </c>
      <c r="R47" s="144"/>
      <c r="S47" s="28">
        <v>102</v>
      </c>
      <c r="T47" s="144"/>
      <c r="U47" s="17">
        <f t="shared" si="17"/>
        <v>102</v>
      </c>
      <c r="V47" s="17"/>
      <c r="W47" s="17"/>
      <c r="X47" s="17"/>
      <c r="Y47" s="17"/>
      <c r="Z47" s="17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</row>
    <row r="48" spans="1:44" s="15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16" t="s">
        <v>46</v>
      </c>
      <c r="R48" s="144"/>
      <c r="S48" s="28">
        <v>0</v>
      </c>
      <c r="T48" s="144"/>
      <c r="U48" s="17">
        <f t="shared" si="17"/>
        <v>0</v>
      </c>
      <c r="V48" s="17"/>
      <c r="W48" s="17"/>
      <c r="X48" s="17"/>
      <c r="Y48" s="17"/>
      <c r="Z48" s="17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</row>
    <row r="49" spans="1:44" s="15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16" t="s">
        <v>47</v>
      </c>
      <c r="R49" s="144"/>
      <c r="S49" s="28">
        <v>45</v>
      </c>
      <c r="T49" s="144"/>
      <c r="U49" s="17">
        <f t="shared" si="17"/>
        <v>45</v>
      </c>
      <c r="V49" s="17"/>
      <c r="W49" s="17"/>
      <c r="X49" s="17"/>
      <c r="Y49" s="17"/>
      <c r="Z49" s="17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</row>
    <row r="50" spans="1:44" s="15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16" t="s">
        <v>48</v>
      </c>
      <c r="R50" s="144"/>
      <c r="S50" s="28">
        <v>20</v>
      </c>
      <c r="T50" s="144"/>
      <c r="U50" s="17">
        <f t="shared" si="17"/>
        <v>20</v>
      </c>
      <c r="V50" s="17"/>
      <c r="W50" s="17"/>
      <c r="X50" s="17"/>
      <c r="Y50" s="17"/>
      <c r="Z50" s="17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1:44" s="21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18" t="s">
        <v>13</v>
      </c>
      <c r="R51" s="19">
        <f t="shared" ref="R51:Y51" si="18">SUM(R45:R50)</f>
        <v>458</v>
      </c>
      <c r="S51" s="19">
        <f>SUM(S45:S50)</f>
        <v>491</v>
      </c>
      <c r="T51" s="19">
        <f t="shared" si="18"/>
        <v>1290</v>
      </c>
      <c r="U51" s="19">
        <f t="shared" si="18"/>
        <v>491</v>
      </c>
      <c r="V51" s="19">
        <f t="shared" si="18"/>
        <v>0</v>
      </c>
      <c r="W51" s="19">
        <f t="shared" si="18"/>
        <v>0</v>
      </c>
      <c r="X51" s="19">
        <f t="shared" si="18"/>
        <v>0</v>
      </c>
      <c r="Y51" s="19">
        <f t="shared" si="18"/>
        <v>0</v>
      </c>
      <c r="Z51" s="19">
        <f t="shared" ref="Z51:AR51" si="19">SUM(Z45:Z50)</f>
        <v>0</v>
      </c>
      <c r="AA51" s="20">
        <f t="shared" si="19"/>
        <v>0</v>
      </c>
      <c r="AB51" s="20">
        <f t="shared" si="19"/>
        <v>0</v>
      </c>
      <c r="AC51" s="20">
        <f t="shared" si="19"/>
        <v>0</v>
      </c>
      <c r="AD51" s="20">
        <f t="shared" si="19"/>
        <v>0</v>
      </c>
      <c r="AE51" s="20">
        <f t="shared" si="19"/>
        <v>0</v>
      </c>
      <c r="AF51" s="20">
        <f t="shared" si="19"/>
        <v>0</v>
      </c>
      <c r="AG51" s="20">
        <f t="shared" si="19"/>
        <v>0</v>
      </c>
      <c r="AH51" s="20">
        <f t="shared" si="19"/>
        <v>0</v>
      </c>
      <c r="AI51" s="20">
        <f t="shared" si="19"/>
        <v>0</v>
      </c>
      <c r="AJ51" s="20">
        <f t="shared" si="19"/>
        <v>0</v>
      </c>
      <c r="AK51" s="20">
        <f t="shared" si="19"/>
        <v>0</v>
      </c>
      <c r="AL51" s="20">
        <f t="shared" si="19"/>
        <v>0</v>
      </c>
      <c r="AM51" s="20">
        <f t="shared" si="19"/>
        <v>0</v>
      </c>
      <c r="AN51" s="20">
        <f t="shared" si="19"/>
        <v>0</v>
      </c>
      <c r="AO51" s="20">
        <f t="shared" si="19"/>
        <v>0</v>
      </c>
      <c r="AP51" s="20">
        <f t="shared" si="19"/>
        <v>0</v>
      </c>
      <c r="AQ51" s="20">
        <f t="shared" si="19"/>
        <v>0</v>
      </c>
      <c r="AR51" s="20">
        <f t="shared" si="19"/>
        <v>0</v>
      </c>
    </row>
    <row r="52" spans="1:44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22"/>
      <c r="R52" s="24"/>
      <c r="S52" s="24"/>
      <c r="T52" s="24"/>
      <c r="U52" s="24"/>
      <c r="V52" s="24"/>
      <c r="W52" s="24"/>
      <c r="X52" s="24"/>
      <c r="Y52" s="24"/>
      <c r="Z52" s="24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</row>
    <row r="53" spans="1:44" s="11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7" t="s">
        <v>50</v>
      </c>
      <c r="R53" s="8" t="str">
        <f t="shared" ref="R53:AR53" si="20">R$4</f>
        <v>Meta Parcial</v>
      </c>
      <c r="S53" s="8" t="str">
        <f t="shared" si="20"/>
        <v>21-31/01 de 2025</v>
      </c>
      <c r="T53" s="8" t="str">
        <f t="shared" si="20"/>
        <v>Meta Mensal</v>
      </c>
      <c r="U53" s="8">
        <f t="shared" si="20"/>
        <v>45658</v>
      </c>
      <c r="V53" s="8" t="e">
        <f t="shared" ca="1" si="20"/>
        <v>#NAME?</v>
      </c>
      <c r="W53" s="8" t="e">
        <f t="shared" ca="1" si="20"/>
        <v>#NAME?</v>
      </c>
      <c r="X53" s="8" t="e">
        <f t="shared" ca="1" si="20"/>
        <v>#NAME?</v>
      </c>
      <c r="Y53" s="8" t="e">
        <f t="shared" ca="1" si="20"/>
        <v>#NAME?</v>
      </c>
      <c r="Z53" s="8" t="e">
        <f t="shared" ca="1" si="20"/>
        <v>#NAME?</v>
      </c>
      <c r="AA53" s="27" t="e">
        <f t="shared" ca="1" si="20"/>
        <v>#NAME?</v>
      </c>
      <c r="AB53" s="27" t="e">
        <f t="shared" ca="1" si="20"/>
        <v>#NAME?</v>
      </c>
      <c r="AC53" s="27" t="e">
        <f t="shared" ca="1" si="20"/>
        <v>#NAME?</v>
      </c>
      <c r="AD53" s="27" t="e">
        <f t="shared" ca="1" si="20"/>
        <v>#NAME?</v>
      </c>
      <c r="AE53" s="27" t="e">
        <f t="shared" ca="1" si="20"/>
        <v>#NAME?</v>
      </c>
      <c r="AF53" s="27" t="e">
        <f t="shared" ca="1" si="20"/>
        <v>#NAME?</v>
      </c>
      <c r="AG53" s="27" t="e">
        <f t="shared" ca="1" si="20"/>
        <v>#NAME?</v>
      </c>
      <c r="AH53" s="27" t="e">
        <f t="shared" ca="1" si="20"/>
        <v>#NAME?</v>
      </c>
      <c r="AI53" s="27" t="e">
        <f t="shared" ca="1" si="20"/>
        <v>#NAME?</v>
      </c>
      <c r="AJ53" s="27" t="e">
        <f t="shared" ca="1" si="20"/>
        <v>#NAME?</v>
      </c>
      <c r="AK53" s="27" t="e">
        <f t="shared" ca="1" si="20"/>
        <v>#NAME?</v>
      </c>
      <c r="AL53" s="27" t="e">
        <f t="shared" ca="1" si="20"/>
        <v>#NAME?</v>
      </c>
      <c r="AM53" s="27" t="e">
        <f t="shared" ca="1" si="20"/>
        <v>#NAME?</v>
      </c>
      <c r="AN53" s="27" t="e">
        <f t="shared" ca="1" si="20"/>
        <v>#NAME?</v>
      </c>
      <c r="AO53" s="27" t="e">
        <f t="shared" ca="1" si="20"/>
        <v>#NAME?</v>
      </c>
      <c r="AP53" s="27" t="e">
        <f t="shared" ca="1" si="20"/>
        <v>#NAME?</v>
      </c>
      <c r="AQ53" s="27" t="e">
        <f t="shared" ca="1" si="20"/>
        <v>#NAME?</v>
      </c>
      <c r="AR53" s="27" t="e">
        <f t="shared" ca="1" si="20"/>
        <v>#NAME?</v>
      </c>
    </row>
    <row r="54" spans="1:44" s="15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16" t="s">
        <v>43</v>
      </c>
      <c r="R54" s="144">
        <f>ROUND((T54/31)*11,0)</f>
        <v>1068</v>
      </c>
      <c r="S54" s="28">
        <v>208</v>
      </c>
      <c r="T54" s="144">
        <v>3010</v>
      </c>
      <c r="U54" s="17">
        <f t="shared" ref="U54:U59" si="21">S54+P54</f>
        <v>208</v>
      </c>
      <c r="V54" s="17"/>
      <c r="W54" s="17"/>
      <c r="X54" s="17"/>
      <c r="Y54" s="17"/>
      <c r="Z54" s="17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</row>
    <row r="55" spans="1:44" s="15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 s="16" t="s">
        <v>44</v>
      </c>
      <c r="R55" s="144"/>
      <c r="S55" s="28">
        <v>28</v>
      </c>
      <c r="T55" s="144"/>
      <c r="U55" s="17">
        <f t="shared" si="21"/>
        <v>28</v>
      </c>
      <c r="V55" s="17"/>
      <c r="W55" s="17"/>
      <c r="X55" s="17"/>
      <c r="Y55" s="17"/>
      <c r="Z55" s="17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</row>
    <row r="56" spans="1:44" s="15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16" t="s">
        <v>45</v>
      </c>
      <c r="R56" s="144"/>
      <c r="S56" s="28">
        <v>592</v>
      </c>
      <c r="T56" s="144"/>
      <c r="U56" s="17">
        <f t="shared" si="21"/>
        <v>592</v>
      </c>
      <c r="V56" s="17"/>
      <c r="W56" s="17"/>
      <c r="X56" s="17"/>
      <c r="Y56" s="17"/>
      <c r="Z56" s="17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1:44" s="15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 s="16" t="s">
        <v>46</v>
      </c>
      <c r="R57" s="144"/>
      <c r="S57" s="28">
        <v>0</v>
      </c>
      <c r="T57" s="144"/>
      <c r="U57" s="17">
        <f t="shared" si="21"/>
        <v>0</v>
      </c>
      <c r="V57" s="17"/>
      <c r="W57" s="17"/>
      <c r="X57" s="17"/>
      <c r="Y57" s="17"/>
      <c r="Z57" s="17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1:44" s="15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 s="16" t="s">
        <v>47</v>
      </c>
      <c r="R58" s="144"/>
      <c r="S58" s="28">
        <v>144</v>
      </c>
      <c r="T58" s="144"/>
      <c r="U58" s="17">
        <f t="shared" si="21"/>
        <v>144</v>
      </c>
      <c r="V58" s="17"/>
      <c r="W58" s="17"/>
      <c r="X58" s="17"/>
      <c r="Y58" s="17"/>
      <c r="Z58" s="17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</row>
    <row r="59" spans="1:44" s="15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 s="16" t="s">
        <v>48</v>
      </c>
      <c r="R59" s="144"/>
      <c r="S59" s="28">
        <v>49</v>
      </c>
      <c r="T59" s="144"/>
      <c r="U59" s="17">
        <f t="shared" si="21"/>
        <v>49</v>
      </c>
      <c r="V59" s="17"/>
      <c r="W59" s="17"/>
      <c r="X59" s="17"/>
      <c r="Y59" s="17"/>
      <c r="Z59" s="17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</row>
    <row r="60" spans="1:44" s="21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 s="18" t="s">
        <v>13</v>
      </c>
      <c r="R60" s="19">
        <f>SUM(R54:R59)</f>
        <v>1068</v>
      </c>
      <c r="S60" s="19">
        <f t="shared" ref="S60:AR60" si="22">SUM(S54:S59)</f>
        <v>1021</v>
      </c>
      <c r="T60" s="19">
        <f t="shared" si="22"/>
        <v>3010</v>
      </c>
      <c r="U60" s="19">
        <f t="shared" si="22"/>
        <v>1021</v>
      </c>
      <c r="V60" s="19">
        <f t="shared" si="22"/>
        <v>0</v>
      </c>
      <c r="W60" s="19">
        <f t="shared" si="22"/>
        <v>0</v>
      </c>
      <c r="X60" s="19">
        <f t="shared" si="22"/>
        <v>0</v>
      </c>
      <c r="Y60" s="19">
        <f t="shared" si="22"/>
        <v>0</v>
      </c>
      <c r="Z60" s="19">
        <f t="shared" si="22"/>
        <v>0</v>
      </c>
      <c r="AA60" s="20">
        <f t="shared" si="22"/>
        <v>0</v>
      </c>
      <c r="AB60" s="20">
        <f t="shared" si="22"/>
        <v>0</v>
      </c>
      <c r="AC60" s="20">
        <f t="shared" si="22"/>
        <v>0</v>
      </c>
      <c r="AD60" s="20">
        <f t="shared" si="22"/>
        <v>0</v>
      </c>
      <c r="AE60" s="20">
        <f t="shared" si="22"/>
        <v>0</v>
      </c>
      <c r="AF60" s="20">
        <f t="shared" si="22"/>
        <v>0</v>
      </c>
      <c r="AG60" s="20">
        <f t="shared" si="22"/>
        <v>0</v>
      </c>
      <c r="AH60" s="20">
        <f t="shared" si="22"/>
        <v>0</v>
      </c>
      <c r="AI60" s="20">
        <f t="shared" si="22"/>
        <v>0</v>
      </c>
      <c r="AJ60" s="20">
        <f t="shared" si="22"/>
        <v>0</v>
      </c>
      <c r="AK60" s="20">
        <f t="shared" si="22"/>
        <v>0</v>
      </c>
      <c r="AL60" s="20">
        <f t="shared" si="22"/>
        <v>0</v>
      </c>
      <c r="AM60" s="20">
        <f t="shared" si="22"/>
        <v>0</v>
      </c>
      <c r="AN60" s="20">
        <f t="shared" si="22"/>
        <v>0</v>
      </c>
      <c r="AO60" s="20">
        <f t="shared" si="22"/>
        <v>0</v>
      </c>
      <c r="AP60" s="20">
        <f t="shared" si="22"/>
        <v>0</v>
      </c>
      <c r="AQ60" s="20">
        <f t="shared" si="22"/>
        <v>0</v>
      </c>
      <c r="AR60" s="20">
        <f t="shared" si="22"/>
        <v>0</v>
      </c>
    </row>
    <row r="61" spans="1:44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 s="22"/>
      <c r="R61" s="24"/>
      <c r="S61" s="24"/>
      <c r="T61" s="24"/>
      <c r="U61" s="24"/>
      <c r="V61" s="24"/>
      <c r="W61" s="24"/>
      <c r="X61" s="24"/>
      <c r="Y61" s="24"/>
      <c r="Z61" s="24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</row>
    <row r="62" spans="1:44" s="11" customFormat="1" ht="25.5" x14ac:dyDescent="0.25">
      <c r="A62" s="4" t="s">
        <v>51</v>
      </c>
      <c r="B62" s="5"/>
      <c r="C62" s="5" t="str">
        <f t="shared" ref="C62:AR62" si="23">C$4</f>
        <v>26-31-jul-24</v>
      </c>
      <c r="D62" s="5"/>
      <c r="E62" s="5">
        <f t="shared" si="23"/>
        <v>45505</v>
      </c>
      <c r="F62" s="5" t="e">
        <f t="shared" ca="1" si="23"/>
        <v>#NAME?</v>
      </c>
      <c r="G62" s="5"/>
      <c r="H62" s="5" t="str">
        <f t="shared" si="23"/>
        <v>01-25-Out-24</v>
      </c>
      <c r="I62" s="5"/>
      <c r="J62" s="5" t="str">
        <f t="shared" si="23"/>
        <v>26-31-Out-24</v>
      </c>
      <c r="K62" s="5"/>
      <c r="L62" s="5">
        <f t="shared" si="23"/>
        <v>45566</v>
      </c>
      <c r="M62" s="5" t="e">
        <f t="shared" ca="1" si="23"/>
        <v>#NAME?</v>
      </c>
      <c r="N62" s="5" t="e">
        <f t="shared" ca="1" si="23"/>
        <v>#NAME?</v>
      </c>
      <c r="O62" s="5"/>
      <c r="P62" s="5" t="str">
        <f t="shared" si="23"/>
        <v>01-20/01 de 2025</v>
      </c>
      <c r="Q62" s="7" t="s">
        <v>52</v>
      </c>
      <c r="R62" s="8"/>
      <c r="S62" s="8" t="str">
        <f t="shared" si="23"/>
        <v>21-31/01 de 2025</v>
      </c>
      <c r="T62" s="8"/>
      <c r="U62" s="8">
        <f t="shared" si="23"/>
        <v>45658</v>
      </c>
      <c r="V62" s="8" t="e">
        <f t="shared" ca="1" si="23"/>
        <v>#NAME?</v>
      </c>
      <c r="W62" s="8" t="e">
        <f t="shared" ca="1" si="23"/>
        <v>#NAME?</v>
      </c>
      <c r="X62" s="8" t="e">
        <f t="shared" ca="1" si="23"/>
        <v>#NAME?</v>
      </c>
      <c r="Y62" s="8" t="e">
        <f t="shared" ca="1" si="23"/>
        <v>#NAME?</v>
      </c>
      <c r="Z62" s="8" t="e">
        <f t="shared" ca="1" si="23"/>
        <v>#NAME?</v>
      </c>
      <c r="AA62" s="27" t="e">
        <f t="shared" ca="1" si="23"/>
        <v>#NAME?</v>
      </c>
      <c r="AB62" s="27" t="e">
        <f t="shared" ca="1" si="23"/>
        <v>#NAME?</v>
      </c>
      <c r="AC62" s="27" t="e">
        <f t="shared" ca="1" si="23"/>
        <v>#NAME?</v>
      </c>
      <c r="AD62" s="27" t="e">
        <f t="shared" ca="1" si="23"/>
        <v>#NAME?</v>
      </c>
      <c r="AE62" s="27" t="e">
        <f t="shared" ca="1" si="23"/>
        <v>#NAME?</v>
      </c>
      <c r="AF62" s="27" t="e">
        <f t="shared" ca="1" si="23"/>
        <v>#NAME?</v>
      </c>
      <c r="AG62" s="27" t="e">
        <f t="shared" ca="1" si="23"/>
        <v>#NAME?</v>
      </c>
      <c r="AH62" s="27" t="e">
        <f t="shared" ca="1" si="23"/>
        <v>#NAME?</v>
      </c>
      <c r="AI62" s="27" t="e">
        <f t="shared" ca="1" si="23"/>
        <v>#NAME?</v>
      </c>
      <c r="AJ62" s="27" t="e">
        <f t="shared" ca="1" si="23"/>
        <v>#NAME?</v>
      </c>
      <c r="AK62" s="27" t="e">
        <f t="shared" ca="1" si="23"/>
        <v>#NAME?</v>
      </c>
      <c r="AL62" s="27" t="e">
        <f t="shared" ca="1" si="23"/>
        <v>#NAME?</v>
      </c>
      <c r="AM62" s="27" t="e">
        <f t="shared" ca="1" si="23"/>
        <v>#NAME?</v>
      </c>
      <c r="AN62" s="27" t="e">
        <f t="shared" ca="1" si="23"/>
        <v>#NAME?</v>
      </c>
      <c r="AO62" s="27" t="e">
        <f t="shared" ca="1" si="23"/>
        <v>#NAME?</v>
      </c>
      <c r="AP62" s="27" t="e">
        <f t="shared" ca="1" si="23"/>
        <v>#NAME?</v>
      </c>
      <c r="AQ62" s="27" t="e">
        <f t="shared" ca="1" si="23"/>
        <v>#NAME?</v>
      </c>
      <c r="AR62" s="27" t="e">
        <f t="shared" ca="1" si="23"/>
        <v>#NAME?</v>
      </c>
    </row>
    <row r="63" spans="1:44" s="15" customFormat="1" x14ac:dyDescent="0.25">
      <c r="A63" s="16" t="s">
        <v>53</v>
      </c>
      <c r="B63" s="34"/>
      <c r="C63" s="17">
        <v>433</v>
      </c>
      <c r="D63" s="34"/>
      <c r="E63" s="17">
        <v>3764</v>
      </c>
      <c r="F63" s="17">
        <v>3997</v>
      </c>
      <c r="G63" s="17"/>
      <c r="H63" s="17">
        <v>3339</v>
      </c>
      <c r="I63" s="17"/>
      <c r="J63" s="17">
        <v>604</v>
      </c>
      <c r="K63" s="17"/>
      <c r="L63" s="17">
        <f>H63+J63</f>
        <v>3943</v>
      </c>
      <c r="M63" s="17">
        <v>3787</v>
      </c>
      <c r="N63" s="17">
        <v>3633</v>
      </c>
      <c r="O63" s="17"/>
      <c r="P63" s="28">
        <v>2385</v>
      </c>
      <c r="Q63" s="16" t="s">
        <v>53</v>
      </c>
      <c r="R63" s="17"/>
      <c r="S63" s="28">
        <v>1551</v>
      </c>
      <c r="T63" s="17"/>
      <c r="U63" s="17">
        <f>S63+P63</f>
        <v>3936</v>
      </c>
      <c r="V63" s="17"/>
      <c r="W63" s="17"/>
      <c r="X63" s="17"/>
      <c r="Y63" s="17"/>
      <c r="Z63" s="17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</row>
    <row r="64" spans="1:44" s="15" customFormat="1" x14ac:dyDescent="0.25">
      <c r="A64" s="16" t="s">
        <v>54</v>
      </c>
      <c r="B64" s="34"/>
      <c r="C64" s="17">
        <v>68</v>
      </c>
      <c r="D64" s="34"/>
      <c r="E64" s="17">
        <v>657</v>
      </c>
      <c r="F64" s="17">
        <v>610</v>
      </c>
      <c r="G64" s="17"/>
      <c r="H64" s="17">
        <v>546</v>
      </c>
      <c r="I64" s="17"/>
      <c r="J64" s="17">
        <v>91</v>
      </c>
      <c r="K64" s="17"/>
      <c r="L64" s="17">
        <f>H64+J64</f>
        <v>637</v>
      </c>
      <c r="M64" s="17">
        <v>435</v>
      </c>
      <c r="N64" s="17">
        <v>580</v>
      </c>
      <c r="O64" s="17"/>
      <c r="P64" s="28">
        <v>414</v>
      </c>
      <c r="Q64" s="16" t="s">
        <v>54</v>
      </c>
      <c r="R64" s="17"/>
      <c r="S64" s="28">
        <v>276</v>
      </c>
      <c r="T64" s="17"/>
      <c r="U64" s="17">
        <f>S64+P64</f>
        <v>690</v>
      </c>
      <c r="V64" s="17"/>
      <c r="W64" s="17"/>
      <c r="X64" s="17"/>
      <c r="Y64" s="17"/>
      <c r="Z64" s="17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</row>
    <row r="65" spans="1:44" s="21" customFormat="1" x14ac:dyDescent="0.25">
      <c r="A65" s="18" t="s">
        <v>13</v>
      </c>
      <c r="B65" s="19"/>
      <c r="C65" s="19">
        <f>SUM(C63:C64)</f>
        <v>501</v>
      </c>
      <c r="D65" s="19"/>
      <c r="E65" s="19">
        <f t="shared" ref="E65:AR65" si="24">SUM(E63:E64)</f>
        <v>4421</v>
      </c>
      <c r="F65" s="19">
        <f t="shared" si="24"/>
        <v>4607</v>
      </c>
      <c r="G65" s="19"/>
      <c r="H65" s="19">
        <f t="shared" si="24"/>
        <v>3885</v>
      </c>
      <c r="I65" s="19"/>
      <c r="J65" s="19">
        <f t="shared" si="24"/>
        <v>695</v>
      </c>
      <c r="K65" s="19"/>
      <c r="L65" s="19">
        <f t="shared" si="24"/>
        <v>4580</v>
      </c>
      <c r="M65" s="19">
        <f t="shared" si="24"/>
        <v>4222</v>
      </c>
      <c r="N65" s="19">
        <f t="shared" si="24"/>
        <v>4213</v>
      </c>
      <c r="O65" s="19"/>
      <c r="P65" s="19">
        <f>SUM(P63:P64)</f>
        <v>2799</v>
      </c>
      <c r="Q65" s="18" t="s">
        <v>13</v>
      </c>
      <c r="R65" s="19"/>
      <c r="S65" s="19">
        <f t="shared" si="24"/>
        <v>1827</v>
      </c>
      <c r="T65" s="19"/>
      <c r="U65" s="19">
        <f t="shared" si="24"/>
        <v>4626</v>
      </c>
      <c r="V65" s="19">
        <f t="shared" si="24"/>
        <v>0</v>
      </c>
      <c r="W65" s="19">
        <f t="shared" si="24"/>
        <v>0</v>
      </c>
      <c r="X65" s="19">
        <f t="shared" si="24"/>
        <v>0</v>
      </c>
      <c r="Y65" s="19">
        <f t="shared" si="24"/>
        <v>0</v>
      </c>
      <c r="Z65" s="19">
        <f t="shared" si="24"/>
        <v>0</v>
      </c>
      <c r="AA65" s="20">
        <f t="shared" si="24"/>
        <v>0</v>
      </c>
      <c r="AB65" s="20">
        <f t="shared" si="24"/>
        <v>0</v>
      </c>
      <c r="AC65" s="20">
        <f t="shared" si="24"/>
        <v>0</v>
      </c>
      <c r="AD65" s="20">
        <f t="shared" si="24"/>
        <v>0</v>
      </c>
      <c r="AE65" s="20">
        <f t="shared" si="24"/>
        <v>0</v>
      </c>
      <c r="AF65" s="20">
        <f t="shared" si="24"/>
        <v>0</v>
      </c>
      <c r="AG65" s="20">
        <f t="shared" si="24"/>
        <v>0</v>
      </c>
      <c r="AH65" s="20">
        <f t="shared" si="24"/>
        <v>0</v>
      </c>
      <c r="AI65" s="20">
        <f t="shared" si="24"/>
        <v>0</v>
      </c>
      <c r="AJ65" s="20">
        <f t="shared" si="24"/>
        <v>0</v>
      </c>
      <c r="AK65" s="20">
        <f t="shared" si="24"/>
        <v>0</v>
      </c>
      <c r="AL65" s="20">
        <f t="shared" si="24"/>
        <v>0</v>
      </c>
      <c r="AM65" s="20">
        <f t="shared" si="24"/>
        <v>0</v>
      </c>
      <c r="AN65" s="20">
        <f t="shared" si="24"/>
        <v>0</v>
      </c>
      <c r="AO65" s="20">
        <f t="shared" si="24"/>
        <v>0</v>
      </c>
      <c r="AP65" s="20">
        <f t="shared" si="24"/>
        <v>0</v>
      </c>
      <c r="AQ65" s="20">
        <f t="shared" si="24"/>
        <v>0</v>
      </c>
      <c r="AR65" s="20">
        <f t="shared" si="24"/>
        <v>0</v>
      </c>
    </row>
    <row r="66" spans="1:44" x14ac:dyDescent="0.25">
      <c r="A66" s="22"/>
      <c r="B66" s="23"/>
      <c r="C66" s="23"/>
      <c r="D66" s="23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2"/>
      <c r="R66" s="24"/>
      <c r="S66" s="24"/>
      <c r="T66" s="24"/>
      <c r="U66" s="24"/>
      <c r="V66" s="24"/>
      <c r="W66" s="24"/>
      <c r="X66" s="24"/>
      <c r="Y66" s="24"/>
      <c r="Z66" s="24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</row>
    <row r="67" spans="1:44" s="11" customFormat="1" x14ac:dyDescent="0.25">
      <c r="A67" s="4" t="s">
        <v>55</v>
      </c>
      <c r="B67" s="5"/>
      <c r="C67" s="5" t="str">
        <f t="shared" ref="C67:AR67" si="25">C$4</f>
        <v>26-31-jul-24</v>
      </c>
      <c r="D67" s="5"/>
      <c r="E67" s="5">
        <f t="shared" si="25"/>
        <v>45505</v>
      </c>
      <c r="F67" s="5" t="e">
        <f t="shared" ca="1" si="25"/>
        <v>#NAME?</v>
      </c>
      <c r="G67" s="5"/>
      <c r="H67" s="5" t="str">
        <f t="shared" si="25"/>
        <v>01-25-Out-24</v>
      </c>
      <c r="I67" s="5"/>
      <c r="J67" s="5" t="str">
        <f t="shared" si="25"/>
        <v>26-31-Out-24</v>
      </c>
      <c r="K67" s="5"/>
      <c r="L67" s="5">
        <f t="shared" si="25"/>
        <v>45566</v>
      </c>
      <c r="M67" s="5" t="e">
        <f t="shared" ca="1" si="25"/>
        <v>#NAME?</v>
      </c>
      <c r="N67" s="5" t="e">
        <f t="shared" ca="1" si="25"/>
        <v>#NAME?</v>
      </c>
      <c r="O67" s="5"/>
      <c r="P67" s="5" t="str">
        <f t="shared" si="25"/>
        <v>01-20/01 de 2025</v>
      </c>
      <c r="Q67" s="7" t="s">
        <v>56</v>
      </c>
      <c r="R67" s="8" t="str">
        <f t="shared" si="25"/>
        <v>Meta Parcial</v>
      </c>
      <c r="S67" s="8" t="str">
        <f t="shared" si="25"/>
        <v>21-31/01 de 2025</v>
      </c>
      <c r="T67" s="8" t="str">
        <f t="shared" si="25"/>
        <v>Meta Mensal</v>
      </c>
      <c r="U67" s="8">
        <f t="shared" si="25"/>
        <v>45658</v>
      </c>
      <c r="V67" s="8" t="e">
        <f t="shared" ca="1" si="25"/>
        <v>#NAME?</v>
      </c>
      <c r="W67" s="8" t="e">
        <f t="shared" ca="1" si="25"/>
        <v>#NAME?</v>
      </c>
      <c r="X67" s="8" t="e">
        <f t="shared" ca="1" si="25"/>
        <v>#NAME?</v>
      </c>
      <c r="Y67" s="8" t="e">
        <f t="shared" ca="1" si="25"/>
        <v>#NAME?</v>
      </c>
      <c r="Z67" s="8" t="e">
        <f t="shared" ca="1" si="25"/>
        <v>#NAME?</v>
      </c>
      <c r="AA67" s="27" t="e">
        <f t="shared" ca="1" si="25"/>
        <v>#NAME?</v>
      </c>
      <c r="AB67" s="27" t="e">
        <f t="shared" ca="1" si="25"/>
        <v>#NAME?</v>
      </c>
      <c r="AC67" s="27" t="e">
        <f t="shared" ca="1" si="25"/>
        <v>#NAME?</v>
      </c>
      <c r="AD67" s="27" t="e">
        <f t="shared" ca="1" si="25"/>
        <v>#NAME?</v>
      </c>
      <c r="AE67" s="27" t="e">
        <f t="shared" ca="1" si="25"/>
        <v>#NAME?</v>
      </c>
      <c r="AF67" s="27" t="e">
        <f t="shared" ca="1" si="25"/>
        <v>#NAME?</v>
      </c>
      <c r="AG67" s="27" t="e">
        <f t="shared" ca="1" si="25"/>
        <v>#NAME?</v>
      </c>
      <c r="AH67" s="27" t="e">
        <f t="shared" ca="1" si="25"/>
        <v>#NAME?</v>
      </c>
      <c r="AI67" s="27" t="e">
        <f t="shared" ca="1" si="25"/>
        <v>#NAME?</v>
      </c>
      <c r="AJ67" s="27" t="e">
        <f t="shared" ca="1" si="25"/>
        <v>#NAME?</v>
      </c>
      <c r="AK67" s="27" t="e">
        <f t="shared" ca="1" si="25"/>
        <v>#NAME?</v>
      </c>
      <c r="AL67" s="27" t="e">
        <f t="shared" ca="1" si="25"/>
        <v>#NAME?</v>
      </c>
      <c r="AM67" s="27" t="e">
        <f t="shared" ca="1" si="25"/>
        <v>#NAME?</v>
      </c>
      <c r="AN67" s="27" t="e">
        <f t="shared" ca="1" si="25"/>
        <v>#NAME?</v>
      </c>
      <c r="AO67" s="27" t="e">
        <f t="shared" ca="1" si="25"/>
        <v>#NAME?</v>
      </c>
      <c r="AP67" s="27" t="e">
        <f t="shared" ca="1" si="25"/>
        <v>#NAME?</v>
      </c>
      <c r="AQ67" s="27" t="e">
        <f t="shared" ca="1" si="25"/>
        <v>#NAME?</v>
      </c>
      <c r="AR67" s="27" t="e">
        <f t="shared" ca="1" si="25"/>
        <v>#NAME?</v>
      </c>
    </row>
    <row r="68" spans="1:44" s="15" customFormat="1" x14ac:dyDescent="0.25">
      <c r="A68" s="16" t="s">
        <v>57</v>
      </c>
      <c r="B68" s="34"/>
      <c r="C68" s="17">
        <v>0</v>
      </c>
      <c r="D68" s="34"/>
      <c r="E68" s="17">
        <v>0</v>
      </c>
      <c r="F68" s="17">
        <v>0</v>
      </c>
      <c r="G68" s="17"/>
      <c r="H68" s="17">
        <v>15</v>
      </c>
      <c r="I68" s="17"/>
      <c r="J68" s="17">
        <v>2</v>
      </c>
      <c r="K68" s="17"/>
      <c r="L68" s="17">
        <f t="shared" ref="L68:L74" si="26">H68+J68</f>
        <v>17</v>
      </c>
      <c r="M68" s="17">
        <v>0</v>
      </c>
      <c r="N68" s="17">
        <v>0</v>
      </c>
      <c r="O68" s="17"/>
      <c r="P68" s="28">
        <v>0</v>
      </c>
      <c r="Q68" s="16" t="s">
        <v>57</v>
      </c>
      <c r="R68" s="145">
        <f>R33*10%</f>
        <v>52.2</v>
      </c>
      <c r="S68" s="28">
        <v>0</v>
      </c>
      <c r="T68" s="145">
        <f>T33*10%</f>
        <v>440</v>
      </c>
      <c r="U68" s="17">
        <f t="shared" ref="U68:U74" si="27">S68+P68</f>
        <v>0</v>
      </c>
      <c r="V68" s="17"/>
      <c r="W68" s="17"/>
      <c r="X68" s="17"/>
      <c r="Y68" s="17"/>
      <c r="Z68" s="17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1:44" s="15" customFormat="1" x14ac:dyDescent="0.25">
      <c r="A69" s="16" t="s">
        <v>58</v>
      </c>
      <c r="B69" s="34"/>
      <c r="C69" s="17">
        <v>121</v>
      </c>
      <c r="D69" s="34"/>
      <c r="E69" s="17">
        <v>894</v>
      </c>
      <c r="F69" s="17">
        <v>400</v>
      </c>
      <c r="G69" s="17"/>
      <c r="H69" s="17">
        <v>457</v>
      </c>
      <c r="I69" s="17"/>
      <c r="J69" s="17">
        <v>94</v>
      </c>
      <c r="K69" s="17"/>
      <c r="L69" s="17">
        <f t="shared" si="26"/>
        <v>551</v>
      </c>
      <c r="M69" s="17">
        <v>449</v>
      </c>
      <c r="N69" s="17">
        <v>340</v>
      </c>
      <c r="O69" s="17"/>
      <c r="P69" s="28">
        <v>181</v>
      </c>
      <c r="Q69" s="16" t="s">
        <v>58</v>
      </c>
      <c r="R69" s="146"/>
      <c r="S69" s="28">
        <v>0</v>
      </c>
      <c r="T69" s="146"/>
      <c r="U69" s="17">
        <f t="shared" si="27"/>
        <v>181</v>
      </c>
      <c r="V69" s="17"/>
      <c r="W69" s="17"/>
      <c r="X69" s="17"/>
      <c r="Y69" s="17"/>
      <c r="Z69" s="17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</row>
    <row r="70" spans="1:44" s="15" customFormat="1" x14ac:dyDescent="0.25">
      <c r="A70" s="16" t="s">
        <v>59</v>
      </c>
      <c r="B70" s="19"/>
      <c r="C70" s="17">
        <v>0</v>
      </c>
      <c r="D70" s="19"/>
      <c r="E70" s="17">
        <v>0</v>
      </c>
      <c r="F70" s="17">
        <v>0</v>
      </c>
      <c r="G70" s="17"/>
      <c r="H70" s="17">
        <v>0</v>
      </c>
      <c r="I70" s="17"/>
      <c r="J70" s="17">
        <v>0</v>
      </c>
      <c r="K70" s="17"/>
      <c r="L70" s="17">
        <f t="shared" si="26"/>
        <v>0</v>
      </c>
      <c r="M70" s="17">
        <v>0</v>
      </c>
      <c r="N70" s="17">
        <v>0</v>
      </c>
      <c r="O70" s="17"/>
      <c r="P70" s="28">
        <v>0</v>
      </c>
      <c r="Q70" s="16" t="s">
        <v>59</v>
      </c>
      <c r="R70" s="146"/>
      <c r="S70" s="28">
        <v>0</v>
      </c>
      <c r="T70" s="146"/>
      <c r="U70" s="17">
        <f t="shared" si="27"/>
        <v>0</v>
      </c>
      <c r="V70" s="17"/>
      <c r="W70" s="17"/>
      <c r="X70" s="17"/>
      <c r="Y70" s="17"/>
      <c r="Z70" s="17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1:44" s="15" customFormat="1" x14ac:dyDescent="0.25">
      <c r="A71" s="16" t="s">
        <v>60</v>
      </c>
      <c r="B71" s="34"/>
      <c r="C71" s="17">
        <v>0</v>
      </c>
      <c r="D71" s="34"/>
      <c r="E71" s="17">
        <v>86</v>
      </c>
      <c r="F71" s="17">
        <v>80</v>
      </c>
      <c r="G71" s="17"/>
      <c r="H71" s="17">
        <v>39</v>
      </c>
      <c r="I71" s="17"/>
      <c r="J71" s="17">
        <v>1</v>
      </c>
      <c r="K71" s="17"/>
      <c r="L71" s="17">
        <f t="shared" si="26"/>
        <v>40</v>
      </c>
      <c r="M71" s="17">
        <v>75</v>
      </c>
      <c r="N71" s="17">
        <v>23</v>
      </c>
      <c r="O71" s="17"/>
      <c r="P71" s="28">
        <v>23</v>
      </c>
      <c r="Q71" s="16" t="s">
        <v>60</v>
      </c>
      <c r="R71" s="146"/>
      <c r="S71" s="28">
        <v>0</v>
      </c>
      <c r="T71" s="146"/>
      <c r="U71" s="17">
        <f t="shared" si="27"/>
        <v>23</v>
      </c>
      <c r="V71" s="17"/>
      <c r="W71" s="17"/>
      <c r="X71" s="17"/>
      <c r="Y71" s="17"/>
      <c r="Z71" s="17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</row>
    <row r="72" spans="1:44" s="15" customFormat="1" x14ac:dyDescent="0.25">
      <c r="A72" s="16" t="s">
        <v>61</v>
      </c>
      <c r="B72" s="34"/>
      <c r="C72" s="17">
        <v>0</v>
      </c>
      <c r="D72" s="34"/>
      <c r="E72" s="17">
        <v>0</v>
      </c>
      <c r="F72" s="17">
        <v>0</v>
      </c>
      <c r="G72" s="17"/>
      <c r="H72" s="17">
        <v>0</v>
      </c>
      <c r="I72" s="17"/>
      <c r="J72" s="17">
        <v>0</v>
      </c>
      <c r="K72" s="17"/>
      <c r="L72" s="17">
        <f t="shared" si="26"/>
        <v>0</v>
      </c>
      <c r="M72" s="17">
        <v>154</v>
      </c>
      <c r="N72" s="17">
        <v>374</v>
      </c>
      <c r="O72" s="17"/>
      <c r="P72" s="28">
        <v>100</v>
      </c>
      <c r="Q72" s="16" t="s">
        <v>61</v>
      </c>
      <c r="R72" s="146"/>
      <c r="S72" s="28">
        <v>0</v>
      </c>
      <c r="T72" s="146"/>
      <c r="U72" s="17">
        <f t="shared" si="27"/>
        <v>100</v>
      </c>
      <c r="V72" s="17"/>
      <c r="W72" s="17"/>
      <c r="X72" s="17"/>
      <c r="Y72" s="17"/>
      <c r="Z72" s="17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</row>
    <row r="73" spans="1:44" s="15" customFormat="1" x14ac:dyDescent="0.25">
      <c r="A73" s="16" t="s">
        <v>62</v>
      </c>
      <c r="B73" s="34"/>
      <c r="C73" s="17">
        <v>8</v>
      </c>
      <c r="D73" s="34"/>
      <c r="E73" s="17">
        <v>114</v>
      </c>
      <c r="F73" s="17">
        <v>73</v>
      </c>
      <c r="G73" s="17"/>
      <c r="H73" s="17">
        <v>0</v>
      </c>
      <c r="I73" s="17"/>
      <c r="J73" s="17">
        <v>0</v>
      </c>
      <c r="K73" s="17"/>
      <c r="L73" s="17">
        <f t="shared" si="26"/>
        <v>0</v>
      </c>
      <c r="M73" s="17">
        <v>62</v>
      </c>
      <c r="N73" s="17">
        <v>127</v>
      </c>
      <c r="O73" s="17"/>
      <c r="P73" s="28">
        <v>97</v>
      </c>
      <c r="Q73" s="16" t="s">
        <v>62</v>
      </c>
      <c r="R73" s="146"/>
      <c r="S73" s="28">
        <v>0</v>
      </c>
      <c r="T73" s="146"/>
      <c r="U73" s="17">
        <f t="shared" si="27"/>
        <v>97</v>
      </c>
      <c r="V73" s="17"/>
      <c r="W73" s="17"/>
      <c r="X73" s="17"/>
      <c r="Y73" s="17"/>
      <c r="Z73" s="17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</row>
    <row r="74" spans="1:44" s="15" customFormat="1" x14ac:dyDescent="0.25">
      <c r="A74" s="16" t="s">
        <v>63</v>
      </c>
      <c r="B74" s="34"/>
      <c r="C74" s="17">
        <v>0</v>
      </c>
      <c r="D74" s="34"/>
      <c r="E74" s="17">
        <v>31</v>
      </c>
      <c r="F74" s="17">
        <v>23</v>
      </c>
      <c r="G74" s="17"/>
      <c r="H74" s="17">
        <v>13</v>
      </c>
      <c r="I74" s="17"/>
      <c r="J74" s="17">
        <v>1</v>
      </c>
      <c r="K74" s="17"/>
      <c r="L74" s="17">
        <f t="shared" si="26"/>
        <v>14</v>
      </c>
      <c r="M74" s="17">
        <v>25</v>
      </c>
      <c r="N74" s="17">
        <v>26</v>
      </c>
      <c r="O74" s="17"/>
      <c r="P74" s="28">
        <v>18</v>
      </c>
      <c r="Q74" s="16" t="s">
        <v>63</v>
      </c>
      <c r="R74" s="147"/>
      <c r="S74" s="28">
        <v>0</v>
      </c>
      <c r="T74" s="147"/>
      <c r="U74" s="17">
        <f t="shared" si="27"/>
        <v>18</v>
      </c>
      <c r="V74" s="17"/>
      <c r="W74" s="17"/>
      <c r="X74" s="17"/>
      <c r="Y74" s="17"/>
      <c r="Z74" s="17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</row>
    <row r="75" spans="1:44" s="21" customFormat="1" x14ac:dyDescent="0.25">
      <c r="A75" s="18" t="s">
        <v>13</v>
      </c>
      <c r="B75" s="19"/>
      <c r="C75" s="19">
        <f>SUM(C68:C74)</f>
        <v>129</v>
      </c>
      <c r="D75" s="19"/>
      <c r="E75" s="19">
        <f>SUM(E68:E74)</f>
        <v>1125</v>
      </c>
      <c r="F75" s="19">
        <f>SUM(F68:F74)</f>
        <v>576</v>
      </c>
      <c r="G75" s="19"/>
      <c r="H75" s="19">
        <f>SUM(H68:H74)</f>
        <v>524</v>
      </c>
      <c r="I75" s="19"/>
      <c r="J75" s="19">
        <f>SUM(J68:J74)</f>
        <v>98</v>
      </c>
      <c r="K75" s="19"/>
      <c r="L75" s="19">
        <f>SUM(L68:L74)</f>
        <v>622</v>
      </c>
      <c r="M75" s="19">
        <f>SUM(M68:M74)</f>
        <v>765</v>
      </c>
      <c r="N75" s="19">
        <f>SUM(N68:N74)</f>
        <v>890</v>
      </c>
      <c r="O75" s="19"/>
      <c r="P75" s="19">
        <f>SUM(P68:P74)</f>
        <v>419</v>
      </c>
      <c r="Q75" s="18" t="s">
        <v>13</v>
      </c>
      <c r="R75" s="19">
        <f t="shared" ref="R75:AR75" si="28">SUM(R68:R74)</f>
        <v>52.2</v>
      </c>
      <c r="S75" s="19">
        <f t="shared" si="28"/>
        <v>0</v>
      </c>
      <c r="T75" s="19">
        <f t="shared" si="28"/>
        <v>440</v>
      </c>
      <c r="U75" s="19">
        <f t="shared" si="28"/>
        <v>419</v>
      </c>
      <c r="V75" s="19">
        <f t="shared" si="28"/>
        <v>0</v>
      </c>
      <c r="W75" s="19">
        <f t="shared" si="28"/>
        <v>0</v>
      </c>
      <c r="X75" s="19">
        <f t="shared" si="28"/>
        <v>0</v>
      </c>
      <c r="Y75" s="19">
        <f t="shared" si="28"/>
        <v>0</v>
      </c>
      <c r="Z75" s="19">
        <f t="shared" si="28"/>
        <v>0</v>
      </c>
      <c r="AA75" s="20">
        <f t="shared" si="28"/>
        <v>0</v>
      </c>
      <c r="AB75" s="20">
        <f t="shared" si="28"/>
        <v>0</v>
      </c>
      <c r="AC75" s="20">
        <f t="shared" si="28"/>
        <v>0</v>
      </c>
      <c r="AD75" s="20">
        <f t="shared" si="28"/>
        <v>0</v>
      </c>
      <c r="AE75" s="20">
        <f t="shared" si="28"/>
        <v>0</v>
      </c>
      <c r="AF75" s="20">
        <f t="shared" si="28"/>
        <v>0</v>
      </c>
      <c r="AG75" s="20">
        <f t="shared" si="28"/>
        <v>0</v>
      </c>
      <c r="AH75" s="20">
        <f t="shared" si="28"/>
        <v>0</v>
      </c>
      <c r="AI75" s="20">
        <f t="shared" si="28"/>
        <v>0</v>
      </c>
      <c r="AJ75" s="20">
        <f t="shared" si="28"/>
        <v>0</v>
      </c>
      <c r="AK75" s="20">
        <f t="shared" si="28"/>
        <v>0</v>
      </c>
      <c r="AL75" s="20">
        <f t="shared" si="28"/>
        <v>0</v>
      </c>
      <c r="AM75" s="20">
        <f t="shared" si="28"/>
        <v>0</v>
      </c>
      <c r="AN75" s="20">
        <f t="shared" si="28"/>
        <v>0</v>
      </c>
      <c r="AO75" s="20">
        <f t="shared" si="28"/>
        <v>0</v>
      </c>
      <c r="AP75" s="20">
        <f t="shared" si="28"/>
        <v>0</v>
      </c>
      <c r="AQ75" s="20">
        <f t="shared" si="28"/>
        <v>0</v>
      </c>
      <c r="AR75" s="20">
        <f t="shared" si="28"/>
        <v>0</v>
      </c>
    </row>
    <row r="76" spans="1:44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22"/>
      <c r="R76" s="24"/>
      <c r="S76" s="24"/>
      <c r="T76" s="24"/>
      <c r="U76" s="24"/>
      <c r="V76" s="24"/>
      <c r="W76" s="24"/>
      <c r="X76" s="24"/>
      <c r="Y76" s="24"/>
      <c r="Z76" s="24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</row>
    <row r="77" spans="1:44" s="1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7" t="s">
        <v>64</v>
      </c>
      <c r="R77" s="8" t="str">
        <f t="shared" ref="R77:AR77" si="29">R$4</f>
        <v>Meta Parcial</v>
      </c>
      <c r="S77" s="8" t="str">
        <f t="shared" si="29"/>
        <v>21-31/01 de 2025</v>
      </c>
      <c r="T77" s="8" t="str">
        <f t="shared" si="29"/>
        <v>Meta Mensal</v>
      </c>
      <c r="U77" s="8">
        <f t="shared" si="29"/>
        <v>45658</v>
      </c>
      <c r="V77" s="8" t="e">
        <f t="shared" ca="1" si="29"/>
        <v>#NAME?</v>
      </c>
      <c r="W77" s="8" t="e">
        <f t="shared" ca="1" si="29"/>
        <v>#NAME?</v>
      </c>
      <c r="X77" s="8" t="e">
        <f t="shared" ca="1" si="29"/>
        <v>#NAME?</v>
      </c>
      <c r="Y77" s="8" t="e">
        <f t="shared" ca="1" si="29"/>
        <v>#NAME?</v>
      </c>
      <c r="Z77" s="8" t="e">
        <f t="shared" ca="1" si="29"/>
        <v>#NAME?</v>
      </c>
      <c r="AA77" s="27" t="e">
        <f t="shared" ca="1" si="29"/>
        <v>#NAME?</v>
      </c>
      <c r="AB77" s="27" t="e">
        <f t="shared" ca="1" si="29"/>
        <v>#NAME?</v>
      </c>
      <c r="AC77" s="27" t="e">
        <f t="shared" ca="1" si="29"/>
        <v>#NAME?</v>
      </c>
      <c r="AD77" s="27" t="e">
        <f t="shared" ca="1" si="29"/>
        <v>#NAME?</v>
      </c>
      <c r="AE77" s="27" t="e">
        <f t="shared" ca="1" si="29"/>
        <v>#NAME?</v>
      </c>
      <c r="AF77" s="27" t="e">
        <f t="shared" ca="1" si="29"/>
        <v>#NAME?</v>
      </c>
      <c r="AG77" s="27" t="e">
        <f t="shared" ca="1" si="29"/>
        <v>#NAME?</v>
      </c>
      <c r="AH77" s="27" t="e">
        <f t="shared" ca="1" si="29"/>
        <v>#NAME?</v>
      </c>
      <c r="AI77" s="27" t="e">
        <f t="shared" ca="1" si="29"/>
        <v>#NAME?</v>
      </c>
      <c r="AJ77" s="27" t="e">
        <f t="shared" ca="1" si="29"/>
        <v>#NAME?</v>
      </c>
      <c r="AK77" s="27" t="e">
        <f t="shared" ca="1" si="29"/>
        <v>#NAME?</v>
      </c>
      <c r="AL77" s="27" t="e">
        <f t="shared" ca="1" si="29"/>
        <v>#NAME?</v>
      </c>
      <c r="AM77" s="27" t="e">
        <f t="shared" ca="1" si="29"/>
        <v>#NAME?</v>
      </c>
      <c r="AN77" s="27" t="e">
        <f t="shared" ca="1" si="29"/>
        <v>#NAME?</v>
      </c>
      <c r="AO77" s="27" t="e">
        <f t="shared" ca="1" si="29"/>
        <v>#NAME?</v>
      </c>
      <c r="AP77" s="27" t="e">
        <f t="shared" ca="1" si="29"/>
        <v>#NAME?</v>
      </c>
      <c r="AQ77" s="27" t="e">
        <f t="shared" ca="1" si="29"/>
        <v>#NAME?</v>
      </c>
      <c r="AR77" s="27" t="e">
        <f t="shared" ca="1" si="29"/>
        <v>#NAME?</v>
      </c>
    </row>
    <row r="78" spans="1:44" s="15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6" t="s">
        <v>57</v>
      </c>
      <c r="R78" s="145">
        <f>R42*10%</f>
        <v>152.6</v>
      </c>
      <c r="S78" s="28">
        <v>0</v>
      </c>
      <c r="T78" s="145">
        <f>T42*10%</f>
        <v>430</v>
      </c>
      <c r="U78" s="17">
        <f t="shared" ref="U78:U84" si="30">S78+P78</f>
        <v>0</v>
      </c>
      <c r="V78" s="17"/>
      <c r="W78" s="17"/>
      <c r="X78" s="17"/>
      <c r="Y78" s="17"/>
      <c r="Z78" s="17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</row>
    <row r="79" spans="1:44" s="15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6" t="s">
        <v>58</v>
      </c>
      <c r="R79" s="146"/>
      <c r="S79" s="28">
        <v>210</v>
      </c>
      <c r="T79" s="146"/>
      <c r="U79" s="17">
        <f t="shared" si="30"/>
        <v>210</v>
      </c>
      <c r="V79" s="17"/>
      <c r="W79" s="17"/>
      <c r="X79" s="17"/>
      <c r="Y79" s="17"/>
      <c r="Z79" s="17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</row>
    <row r="80" spans="1:44" s="15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6" t="s">
        <v>59</v>
      </c>
      <c r="R80" s="146"/>
      <c r="S80" s="28">
        <v>0</v>
      </c>
      <c r="T80" s="146"/>
      <c r="U80" s="17">
        <f t="shared" si="30"/>
        <v>0</v>
      </c>
      <c r="V80" s="17"/>
      <c r="W80" s="17"/>
      <c r="X80" s="17"/>
      <c r="Y80" s="17"/>
      <c r="Z80" s="17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</row>
    <row r="81" spans="1:44" s="15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6" t="s">
        <v>60</v>
      </c>
      <c r="R81" s="146"/>
      <c r="S81" s="28">
        <v>20</v>
      </c>
      <c r="T81" s="146"/>
      <c r="U81" s="17">
        <f t="shared" si="30"/>
        <v>20</v>
      </c>
      <c r="V81" s="17"/>
      <c r="W81" s="17"/>
      <c r="X81" s="17"/>
      <c r="Y81" s="17"/>
      <c r="Z81" s="17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s="15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6" t="s">
        <v>61</v>
      </c>
      <c r="R82" s="146"/>
      <c r="S82" s="28">
        <v>131</v>
      </c>
      <c r="T82" s="146"/>
      <c r="U82" s="17">
        <f t="shared" si="30"/>
        <v>131</v>
      </c>
      <c r="V82" s="17"/>
      <c r="W82" s="17"/>
      <c r="X82" s="17"/>
      <c r="Y82" s="17"/>
      <c r="Z82" s="17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</row>
    <row r="83" spans="1:44" s="15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6" t="s">
        <v>62</v>
      </c>
      <c r="R83" s="146"/>
      <c r="S83" s="28">
        <v>31</v>
      </c>
      <c r="T83" s="146"/>
      <c r="U83" s="17">
        <f t="shared" si="30"/>
        <v>31</v>
      </c>
      <c r="V83" s="17"/>
      <c r="W83" s="17"/>
      <c r="X83" s="17"/>
      <c r="Y83" s="17"/>
      <c r="Z83" s="17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</row>
    <row r="84" spans="1:44" s="15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6" t="s">
        <v>63</v>
      </c>
      <c r="R84" s="147"/>
      <c r="S84" s="28">
        <v>2</v>
      </c>
      <c r="T84" s="147"/>
      <c r="U84" s="17">
        <f t="shared" si="30"/>
        <v>2</v>
      </c>
      <c r="V84" s="17"/>
      <c r="W84" s="17"/>
      <c r="X84" s="17"/>
      <c r="Y84" s="17"/>
      <c r="Z84" s="17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</row>
    <row r="85" spans="1:44" s="2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8" t="s">
        <v>13</v>
      </c>
      <c r="R85" s="19">
        <f t="shared" ref="R85:AR85" si="31">SUM(R78:R84)</f>
        <v>152.6</v>
      </c>
      <c r="S85" s="19">
        <f t="shared" si="31"/>
        <v>394</v>
      </c>
      <c r="T85" s="19">
        <f t="shared" si="31"/>
        <v>430</v>
      </c>
      <c r="U85" s="19">
        <f t="shared" si="31"/>
        <v>394</v>
      </c>
      <c r="V85" s="19">
        <f t="shared" si="31"/>
        <v>0</v>
      </c>
      <c r="W85" s="19">
        <f t="shared" si="31"/>
        <v>0</v>
      </c>
      <c r="X85" s="19">
        <f t="shared" si="31"/>
        <v>0</v>
      </c>
      <c r="Y85" s="19">
        <f t="shared" si="31"/>
        <v>0</v>
      </c>
      <c r="Z85" s="19">
        <f t="shared" si="31"/>
        <v>0</v>
      </c>
      <c r="AA85" s="20">
        <f t="shared" si="31"/>
        <v>0</v>
      </c>
      <c r="AB85" s="20">
        <f t="shared" si="31"/>
        <v>0</v>
      </c>
      <c r="AC85" s="20">
        <f t="shared" si="31"/>
        <v>0</v>
      </c>
      <c r="AD85" s="20">
        <f t="shared" si="31"/>
        <v>0</v>
      </c>
      <c r="AE85" s="20">
        <f t="shared" si="31"/>
        <v>0</v>
      </c>
      <c r="AF85" s="20">
        <f t="shared" si="31"/>
        <v>0</v>
      </c>
      <c r="AG85" s="20">
        <f t="shared" si="31"/>
        <v>0</v>
      </c>
      <c r="AH85" s="20">
        <f t="shared" si="31"/>
        <v>0</v>
      </c>
      <c r="AI85" s="20">
        <f t="shared" si="31"/>
        <v>0</v>
      </c>
      <c r="AJ85" s="20">
        <f t="shared" si="31"/>
        <v>0</v>
      </c>
      <c r="AK85" s="20">
        <f t="shared" si="31"/>
        <v>0</v>
      </c>
      <c r="AL85" s="20">
        <f t="shared" si="31"/>
        <v>0</v>
      </c>
      <c r="AM85" s="20">
        <f t="shared" si="31"/>
        <v>0</v>
      </c>
      <c r="AN85" s="20">
        <f t="shared" si="31"/>
        <v>0</v>
      </c>
      <c r="AO85" s="20">
        <f t="shared" si="31"/>
        <v>0</v>
      </c>
      <c r="AP85" s="20">
        <f t="shared" si="31"/>
        <v>0</v>
      </c>
      <c r="AQ85" s="20">
        <f t="shared" si="31"/>
        <v>0</v>
      </c>
      <c r="AR85" s="20">
        <f t="shared" si="31"/>
        <v>0</v>
      </c>
    </row>
    <row r="86" spans="1:4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22"/>
      <c r="R86" s="24"/>
      <c r="S86" s="24"/>
      <c r="T86" s="24"/>
      <c r="U86" s="24"/>
      <c r="V86" s="24"/>
      <c r="W86" s="24"/>
      <c r="X86" s="24"/>
      <c r="Y86" s="24"/>
      <c r="Z86" s="24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</row>
    <row r="87" spans="1:44" s="11" customFormat="1" x14ac:dyDescent="0.25">
      <c r="A87" s="4" t="s">
        <v>65</v>
      </c>
      <c r="B87" s="5" t="str">
        <f>B$4</f>
        <v>Meta Parcial</v>
      </c>
      <c r="C87" s="5" t="str">
        <f t="shared" ref="C87:AR87" si="32">C$4</f>
        <v>26-31-jul-24</v>
      </c>
      <c r="D87" s="5" t="str">
        <f t="shared" si="32"/>
        <v>Meta Mensal</v>
      </c>
      <c r="E87" s="5">
        <f t="shared" si="32"/>
        <v>45505</v>
      </c>
      <c r="F87" s="5" t="e">
        <f t="shared" ca="1" si="32"/>
        <v>#NAME?</v>
      </c>
      <c r="G87" s="5" t="str">
        <f t="shared" si="32"/>
        <v>Meta Parcial</v>
      </c>
      <c r="H87" s="5" t="str">
        <f t="shared" si="32"/>
        <v>01-25-Out-24</v>
      </c>
      <c r="I87" s="5" t="str">
        <f t="shared" si="32"/>
        <v>Meta Parcial</v>
      </c>
      <c r="J87" s="5" t="str">
        <f t="shared" si="32"/>
        <v>26-31-Out-24</v>
      </c>
      <c r="K87" s="5" t="str">
        <f t="shared" si="32"/>
        <v>Meta Mensal</v>
      </c>
      <c r="L87" s="5">
        <f t="shared" si="32"/>
        <v>45566</v>
      </c>
      <c r="M87" s="5" t="e">
        <f t="shared" ca="1" si="32"/>
        <v>#NAME?</v>
      </c>
      <c r="N87" s="5" t="e">
        <f t="shared" ca="1" si="32"/>
        <v>#NAME?</v>
      </c>
      <c r="O87" s="5" t="str">
        <f t="shared" si="32"/>
        <v>Meta Parcial</v>
      </c>
      <c r="P87" s="5" t="str">
        <f t="shared" si="32"/>
        <v>01-20/01 de 2025</v>
      </c>
      <c r="Q87" s="7" t="s">
        <v>66</v>
      </c>
      <c r="R87" s="8" t="str">
        <f t="shared" si="32"/>
        <v>Meta Parcial</v>
      </c>
      <c r="S87" s="8" t="str">
        <f t="shared" si="32"/>
        <v>21-31/01 de 2025</v>
      </c>
      <c r="T87" s="8" t="str">
        <f t="shared" si="32"/>
        <v>Meta Mensal</v>
      </c>
      <c r="U87" s="8">
        <f t="shared" si="32"/>
        <v>45658</v>
      </c>
      <c r="V87" s="8" t="e">
        <f t="shared" ca="1" si="32"/>
        <v>#NAME?</v>
      </c>
      <c r="W87" s="8" t="e">
        <f t="shared" ca="1" si="32"/>
        <v>#NAME?</v>
      </c>
      <c r="X87" s="8" t="e">
        <f t="shared" ca="1" si="32"/>
        <v>#NAME?</v>
      </c>
      <c r="Y87" s="8" t="e">
        <f t="shared" ca="1" si="32"/>
        <v>#NAME?</v>
      </c>
      <c r="Z87" s="8" t="e">
        <f t="shared" ca="1" si="32"/>
        <v>#NAME?</v>
      </c>
      <c r="AA87" s="27" t="e">
        <f t="shared" ca="1" si="32"/>
        <v>#NAME?</v>
      </c>
      <c r="AB87" s="27" t="e">
        <f t="shared" ca="1" si="32"/>
        <v>#NAME?</v>
      </c>
      <c r="AC87" s="27" t="e">
        <f t="shared" ca="1" si="32"/>
        <v>#NAME?</v>
      </c>
      <c r="AD87" s="27" t="e">
        <f t="shared" ca="1" si="32"/>
        <v>#NAME?</v>
      </c>
      <c r="AE87" s="27" t="e">
        <f t="shared" ca="1" si="32"/>
        <v>#NAME?</v>
      </c>
      <c r="AF87" s="27" t="e">
        <f t="shared" ca="1" si="32"/>
        <v>#NAME?</v>
      </c>
      <c r="AG87" s="27" t="e">
        <f t="shared" ca="1" si="32"/>
        <v>#NAME?</v>
      </c>
      <c r="AH87" s="27" t="e">
        <f t="shared" ca="1" si="32"/>
        <v>#NAME?</v>
      </c>
      <c r="AI87" s="27" t="e">
        <f t="shared" ca="1" si="32"/>
        <v>#NAME?</v>
      </c>
      <c r="AJ87" s="27" t="e">
        <f t="shared" ca="1" si="32"/>
        <v>#NAME?</v>
      </c>
      <c r="AK87" s="27" t="e">
        <f t="shared" ca="1" si="32"/>
        <v>#NAME?</v>
      </c>
      <c r="AL87" s="27" t="e">
        <f t="shared" ca="1" si="32"/>
        <v>#NAME?</v>
      </c>
      <c r="AM87" s="27" t="e">
        <f t="shared" ca="1" si="32"/>
        <v>#NAME?</v>
      </c>
      <c r="AN87" s="27" t="e">
        <f t="shared" ca="1" si="32"/>
        <v>#NAME?</v>
      </c>
      <c r="AO87" s="27" t="e">
        <f t="shared" ca="1" si="32"/>
        <v>#NAME?</v>
      </c>
      <c r="AP87" s="27" t="e">
        <f t="shared" ca="1" si="32"/>
        <v>#NAME?</v>
      </c>
      <c r="AQ87" s="27" t="e">
        <f t="shared" ca="1" si="32"/>
        <v>#NAME?</v>
      </c>
      <c r="AR87" s="27" t="e">
        <f t="shared" ca="1" si="32"/>
        <v>#NAME?</v>
      </c>
    </row>
    <row r="88" spans="1:44" s="15" customFormat="1" x14ac:dyDescent="0.25">
      <c r="A88" s="35" t="s">
        <v>67</v>
      </c>
      <c r="B88" s="36" t="s">
        <v>68</v>
      </c>
      <c r="C88" s="37">
        <f>IFERROR((C89/C90),"-")</f>
        <v>0</v>
      </c>
      <c r="D88" s="36" t="s">
        <v>68</v>
      </c>
      <c r="E88" s="38">
        <f t="shared" ref="E88:AR88" si="33">IFERROR((E89/E90),"-")</f>
        <v>0.10144927536231885</v>
      </c>
      <c r="F88" s="38">
        <f t="shared" si="33"/>
        <v>0.12103174603174603</v>
      </c>
      <c r="G88" s="36" t="s">
        <v>68</v>
      </c>
      <c r="H88" s="38">
        <f>IFERROR((H89/H90),"-")</f>
        <v>7.7087794432548179E-2</v>
      </c>
      <c r="I88" s="36" t="s">
        <v>68</v>
      </c>
      <c r="J88" s="38">
        <f>IFERROR((J89/J90),"-")</f>
        <v>9.6491228070175433E-2</v>
      </c>
      <c r="K88" s="36" t="s">
        <v>68</v>
      </c>
      <c r="L88" s="38">
        <f t="shared" si="33"/>
        <v>7.9198473282442741E-2</v>
      </c>
      <c r="M88" s="38">
        <f t="shared" si="33"/>
        <v>6.0120240480961921E-2</v>
      </c>
      <c r="N88" s="38">
        <f t="shared" si="33"/>
        <v>0.10279441117764471</v>
      </c>
      <c r="O88" s="36" t="s">
        <v>68</v>
      </c>
      <c r="P88" s="38">
        <f>IFERROR((P89/P90),"-")</f>
        <v>0.1293233082706767</v>
      </c>
      <c r="Q88" s="35" t="s">
        <v>67</v>
      </c>
      <c r="R88" s="36" t="s">
        <v>68</v>
      </c>
      <c r="S88" s="38">
        <f t="shared" si="33"/>
        <v>7.5268817204301078E-2</v>
      </c>
      <c r="T88" s="36" t="s">
        <v>68</v>
      </c>
      <c r="U88" s="38">
        <f>IFERROR((U89/U90),"-")</f>
        <v>0.10993249758919961</v>
      </c>
      <c r="V88" s="38" t="str">
        <f t="shared" si="33"/>
        <v>-</v>
      </c>
      <c r="W88" s="38" t="str">
        <f t="shared" si="33"/>
        <v>-</v>
      </c>
      <c r="X88" s="38" t="str">
        <f t="shared" si="33"/>
        <v>-</v>
      </c>
      <c r="Y88" s="38" t="str">
        <f t="shared" si="33"/>
        <v>-</v>
      </c>
      <c r="Z88" s="38" t="str">
        <f t="shared" si="33"/>
        <v>-</v>
      </c>
      <c r="AA88" s="39" t="str">
        <f t="shared" si="33"/>
        <v>-</v>
      </c>
      <c r="AB88" s="39" t="str">
        <f t="shared" si="33"/>
        <v>-</v>
      </c>
      <c r="AC88" s="39" t="str">
        <f t="shared" si="33"/>
        <v>-</v>
      </c>
      <c r="AD88" s="39" t="str">
        <f t="shared" si="33"/>
        <v>-</v>
      </c>
      <c r="AE88" s="39" t="str">
        <f t="shared" si="33"/>
        <v>-</v>
      </c>
      <c r="AF88" s="39" t="str">
        <f t="shared" si="33"/>
        <v>-</v>
      </c>
      <c r="AG88" s="39" t="str">
        <f t="shared" si="33"/>
        <v>-</v>
      </c>
      <c r="AH88" s="39" t="str">
        <f t="shared" si="33"/>
        <v>-</v>
      </c>
      <c r="AI88" s="39" t="str">
        <f t="shared" si="33"/>
        <v>-</v>
      </c>
      <c r="AJ88" s="39" t="str">
        <f t="shared" si="33"/>
        <v>-</v>
      </c>
      <c r="AK88" s="39" t="str">
        <f t="shared" si="33"/>
        <v>-</v>
      </c>
      <c r="AL88" s="39" t="str">
        <f t="shared" si="33"/>
        <v>-</v>
      </c>
      <c r="AM88" s="39" t="str">
        <f t="shared" si="33"/>
        <v>-</v>
      </c>
      <c r="AN88" s="39" t="str">
        <f t="shared" si="33"/>
        <v>-</v>
      </c>
      <c r="AO88" s="39" t="str">
        <f t="shared" si="33"/>
        <v>-</v>
      </c>
      <c r="AP88" s="39" t="str">
        <f t="shared" si="33"/>
        <v>-</v>
      </c>
      <c r="AQ88" s="39" t="str">
        <f t="shared" si="33"/>
        <v>-</v>
      </c>
      <c r="AR88" s="39" t="str">
        <f t="shared" si="33"/>
        <v>-</v>
      </c>
    </row>
    <row r="89" spans="1:44" s="15" customFormat="1" x14ac:dyDescent="0.25">
      <c r="A89" s="40" t="s">
        <v>69</v>
      </c>
      <c r="B89" s="41"/>
      <c r="C89" s="14">
        <v>0</v>
      </c>
      <c r="D89" s="41"/>
      <c r="E89" s="14">
        <v>98</v>
      </c>
      <c r="F89" s="14">
        <v>122</v>
      </c>
      <c r="G89" s="41"/>
      <c r="H89" s="14">
        <v>72</v>
      </c>
      <c r="I89" s="41"/>
      <c r="J89" s="14">
        <v>11</v>
      </c>
      <c r="K89" s="41"/>
      <c r="L89" s="17">
        <f>H89+J89</f>
        <v>83</v>
      </c>
      <c r="M89" s="14">
        <v>60</v>
      </c>
      <c r="N89" s="14">
        <v>103</v>
      </c>
      <c r="O89" s="41"/>
      <c r="P89" s="42">
        <v>86</v>
      </c>
      <c r="Q89" s="40" t="s">
        <v>69</v>
      </c>
      <c r="R89" s="41"/>
      <c r="S89" s="42">
        <v>28</v>
      </c>
      <c r="T89" s="41"/>
      <c r="U89" s="17">
        <f>S89+P89</f>
        <v>114</v>
      </c>
      <c r="V89" s="14"/>
      <c r="W89" s="14"/>
      <c r="X89" s="14"/>
      <c r="Y89" s="14"/>
      <c r="Z89" s="14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</row>
    <row r="90" spans="1:44" s="15" customFormat="1" x14ac:dyDescent="0.25">
      <c r="A90" s="40" t="s">
        <v>70</v>
      </c>
      <c r="B90" s="44"/>
      <c r="C90" s="14">
        <v>147</v>
      </c>
      <c r="D90" s="44"/>
      <c r="E90" s="14">
        <v>966</v>
      </c>
      <c r="F90" s="14">
        <f>F94</f>
        <v>1008</v>
      </c>
      <c r="G90" s="44"/>
      <c r="H90" s="14">
        <v>934</v>
      </c>
      <c r="I90" s="44"/>
      <c r="J90" s="14">
        <v>114</v>
      </c>
      <c r="K90" s="44"/>
      <c r="L90" s="17">
        <f>H90+J90</f>
        <v>1048</v>
      </c>
      <c r="M90" s="14">
        <v>998</v>
      </c>
      <c r="N90" s="14">
        <v>1002</v>
      </c>
      <c r="O90" s="44"/>
      <c r="P90" s="42">
        <v>665</v>
      </c>
      <c r="Q90" s="40" t="s">
        <v>70</v>
      </c>
      <c r="R90" s="44"/>
      <c r="S90" s="42">
        <v>372</v>
      </c>
      <c r="T90" s="44"/>
      <c r="U90" s="17">
        <f>S90+P90</f>
        <v>1037</v>
      </c>
      <c r="V90" s="14"/>
      <c r="W90" s="14"/>
      <c r="X90" s="14"/>
      <c r="Y90" s="14"/>
      <c r="Z90" s="14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</row>
    <row r="91" spans="1:44" x14ac:dyDescent="0.25">
      <c r="A91" s="45"/>
      <c r="B91" s="46"/>
      <c r="C91" s="46"/>
      <c r="D91" s="4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5"/>
      <c r="R91" s="47"/>
      <c r="S91" s="47"/>
      <c r="T91" s="47"/>
      <c r="U91" s="47"/>
      <c r="V91" s="47"/>
      <c r="W91" s="47"/>
      <c r="X91" s="47"/>
      <c r="Y91" s="47"/>
      <c r="Z91" s="47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</row>
    <row r="92" spans="1:44" s="11" customFormat="1" x14ac:dyDescent="0.25">
      <c r="A92" s="4" t="s">
        <v>71</v>
      </c>
      <c r="B92" s="5" t="str">
        <f>B$4</f>
        <v>Meta Parcial</v>
      </c>
      <c r="C92" s="5" t="str">
        <f t="shared" ref="C92:AR92" si="34">C$4</f>
        <v>26-31-jul-24</v>
      </c>
      <c r="D92" s="5" t="str">
        <f t="shared" si="34"/>
        <v>Meta Mensal</v>
      </c>
      <c r="E92" s="5">
        <f t="shared" si="34"/>
        <v>45505</v>
      </c>
      <c r="F92" s="5" t="e">
        <f t="shared" ca="1" si="34"/>
        <v>#NAME?</v>
      </c>
      <c r="G92" s="5" t="str">
        <f t="shared" si="34"/>
        <v>Meta Parcial</v>
      </c>
      <c r="H92" s="5" t="str">
        <f t="shared" si="34"/>
        <v>01-25-Out-24</v>
      </c>
      <c r="I92" s="5" t="str">
        <f t="shared" si="34"/>
        <v>Meta Parcial</v>
      </c>
      <c r="J92" s="5" t="str">
        <f t="shared" si="34"/>
        <v>26-31-Out-24</v>
      </c>
      <c r="K92" s="5" t="str">
        <f t="shared" si="34"/>
        <v>Meta Mensal</v>
      </c>
      <c r="L92" s="5">
        <f t="shared" si="34"/>
        <v>45566</v>
      </c>
      <c r="M92" s="5" t="e">
        <f t="shared" ca="1" si="34"/>
        <v>#NAME?</v>
      </c>
      <c r="N92" s="5" t="e">
        <f t="shared" ca="1" si="34"/>
        <v>#NAME?</v>
      </c>
      <c r="O92" s="5" t="str">
        <f t="shared" si="34"/>
        <v>Meta Parcial</v>
      </c>
      <c r="P92" s="5" t="str">
        <f t="shared" si="34"/>
        <v>01-20/01 de 2025</v>
      </c>
      <c r="Q92" s="7" t="s">
        <v>72</v>
      </c>
      <c r="R92" s="8" t="str">
        <f t="shared" si="34"/>
        <v>Meta Parcial</v>
      </c>
      <c r="S92" s="8" t="str">
        <f t="shared" si="34"/>
        <v>21-31/01 de 2025</v>
      </c>
      <c r="T92" s="8" t="str">
        <f t="shared" si="34"/>
        <v>Meta Mensal</v>
      </c>
      <c r="U92" s="8">
        <f t="shared" si="34"/>
        <v>45658</v>
      </c>
      <c r="V92" s="8" t="e">
        <f t="shared" ca="1" si="34"/>
        <v>#NAME?</v>
      </c>
      <c r="W92" s="8" t="e">
        <f t="shared" ca="1" si="34"/>
        <v>#NAME?</v>
      </c>
      <c r="X92" s="8" t="e">
        <f t="shared" ca="1" si="34"/>
        <v>#NAME?</v>
      </c>
      <c r="Y92" s="8" t="e">
        <f t="shared" ca="1" si="34"/>
        <v>#NAME?</v>
      </c>
      <c r="Z92" s="8" t="e">
        <f t="shared" ca="1" si="34"/>
        <v>#NAME?</v>
      </c>
      <c r="AA92" s="27" t="e">
        <f t="shared" ca="1" si="34"/>
        <v>#NAME?</v>
      </c>
      <c r="AB92" s="27" t="e">
        <f t="shared" ca="1" si="34"/>
        <v>#NAME?</v>
      </c>
      <c r="AC92" s="27" t="e">
        <f t="shared" ca="1" si="34"/>
        <v>#NAME?</v>
      </c>
      <c r="AD92" s="27" t="e">
        <f t="shared" ca="1" si="34"/>
        <v>#NAME?</v>
      </c>
      <c r="AE92" s="27" t="e">
        <f t="shared" ca="1" si="34"/>
        <v>#NAME?</v>
      </c>
      <c r="AF92" s="27" t="e">
        <f t="shared" ca="1" si="34"/>
        <v>#NAME?</v>
      </c>
      <c r="AG92" s="27" t="e">
        <f t="shared" ca="1" si="34"/>
        <v>#NAME?</v>
      </c>
      <c r="AH92" s="27" t="e">
        <f t="shared" ca="1" si="34"/>
        <v>#NAME?</v>
      </c>
      <c r="AI92" s="27" t="e">
        <f t="shared" ca="1" si="34"/>
        <v>#NAME?</v>
      </c>
      <c r="AJ92" s="27" t="e">
        <f t="shared" ca="1" si="34"/>
        <v>#NAME?</v>
      </c>
      <c r="AK92" s="27" t="e">
        <f t="shared" ca="1" si="34"/>
        <v>#NAME?</v>
      </c>
      <c r="AL92" s="27" t="e">
        <f t="shared" ca="1" si="34"/>
        <v>#NAME?</v>
      </c>
      <c r="AM92" s="27" t="e">
        <f t="shared" ca="1" si="34"/>
        <v>#NAME?</v>
      </c>
      <c r="AN92" s="27" t="e">
        <f t="shared" ca="1" si="34"/>
        <v>#NAME?</v>
      </c>
      <c r="AO92" s="27" t="e">
        <f t="shared" ca="1" si="34"/>
        <v>#NAME?</v>
      </c>
      <c r="AP92" s="27" t="e">
        <f t="shared" ca="1" si="34"/>
        <v>#NAME?</v>
      </c>
      <c r="AQ92" s="27" t="e">
        <f t="shared" ca="1" si="34"/>
        <v>#NAME?</v>
      </c>
      <c r="AR92" s="27" t="e">
        <f t="shared" ca="1" si="34"/>
        <v>#NAME?</v>
      </c>
    </row>
    <row r="93" spans="1:44" s="15" customFormat="1" x14ac:dyDescent="0.25">
      <c r="A93" s="35" t="s">
        <v>73</v>
      </c>
      <c r="B93" s="36" t="s">
        <v>74</v>
      </c>
      <c r="C93" s="37">
        <f>IFERROR((C94/C95),"-")</f>
        <v>0.13881019830028329</v>
      </c>
      <c r="D93" s="36" t="s">
        <v>74</v>
      </c>
      <c r="E93" s="38">
        <f t="shared" ref="E93:AR93" si="35">IFERROR((E94/E95),"-")</f>
        <v>0.88623853211009174</v>
      </c>
      <c r="F93" s="38">
        <f t="shared" si="35"/>
        <v>0.89919714540588758</v>
      </c>
      <c r="G93" s="36" t="s">
        <v>74</v>
      </c>
      <c r="H93" s="38">
        <f>IFERROR((H94/H95),"-")</f>
        <v>0.8157205240174672</v>
      </c>
      <c r="I93" s="36" t="s">
        <v>74</v>
      </c>
      <c r="J93" s="38">
        <f>IFERROR((J94/J95),"-")</f>
        <v>9.9389712292938096E-2</v>
      </c>
      <c r="K93" s="36" t="s">
        <v>74</v>
      </c>
      <c r="L93" s="38">
        <f t="shared" si="35"/>
        <v>0.91368788142981694</v>
      </c>
      <c r="M93" s="38">
        <f t="shared" si="35"/>
        <v>0.85812553740326736</v>
      </c>
      <c r="N93" s="38">
        <f t="shared" si="35"/>
        <v>0.84060402684563762</v>
      </c>
      <c r="O93" s="36" t="s">
        <v>74</v>
      </c>
      <c r="P93" s="38">
        <f>IFERROR((P94/P95),"-")</f>
        <v>0.55004135649296937</v>
      </c>
      <c r="Q93" s="35" t="s">
        <v>73</v>
      </c>
      <c r="R93" s="36" t="s">
        <v>74</v>
      </c>
      <c r="S93" s="38">
        <f t="shared" si="35"/>
        <v>0.30617283950617286</v>
      </c>
      <c r="T93" s="36" t="s">
        <v>74</v>
      </c>
      <c r="U93" s="38">
        <f>IFERROR((U94/U95),"-")</f>
        <v>0.8534979423868313</v>
      </c>
      <c r="V93" s="38" t="str">
        <f t="shared" si="35"/>
        <v>-</v>
      </c>
      <c r="W93" s="38" t="str">
        <f t="shared" si="35"/>
        <v>-</v>
      </c>
      <c r="X93" s="38" t="str">
        <f t="shared" si="35"/>
        <v>-</v>
      </c>
      <c r="Y93" s="38" t="str">
        <f t="shared" si="35"/>
        <v>-</v>
      </c>
      <c r="Z93" s="38" t="str">
        <f t="shared" si="35"/>
        <v>-</v>
      </c>
      <c r="AA93" s="39" t="str">
        <f t="shared" si="35"/>
        <v>-</v>
      </c>
      <c r="AB93" s="39" t="str">
        <f t="shared" si="35"/>
        <v>-</v>
      </c>
      <c r="AC93" s="39" t="str">
        <f t="shared" si="35"/>
        <v>-</v>
      </c>
      <c r="AD93" s="39" t="str">
        <f t="shared" si="35"/>
        <v>-</v>
      </c>
      <c r="AE93" s="39" t="str">
        <f t="shared" si="35"/>
        <v>-</v>
      </c>
      <c r="AF93" s="39" t="str">
        <f t="shared" si="35"/>
        <v>-</v>
      </c>
      <c r="AG93" s="39" t="str">
        <f t="shared" si="35"/>
        <v>-</v>
      </c>
      <c r="AH93" s="39" t="str">
        <f t="shared" si="35"/>
        <v>-</v>
      </c>
      <c r="AI93" s="39" t="str">
        <f t="shared" si="35"/>
        <v>-</v>
      </c>
      <c r="AJ93" s="39" t="str">
        <f t="shared" si="35"/>
        <v>-</v>
      </c>
      <c r="AK93" s="39" t="str">
        <f t="shared" si="35"/>
        <v>-</v>
      </c>
      <c r="AL93" s="39" t="str">
        <f t="shared" si="35"/>
        <v>-</v>
      </c>
      <c r="AM93" s="39" t="str">
        <f t="shared" si="35"/>
        <v>-</v>
      </c>
      <c r="AN93" s="39" t="str">
        <f t="shared" si="35"/>
        <v>-</v>
      </c>
      <c r="AO93" s="39" t="str">
        <f t="shared" si="35"/>
        <v>-</v>
      </c>
      <c r="AP93" s="39" t="str">
        <f t="shared" si="35"/>
        <v>-</v>
      </c>
      <c r="AQ93" s="39" t="str">
        <f t="shared" si="35"/>
        <v>-</v>
      </c>
      <c r="AR93" s="39" t="str">
        <f t="shared" si="35"/>
        <v>-</v>
      </c>
    </row>
    <row r="94" spans="1:44" s="15" customFormat="1" x14ac:dyDescent="0.25">
      <c r="A94" s="40" t="s">
        <v>75</v>
      </c>
      <c r="B94" s="49" t="s">
        <v>76</v>
      </c>
      <c r="C94" s="14">
        <v>147</v>
      </c>
      <c r="D94" s="41"/>
      <c r="E94" s="14">
        <v>966</v>
      </c>
      <c r="F94" s="14">
        <v>1008</v>
      </c>
      <c r="G94" s="41"/>
      <c r="H94" s="14">
        <v>934</v>
      </c>
      <c r="I94" s="41"/>
      <c r="J94" s="14">
        <v>114</v>
      </c>
      <c r="K94" s="41"/>
      <c r="L94" s="17">
        <f>H94+J94</f>
        <v>1048</v>
      </c>
      <c r="M94" s="14">
        <v>998</v>
      </c>
      <c r="N94" s="14">
        <v>1002</v>
      </c>
      <c r="O94" s="41"/>
      <c r="P94" s="42">
        <v>665</v>
      </c>
      <c r="Q94" s="40" t="s">
        <v>75</v>
      </c>
      <c r="R94" s="41"/>
      <c r="S94" s="42">
        <v>372</v>
      </c>
      <c r="T94" s="41"/>
      <c r="U94" s="17">
        <f>S94+P94</f>
        <v>1037</v>
      </c>
      <c r="V94" s="14"/>
      <c r="W94" s="14"/>
      <c r="X94" s="14"/>
      <c r="Y94" s="14"/>
      <c r="Z94" s="14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</row>
    <row r="95" spans="1:44" s="15" customFormat="1" x14ac:dyDescent="0.25">
      <c r="A95" s="40" t="s">
        <v>77</v>
      </c>
      <c r="B95" s="49" t="s">
        <v>76</v>
      </c>
      <c r="C95" s="14">
        <v>1059</v>
      </c>
      <c r="D95" s="44"/>
      <c r="E95" s="14">
        <v>1090</v>
      </c>
      <c r="F95" s="14">
        <v>1121</v>
      </c>
      <c r="G95" s="44"/>
      <c r="H95" s="14">
        <v>1145</v>
      </c>
      <c r="I95" s="44"/>
      <c r="J95" s="14">
        <v>1147</v>
      </c>
      <c r="K95" s="44"/>
      <c r="L95" s="17">
        <v>1147</v>
      </c>
      <c r="M95" s="14">
        <v>1163</v>
      </c>
      <c r="N95" s="14">
        <v>1192</v>
      </c>
      <c r="O95" s="44"/>
      <c r="P95" s="42">
        <v>1209</v>
      </c>
      <c r="Q95" s="40" t="s">
        <v>77</v>
      </c>
      <c r="R95" s="44"/>
      <c r="S95" s="42">
        <v>1215</v>
      </c>
      <c r="T95" s="44"/>
      <c r="U95" s="17">
        <f>S95</f>
        <v>1215</v>
      </c>
      <c r="V95" s="14"/>
      <c r="W95" s="14"/>
      <c r="X95" s="14"/>
      <c r="Y95" s="14"/>
      <c r="Z95" s="14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</row>
    <row r="96" spans="1:44" x14ac:dyDescent="0.25">
      <c r="A96" s="45"/>
      <c r="B96" s="46"/>
      <c r="C96" s="46"/>
      <c r="D96" s="4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5"/>
      <c r="R96" s="47"/>
      <c r="S96" s="47"/>
      <c r="T96" s="47"/>
      <c r="U96" s="47"/>
      <c r="V96" s="47"/>
      <c r="W96" s="47"/>
      <c r="X96" s="47"/>
      <c r="Y96" s="47"/>
      <c r="Z96" s="47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</row>
    <row r="97" spans="1:44" s="11" customFormat="1" x14ac:dyDescent="0.25">
      <c r="A97" s="4" t="s">
        <v>78</v>
      </c>
      <c r="B97" s="5" t="str">
        <f>B$4</f>
        <v>Meta Parcial</v>
      </c>
      <c r="C97" s="5" t="str">
        <f t="shared" ref="C97:AR97" si="36">C$4</f>
        <v>26-31-jul-24</v>
      </c>
      <c r="D97" s="5" t="str">
        <f t="shared" si="36"/>
        <v>Meta Mensal</v>
      </c>
      <c r="E97" s="5">
        <f t="shared" si="36"/>
        <v>45505</v>
      </c>
      <c r="F97" s="5" t="e">
        <f t="shared" ca="1" si="36"/>
        <v>#NAME?</v>
      </c>
      <c r="G97" s="5" t="str">
        <f t="shared" si="36"/>
        <v>Meta Parcial</v>
      </c>
      <c r="H97" s="5" t="str">
        <f t="shared" si="36"/>
        <v>01-25-Out-24</v>
      </c>
      <c r="I97" s="5" t="str">
        <f t="shared" si="36"/>
        <v>Meta Parcial</v>
      </c>
      <c r="J97" s="5" t="str">
        <f t="shared" si="36"/>
        <v>26-31-Out-24</v>
      </c>
      <c r="K97" s="5" t="str">
        <f t="shared" si="36"/>
        <v>Meta Mensal</v>
      </c>
      <c r="L97" s="5">
        <f t="shared" si="36"/>
        <v>45566</v>
      </c>
      <c r="M97" s="5" t="e">
        <f t="shared" ca="1" si="36"/>
        <v>#NAME?</v>
      </c>
      <c r="N97" s="5" t="e">
        <f t="shared" ca="1" si="36"/>
        <v>#NAME?</v>
      </c>
      <c r="O97" s="5" t="str">
        <f t="shared" si="36"/>
        <v>Meta Parcial</v>
      </c>
      <c r="P97" s="5" t="str">
        <f t="shared" si="36"/>
        <v>01-20/01 de 2025</v>
      </c>
      <c r="Q97" s="7" t="s">
        <v>79</v>
      </c>
      <c r="R97" s="8"/>
      <c r="S97" s="8" t="str">
        <f t="shared" si="36"/>
        <v>21-31/01 de 2025</v>
      </c>
      <c r="T97" s="8"/>
      <c r="U97" s="8">
        <f t="shared" si="36"/>
        <v>45658</v>
      </c>
      <c r="V97" s="8" t="e">
        <f t="shared" ca="1" si="36"/>
        <v>#NAME?</v>
      </c>
      <c r="W97" s="8" t="e">
        <f t="shared" ca="1" si="36"/>
        <v>#NAME?</v>
      </c>
      <c r="X97" s="8" t="e">
        <f t="shared" ca="1" si="36"/>
        <v>#NAME?</v>
      </c>
      <c r="Y97" s="8" t="e">
        <f t="shared" ca="1" si="36"/>
        <v>#NAME?</v>
      </c>
      <c r="Z97" s="8" t="e">
        <f t="shared" ca="1" si="36"/>
        <v>#NAME?</v>
      </c>
      <c r="AA97" s="27" t="e">
        <f t="shared" ca="1" si="36"/>
        <v>#NAME?</v>
      </c>
      <c r="AB97" s="27" t="e">
        <f t="shared" ca="1" si="36"/>
        <v>#NAME?</v>
      </c>
      <c r="AC97" s="27" t="e">
        <f t="shared" ca="1" si="36"/>
        <v>#NAME?</v>
      </c>
      <c r="AD97" s="27" t="e">
        <f t="shared" ca="1" si="36"/>
        <v>#NAME?</v>
      </c>
      <c r="AE97" s="27" t="e">
        <f t="shared" ca="1" si="36"/>
        <v>#NAME?</v>
      </c>
      <c r="AF97" s="27" t="e">
        <f t="shared" ca="1" si="36"/>
        <v>#NAME?</v>
      </c>
      <c r="AG97" s="27" t="e">
        <f t="shared" ca="1" si="36"/>
        <v>#NAME?</v>
      </c>
      <c r="AH97" s="27" t="e">
        <f t="shared" ca="1" si="36"/>
        <v>#NAME?</v>
      </c>
      <c r="AI97" s="27" t="e">
        <f t="shared" ca="1" si="36"/>
        <v>#NAME?</v>
      </c>
      <c r="AJ97" s="27" t="e">
        <f t="shared" ca="1" si="36"/>
        <v>#NAME?</v>
      </c>
      <c r="AK97" s="27" t="e">
        <f t="shared" ca="1" si="36"/>
        <v>#NAME?</v>
      </c>
      <c r="AL97" s="27" t="e">
        <f t="shared" ca="1" si="36"/>
        <v>#NAME?</v>
      </c>
      <c r="AM97" s="27" t="e">
        <f t="shared" ca="1" si="36"/>
        <v>#NAME?</v>
      </c>
      <c r="AN97" s="27" t="e">
        <f t="shared" ca="1" si="36"/>
        <v>#NAME?</v>
      </c>
      <c r="AO97" s="27" t="e">
        <f t="shared" ca="1" si="36"/>
        <v>#NAME?</v>
      </c>
      <c r="AP97" s="27" t="e">
        <f t="shared" ca="1" si="36"/>
        <v>#NAME?</v>
      </c>
      <c r="AQ97" s="27" t="e">
        <f t="shared" ca="1" si="36"/>
        <v>#NAME?</v>
      </c>
      <c r="AR97" s="27" t="e">
        <f t="shared" ca="1" si="36"/>
        <v>#NAME?</v>
      </c>
    </row>
    <row r="98" spans="1:44" s="15" customFormat="1" x14ac:dyDescent="0.25">
      <c r="A98" s="50" t="s">
        <v>80</v>
      </c>
      <c r="B98" s="49">
        <f>(D98/31)*6</f>
        <v>13.935483870967744</v>
      </c>
      <c r="C98" s="14">
        <v>3</v>
      </c>
      <c r="D98" s="49">
        <v>72</v>
      </c>
      <c r="E98" s="14">
        <v>78</v>
      </c>
      <c r="F98" s="14">
        <v>102</v>
      </c>
      <c r="G98" s="14">
        <f>ROUND(((K98/31)*25),0)</f>
        <v>58</v>
      </c>
      <c r="H98" s="14">
        <v>56</v>
      </c>
      <c r="I98" s="14">
        <f>ROUND(((K98/31)*6),0)</f>
        <v>14</v>
      </c>
      <c r="J98" s="14">
        <v>22</v>
      </c>
      <c r="K98" s="14">
        <f>D98</f>
        <v>72</v>
      </c>
      <c r="L98" s="17">
        <f>H98+J98</f>
        <v>78</v>
      </c>
      <c r="M98" s="14">
        <v>74</v>
      </c>
      <c r="N98" s="14">
        <v>86</v>
      </c>
      <c r="O98" s="51">
        <f>ROUND((K98/31)*20,0)</f>
        <v>46</v>
      </c>
      <c r="P98" s="42">
        <v>26</v>
      </c>
      <c r="Q98" s="50" t="s">
        <v>80</v>
      </c>
      <c r="R98" s="14"/>
      <c r="S98" s="42">
        <v>92</v>
      </c>
      <c r="T98" s="14"/>
      <c r="U98" s="17">
        <f>S98+P98</f>
        <v>118</v>
      </c>
      <c r="V98" s="14"/>
      <c r="W98" s="14"/>
      <c r="X98" s="14"/>
      <c r="Y98" s="14"/>
      <c r="Z98" s="14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</row>
    <row r="99" spans="1:44" x14ac:dyDescent="0.25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2"/>
      <c r="R99" s="53"/>
      <c r="S99" s="53"/>
      <c r="T99" s="53"/>
      <c r="U99" s="53"/>
      <c r="V99" s="53"/>
      <c r="W99" s="53"/>
      <c r="X99" s="53"/>
      <c r="Y99" s="53"/>
      <c r="Z99" s="53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</row>
    <row r="100" spans="1:44" s="55" customFormat="1" x14ac:dyDescent="0.25">
      <c r="A100" s="4" t="s">
        <v>81</v>
      </c>
      <c r="B100" s="5" t="str">
        <f>B$4</f>
        <v>Meta Parcial</v>
      </c>
      <c r="C100" s="5" t="str">
        <f t="shared" ref="C100:AR100" si="37">C$4</f>
        <v>26-31-jul-24</v>
      </c>
      <c r="D100" s="5" t="str">
        <f t="shared" si="37"/>
        <v>Meta Mensal</v>
      </c>
      <c r="E100" s="5">
        <f t="shared" si="37"/>
        <v>45505</v>
      </c>
      <c r="F100" s="5" t="e">
        <f t="shared" ca="1" si="37"/>
        <v>#NAME?</v>
      </c>
      <c r="G100" s="5" t="str">
        <f t="shared" si="37"/>
        <v>Meta Parcial</v>
      </c>
      <c r="H100" s="5" t="str">
        <f t="shared" si="37"/>
        <v>01-25-Out-24</v>
      </c>
      <c r="I100" s="5" t="str">
        <f t="shared" si="37"/>
        <v>Meta Parcial</v>
      </c>
      <c r="J100" s="5" t="str">
        <f t="shared" si="37"/>
        <v>26-31-Out-24</v>
      </c>
      <c r="K100" s="5" t="str">
        <f t="shared" si="37"/>
        <v>Meta Mensal</v>
      </c>
      <c r="L100" s="5">
        <f t="shared" si="37"/>
        <v>45566</v>
      </c>
      <c r="M100" s="5" t="e">
        <f t="shared" ca="1" si="37"/>
        <v>#NAME?</v>
      </c>
      <c r="N100" s="5" t="e">
        <f t="shared" ca="1" si="37"/>
        <v>#NAME?</v>
      </c>
      <c r="O100" s="5" t="str">
        <f t="shared" si="37"/>
        <v>Meta Parcial</v>
      </c>
      <c r="P100" s="5" t="str">
        <f t="shared" si="37"/>
        <v>01-20/01 de 2025</v>
      </c>
      <c r="Q100" s="7" t="s">
        <v>82</v>
      </c>
      <c r="R100" s="8" t="str">
        <f t="shared" si="37"/>
        <v>Meta Parcial</v>
      </c>
      <c r="S100" s="8" t="str">
        <f t="shared" si="37"/>
        <v>21-31/01 de 2025</v>
      </c>
      <c r="T100" s="8" t="str">
        <f t="shared" si="37"/>
        <v>Meta Mensal</v>
      </c>
      <c r="U100" s="8">
        <f t="shared" si="37"/>
        <v>45658</v>
      </c>
      <c r="V100" s="8" t="e">
        <f t="shared" ca="1" si="37"/>
        <v>#NAME?</v>
      </c>
      <c r="W100" s="8" t="e">
        <f t="shared" ca="1" si="37"/>
        <v>#NAME?</v>
      </c>
      <c r="X100" s="8" t="e">
        <f t="shared" ca="1" si="37"/>
        <v>#NAME?</v>
      </c>
      <c r="Y100" s="8" t="e">
        <f t="shared" ca="1" si="37"/>
        <v>#NAME?</v>
      </c>
      <c r="Z100" s="8" t="e">
        <f t="shared" ca="1" si="37"/>
        <v>#NAME?</v>
      </c>
      <c r="AA100" s="27" t="e">
        <f t="shared" ca="1" si="37"/>
        <v>#NAME?</v>
      </c>
      <c r="AB100" s="27" t="e">
        <f t="shared" ca="1" si="37"/>
        <v>#NAME?</v>
      </c>
      <c r="AC100" s="27" t="e">
        <f t="shared" ca="1" si="37"/>
        <v>#NAME?</v>
      </c>
      <c r="AD100" s="27" t="e">
        <f t="shared" ca="1" si="37"/>
        <v>#NAME?</v>
      </c>
      <c r="AE100" s="27" t="e">
        <f t="shared" ca="1" si="37"/>
        <v>#NAME?</v>
      </c>
      <c r="AF100" s="27" t="e">
        <f t="shared" ca="1" si="37"/>
        <v>#NAME?</v>
      </c>
      <c r="AG100" s="27" t="e">
        <f t="shared" ca="1" si="37"/>
        <v>#NAME?</v>
      </c>
      <c r="AH100" s="27" t="e">
        <f t="shared" ca="1" si="37"/>
        <v>#NAME?</v>
      </c>
      <c r="AI100" s="27" t="e">
        <f t="shared" ca="1" si="37"/>
        <v>#NAME?</v>
      </c>
      <c r="AJ100" s="27" t="e">
        <f t="shared" ca="1" si="37"/>
        <v>#NAME?</v>
      </c>
      <c r="AK100" s="27" t="e">
        <f t="shared" ca="1" si="37"/>
        <v>#NAME?</v>
      </c>
      <c r="AL100" s="27" t="e">
        <f t="shared" ca="1" si="37"/>
        <v>#NAME?</v>
      </c>
      <c r="AM100" s="27" t="e">
        <f t="shared" ca="1" si="37"/>
        <v>#NAME?</v>
      </c>
      <c r="AN100" s="27" t="e">
        <f t="shared" ca="1" si="37"/>
        <v>#NAME?</v>
      </c>
      <c r="AO100" s="27" t="e">
        <f t="shared" ca="1" si="37"/>
        <v>#NAME?</v>
      </c>
      <c r="AP100" s="27" t="e">
        <f t="shared" ca="1" si="37"/>
        <v>#NAME?</v>
      </c>
      <c r="AQ100" s="27" t="e">
        <f t="shared" ca="1" si="37"/>
        <v>#NAME?</v>
      </c>
      <c r="AR100" s="27" t="e">
        <f t="shared" ca="1" si="37"/>
        <v>#NAME?</v>
      </c>
    </row>
    <row r="101" spans="1:44" s="15" customFormat="1" x14ac:dyDescent="0.25">
      <c r="A101" s="50" t="s">
        <v>83</v>
      </c>
      <c r="B101" s="56">
        <f>(D101/31)*6</f>
        <v>1.935483870967742</v>
      </c>
      <c r="C101" s="56"/>
      <c r="D101" s="56">
        <v>10</v>
      </c>
      <c r="E101" s="56"/>
      <c r="F101" s="56"/>
      <c r="G101" s="14">
        <f>ROUND(((K101/31)*25),0)</f>
        <v>8</v>
      </c>
      <c r="H101" s="56"/>
      <c r="I101" s="14">
        <f>ROUND(((K101/31)*6),0)</f>
        <v>2</v>
      </c>
      <c r="J101" s="56"/>
      <c r="K101" s="56">
        <v>10</v>
      </c>
      <c r="L101" s="17">
        <f t="shared" ref="L101:L127" si="38">H101+J101</f>
        <v>0</v>
      </c>
      <c r="M101" s="56">
        <v>0</v>
      </c>
      <c r="N101" s="56">
        <v>0</v>
      </c>
      <c r="O101" s="57">
        <f t="shared" ref="O101:O118" si="39">ROUND((K101/31)*20,0)</f>
        <v>6</v>
      </c>
      <c r="P101" s="58">
        <v>0</v>
      </c>
      <c r="Q101" s="50" t="s">
        <v>83</v>
      </c>
      <c r="R101" s="14">
        <f t="shared" ref="R101:R110" si="40">ROUND((T101/31)*11,0)</f>
        <v>2</v>
      </c>
      <c r="S101" s="58">
        <v>0</v>
      </c>
      <c r="T101" s="56">
        <v>5</v>
      </c>
      <c r="U101" s="17">
        <f t="shared" ref="U101:U127" si="41">S101+P101</f>
        <v>0</v>
      </c>
      <c r="V101" s="56"/>
      <c r="W101" s="56"/>
      <c r="X101" s="56"/>
      <c r="Y101" s="56"/>
      <c r="Z101" s="56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</row>
    <row r="102" spans="1:44" s="15" customFormat="1" x14ac:dyDescent="0.25">
      <c r="A102" s="50" t="s">
        <v>84</v>
      </c>
      <c r="B102" s="56">
        <f t="shared" ref="B102:B127" si="42">(D102/31)*6</f>
        <v>1.935483870967742</v>
      </c>
      <c r="C102" s="56"/>
      <c r="D102" s="56">
        <v>10</v>
      </c>
      <c r="E102" s="56"/>
      <c r="F102" s="56"/>
      <c r="G102" s="14">
        <f t="shared" ref="G102:G127" si="43">ROUND(((K102/31)*25),0)</f>
        <v>8</v>
      </c>
      <c r="H102" s="56"/>
      <c r="I102" s="14">
        <f t="shared" ref="I102:I127" si="44">ROUND(((K102/31)*6),0)</f>
        <v>2</v>
      </c>
      <c r="J102" s="56"/>
      <c r="K102" s="56">
        <v>10</v>
      </c>
      <c r="L102" s="17">
        <f t="shared" si="38"/>
        <v>0</v>
      </c>
      <c r="M102" s="56">
        <v>10</v>
      </c>
      <c r="N102" s="56">
        <v>10</v>
      </c>
      <c r="O102" s="57">
        <f t="shared" si="39"/>
        <v>6</v>
      </c>
      <c r="P102" s="58">
        <v>10</v>
      </c>
      <c r="Q102" s="50" t="s">
        <v>84</v>
      </c>
      <c r="R102" s="14">
        <f t="shared" si="40"/>
        <v>2</v>
      </c>
      <c r="S102" s="58">
        <v>0</v>
      </c>
      <c r="T102" s="56">
        <v>5</v>
      </c>
      <c r="U102" s="17">
        <f t="shared" si="41"/>
        <v>10</v>
      </c>
      <c r="V102" s="56"/>
      <c r="W102" s="56"/>
      <c r="X102" s="56"/>
      <c r="Y102" s="56"/>
      <c r="Z102" s="56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</row>
    <row r="103" spans="1:44" s="15" customFormat="1" x14ac:dyDescent="0.25">
      <c r="A103" s="50" t="s">
        <v>85</v>
      </c>
      <c r="B103" s="56">
        <f t="shared" si="42"/>
        <v>4.4516129032258061</v>
      </c>
      <c r="C103" s="56"/>
      <c r="D103" s="56">
        <v>23</v>
      </c>
      <c r="E103" s="56"/>
      <c r="F103" s="56"/>
      <c r="G103" s="14">
        <f t="shared" si="43"/>
        <v>40</v>
      </c>
      <c r="H103" s="56"/>
      <c r="I103" s="14">
        <f t="shared" si="44"/>
        <v>10</v>
      </c>
      <c r="J103" s="56"/>
      <c r="K103" s="56">
        <v>50</v>
      </c>
      <c r="L103" s="17">
        <f t="shared" si="38"/>
        <v>0</v>
      </c>
      <c r="M103" s="56">
        <v>0</v>
      </c>
      <c r="N103" s="56">
        <v>0</v>
      </c>
      <c r="O103" s="57">
        <f t="shared" si="39"/>
        <v>32</v>
      </c>
      <c r="P103" s="58">
        <v>0</v>
      </c>
      <c r="Q103" s="50" t="s">
        <v>85</v>
      </c>
      <c r="R103" s="14">
        <f t="shared" si="40"/>
        <v>14</v>
      </c>
      <c r="S103" s="58">
        <v>0</v>
      </c>
      <c r="T103" s="56">
        <v>40</v>
      </c>
      <c r="U103" s="17">
        <f t="shared" si="41"/>
        <v>0</v>
      </c>
      <c r="V103" s="56"/>
      <c r="W103" s="56"/>
      <c r="X103" s="56"/>
      <c r="Y103" s="56"/>
      <c r="Z103" s="56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</row>
    <row r="104" spans="1:44" s="15" customFormat="1" x14ac:dyDescent="0.25">
      <c r="A104" s="50" t="s">
        <v>86</v>
      </c>
      <c r="B104" s="56">
        <f t="shared" si="42"/>
        <v>1.935483870967742</v>
      </c>
      <c r="C104" s="56"/>
      <c r="D104" s="56">
        <v>10</v>
      </c>
      <c r="E104" s="56"/>
      <c r="F104" s="56"/>
      <c r="G104" s="14">
        <f t="shared" si="43"/>
        <v>32</v>
      </c>
      <c r="H104" s="56"/>
      <c r="I104" s="14">
        <f t="shared" si="44"/>
        <v>8</v>
      </c>
      <c r="J104" s="56"/>
      <c r="K104" s="56">
        <v>40</v>
      </c>
      <c r="L104" s="17">
        <f t="shared" si="38"/>
        <v>0</v>
      </c>
      <c r="M104" s="56">
        <v>20</v>
      </c>
      <c r="N104" s="56">
        <v>20</v>
      </c>
      <c r="O104" s="57">
        <f t="shared" si="39"/>
        <v>26</v>
      </c>
      <c r="P104" s="58">
        <v>0</v>
      </c>
      <c r="Q104" s="50" t="s">
        <v>86</v>
      </c>
      <c r="R104" s="14">
        <f t="shared" si="40"/>
        <v>4</v>
      </c>
      <c r="S104" s="58">
        <v>8</v>
      </c>
      <c r="T104" s="56">
        <v>10</v>
      </c>
      <c r="U104" s="17">
        <f t="shared" si="41"/>
        <v>8</v>
      </c>
      <c r="V104" s="56"/>
      <c r="W104" s="56"/>
      <c r="X104" s="56"/>
      <c r="Y104" s="56"/>
      <c r="Z104" s="56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</row>
    <row r="105" spans="1:44" s="15" customFormat="1" x14ac:dyDescent="0.25">
      <c r="A105" s="50" t="s">
        <v>87</v>
      </c>
      <c r="B105" s="56">
        <f t="shared" si="42"/>
        <v>28.838709677419356</v>
      </c>
      <c r="C105" s="56"/>
      <c r="D105" s="56">
        <v>149</v>
      </c>
      <c r="E105" s="56"/>
      <c r="F105" s="56"/>
      <c r="G105" s="14">
        <f t="shared" si="43"/>
        <v>27</v>
      </c>
      <c r="H105" s="56"/>
      <c r="I105" s="14">
        <f t="shared" si="44"/>
        <v>7</v>
      </c>
      <c r="J105" s="56"/>
      <c r="K105" s="56">
        <v>34</v>
      </c>
      <c r="L105" s="17">
        <f t="shared" si="38"/>
        <v>0</v>
      </c>
      <c r="M105" s="56">
        <v>36</v>
      </c>
      <c r="N105" s="56">
        <v>34</v>
      </c>
      <c r="O105" s="57">
        <f t="shared" si="39"/>
        <v>22</v>
      </c>
      <c r="P105" s="58">
        <v>0</v>
      </c>
      <c r="Q105" s="50" t="s">
        <v>87</v>
      </c>
      <c r="R105" s="14">
        <f t="shared" si="40"/>
        <v>5</v>
      </c>
      <c r="S105" s="58">
        <v>0</v>
      </c>
      <c r="T105" s="56">
        <v>15</v>
      </c>
      <c r="U105" s="17">
        <f t="shared" si="41"/>
        <v>0</v>
      </c>
      <c r="V105" s="56"/>
      <c r="W105" s="56"/>
      <c r="X105" s="56"/>
      <c r="Y105" s="56"/>
      <c r="Z105" s="56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</row>
    <row r="106" spans="1:44" s="15" customFormat="1" x14ac:dyDescent="0.25">
      <c r="A106" s="50" t="s">
        <v>88</v>
      </c>
      <c r="B106" s="56">
        <f t="shared" si="42"/>
        <v>24.193548387096776</v>
      </c>
      <c r="C106" s="56"/>
      <c r="D106" s="56">
        <v>125</v>
      </c>
      <c r="E106" s="56"/>
      <c r="F106" s="56"/>
      <c r="G106" s="14">
        <f t="shared" si="43"/>
        <v>141</v>
      </c>
      <c r="H106" s="56"/>
      <c r="I106" s="14">
        <f t="shared" si="44"/>
        <v>34</v>
      </c>
      <c r="J106" s="56"/>
      <c r="K106" s="56">
        <v>175</v>
      </c>
      <c r="L106" s="17">
        <f t="shared" si="38"/>
        <v>0</v>
      </c>
      <c r="M106" s="56">
        <v>175</v>
      </c>
      <c r="N106" s="56">
        <v>175</v>
      </c>
      <c r="O106" s="57">
        <f t="shared" si="39"/>
        <v>113</v>
      </c>
      <c r="P106" s="58">
        <v>175</v>
      </c>
      <c r="Q106" s="50" t="s">
        <v>88</v>
      </c>
      <c r="R106" s="14">
        <f t="shared" si="40"/>
        <v>18</v>
      </c>
      <c r="S106" s="58">
        <v>0</v>
      </c>
      <c r="T106" s="56">
        <v>50</v>
      </c>
      <c r="U106" s="17">
        <f t="shared" si="41"/>
        <v>175</v>
      </c>
      <c r="V106" s="56"/>
      <c r="W106" s="56"/>
      <c r="X106" s="56"/>
      <c r="Y106" s="56"/>
      <c r="Z106" s="56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</row>
    <row r="107" spans="1:44" s="15" customFormat="1" x14ac:dyDescent="0.25">
      <c r="A107" s="50" t="s">
        <v>89</v>
      </c>
      <c r="B107" s="56">
        <f t="shared" si="42"/>
        <v>2.129032258064516</v>
      </c>
      <c r="C107" s="56"/>
      <c r="D107" s="56">
        <v>11</v>
      </c>
      <c r="E107" s="56"/>
      <c r="F107" s="56"/>
      <c r="G107" s="14">
        <f t="shared" si="43"/>
        <v>69</v>
      </c>
      <c r="H107" s="56"/>
      <c r="I107" s="14">
        <f t="shared" si="44"/>
        <v>17</v>
      </c>
      <c r="J107" s="56"/>
      <c r="K107" s="56">
        <v>86</v>
      </c>
      <c r="L107" s="17">
        <f t="shared" si="38"/>
        <v>0</v>
      </c>
      <c r="M107" s="56">
        <v>90</v>
      </c>
      <c r="N107" s="56">
        <v>90</v>
      </c>
      <c r="O107" s="57">
        <f t="shared" si="39"/>
        <v>55</v>
      </c>
      <c r="P107" s="58">
        <v>45</v>
      </c>
      <c r="Q107" s="50" t="s">
        <v>89</v>
      </c>
      <c r="R107" s="14">
        <f t="shared" si="40"/>
        <v>25</v>
      </c>
      <c r="S107" s="58">
        <v>15</v>
      </c>
      <c r="T107" s="56">
        <v>70</v>
      </c>
      <c r="U107" s="17">
        <f t="shared" si="41"/>
        <v>60</v>
      </c>
      <c r="V107" s="56"/>
      <c r="W107" s="56"/>
      <c r="X107" s="56"/>
      <c r="Y107" s="56"/>
      <c r="Z107" s="56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</row>
    <row r="108" spans="1:44" s="15" customFormat="1" x14ac:dyDescent="0.25">
      <c r="A108" s="50" t="s">
        <v>90</v>
      </c>
      <c r="B108" s="56">
        <f t="shared" si="42"/>
        <v>34.838709677419359</v>
      </c>
      <c r="C108" s="56"/>
      <c r="D108" s="56">
        <v>180</v>
      </c>
      <c r="E108" s="56"/>
      <c r="F108" s="56"/>
      <c r="G108" s="14">
        <f t="shared" si="43"/>
        <v>65</v>
      </c>
      <c r="H108" s="56"/>
      <c r="I108" s="14">
        <f t="shared" si="44"/>
        <v>15</v>
      </c>
      <c r="J108" s="56"/>
      <c r="K108" s="56">
        <v>80</v>
      </c>
      <c r="L108" s="17">
        <f t="shared" si="38"/>
        <v>0</v>
      </c>
      <c r="M108" s="56">
        <v>240</v>
      </c>
      <c r="N108" s="56">
        <v>290</v>
      </c>
      <c r="O108" s="57">
        <f t="shared" si="39"/>
        <v>52</v>
      </c>
      <c r="P108" s="58">
        <v>53</v>
      </c>
      <c r="Q108" s="50" t="s">
        <v>90</v>
      </c>
      <c r="R108" s="14">
        <f t="shared" si="40"/>
        <v>21</v>
      </c>
      <c r="S108" s="58">
        <v>28</v>
      </c>
      <c r="T108" s="56">
        <v>60</v>
      </c>
      <c r="U108" s="17">
        <f t="shared" si="41"/>
        <v>81</v>
      </c>
      <c r="V108" s="56"/>
      <c r="W108" s="56"/>
      <c r="X108" s="56"/>
      <c r="Y108" s="56"/>
      <c r="Z108" s="56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</row>
    <row r="109" spans="1:44" s="15" customFormat="1" x14ac:dyDescent="0.25">
      <c r="A109" s="50" t="s">
        <v>91</v>
      </c>
      <c r="B109" s="56">
        <f t="shared" si="42"/>
        <v>1.935483870967742</v>
      </c>
      <c r="C109" s="56"/>
      <c r="D109" s="56">
        <v>10</v>
      </c>
      <c r="E109" s="56"/>
      <c r="F109" s="56"/>
      <c r="G109" s="14">
        <f t="shared" si="43"/>
        <v>8</v>
      </c>
      <c r="H109" s="56"/>
      <c r="I109" s="14">
        <f t="shared" si="44"/>
        <v>2</v>
      </c>
      <c r="J109" s="56"/>
      <c r="K109" s="56">
        <v>10</v>
      </c>
      <c r="L109" s="17">
        <f t="shared" si="38"/>
        <v>0</v>
      </c>
      <c r="M109" s="56">
        <v>12</v>
      </c>
      <c r="N109" s="56">
        <v>10</v>
      </c>
      <c r="O109" s="57">
        <f t="shared" si="39"/>
        <v>6</v>
      </c>
      <c r="P109" s="58">
        <v>9</v>
      </c>
      <c r="Q109" s="50" t="s">
        <v>91</v>
      </c>
      <c r="R109" s="14">
        <f t="shared" si="40"/>
        <v>2</v>
      </c>
      <c r="S109" s="58">
        <v>2</v>
      </c>
      <c r="T109" s="56">
        <v>5</v>
      </c>
      <c r="U109" s="17">
        <f t="shared" si="41"/>
        <v>11</v>
      </c>
      <c r="V109" s="56"/>
      <c r="W109" s="56"/>
      <c r="X109" s="56"/>
      <c r="Y109" s="56"/>
      <c r="Z109" s="56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</row>
    <row r="110" spans="1:44" s="15" customFormat="1" x14ac:dyDescent="0.25">
      <c r="A110" s="50" t="s">
        <v>92</v>
      </c>
      <c r="B110" s="56">
        <f t="shared" si="42"/>
        <v>4.8387096774193541</v>
      </c>
      <c r="C110" s="56"/>
      <c r="D110" s="56">
        <v>25</v>
      </c>
      <c r="E110" s="56"/>
      <c r="F110" s="56"/>
      <c r="G110" s="14">
        <f t="shared" si="43"/>
        <v>20</v>
      </c>
      <c r="H110" s="56"/>
      <c r="I110" s="14">
        <f t="shared" si="44"/>
        <v>5</v>
      </c>
      <c r="J110" s="56"/>
      <c r="K110" s="56">
        <v>25</v>
      </c>
      <c r="L110" s="17">
        <f t="shared" si="38"/>
        <v>0</v>
      </c>
      <c r="M110" s="56">
        <v>0</v>
      </c>
      <c r="N110" s="56">
        <v>0</v>
      </c>
      <c r="O110" s="57">
        <f t="shared" si="39"/>
        <v>16</v>
      </c>
      <c r="P110" s="58">
        <v>0</v>
      </c>
      <c r="Q110" s="50" t="s">
        <v>92</v>
      </c>
      <c r="R110" s="14">
        <f t="shared" si="40"/>
        <v>7</v>
      </c>
      <c r="S110" s="58">
        <v>0</v>
      </c>
      <c r="T110" s="56">
        <v>20</v>
      </c>
      <c r="U110" s="17">
        <f t="shared" si="41"/>
        <v>0</v>
      </c>
      <c r="V110" s="56"/>
      <c r="W110" s="56"/>
      <c r="X110" s="56"/>
      <c r="Y110" s="56"/>
      <c r="Z110" s="56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</row>
    <row r="111" spans="1:44" s="15" customFormat="1" hidden="1" x14ac:dyDescent="0.25">
      <c r="A111" s="50" t="s">
        <v>93</v>
      </c>
      <c r="B111" s="56">
        <f>(D111/31)*6</f>
        <v>1.935483870967742</v>
      </c>
      <c r="C111" s="56"/>
      <c r="D111" s="56">
        <v>10</v>
      </c>
      <c r="E111" s="56"/>
      <c r="F111" s="56"/>
      <c r="G111" s="14">
        <f>ROUND(((K111/31)*25),0)</f>
        <v>8</v>
      </c>
      <c r="H111" s="56"/>
      <c r="I111" s="14">
        <f>ROUND(((K111/31)*6),0)</f>
        <v>2</v>
      </c>
      <c r="J111" s="56"/>
      <c r="K111" s="56">
        <v>10</v>
      </c>
      <c r="L111" s="17">
        <f>H111+J111</f>
        <v>0</v>
      </c>
      <c r="M111" s="56">
        <v>0</v>
      </c>
      <c r="N111" s="56">
        <v>0</v>
      </c>
      <c r="O111" s="57">
        <f t="shared" si="39"/>
        <v>6</v>
      </c>
      <c r="P111" s="58">
        <v>0</v>
      </c>
      <c r="Q111" s="60"/>
      <c r="R111" s="61"/>
      <c r="S111" s="62"/>
      <c r="T111" s="62"/>
      <c r="U111" s="63"/>
      <c r="V111" s="62"/>
      <c r="W111" s="62"/>
      <c r="X111" s="62"/>
      <c r="Y111" s="62"/>
      <c r="Z111" s="62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</row>
    <row r="112" spans="1:44" s="15" customFormat="1" x14ac:dyDescent="0.25">
      <c r="A112" s="50" t="s">
        <v>94</v>
      </c>
      <c r="B112" s="56">
        <f t="shared" si="42"/>
        <v>9.0967741935483879</v>
      </c>
      <c r="C112" s="56"/>
      <c r="D112" s="56">
        <v>47</v>
      </c>
      <c r="E112" s="56"/>
      <c r="F112" s="56"/>
      <c r="G112" s="14">
        <f t="shared" si="43"/>
        <v>60</v>
      </c>
      <c r="H112" s="56"/>
      <c r="I112" s="14">
        <f t="shared" si="44"/>
        <v>15</v>
      </c>
      <c r="J112" s="56"/>
      <c r="K112" s="56">
        <v>75</v>
      </c>
      <c r="L112" s="17">
        <f t="shared" si="38"/>
        <v>0</v>
      </c>
      <c r="M112" s="56">
        <v>0</v>
      </c>
      <c r="N112" s="56">
        <v>0</v>
      </c>
      <c r="O112" s="57">
        <f t="shared" si="39"/>
        <v>48</v>
      </c>
      <c r="P112" s="58">
        <v>0</v>
      </c>
      <c r="Q112" s="50" t="s">
        <v>94</v>
      </c>
      <c r="R112" s="14">
        <f>ROUND((T112/31)*11,0)</f>
        <v>32</v>
      </c>
      <c r="S112" s="58">
        <v>0</v>
      </c>
      <c r="T112" s="56">
        <v>90</v>
      </c>
      <c r="U112" s="17">
        <f t="shared" si="41"/>
        <v>0</v>
      </c>
      <c r="V112" s="56"/>
      <c r="W112" s="56"/>
      <c r="X112" s="56"/>
      <c r="Y112" s="56"/>
      <c r="Z112" s="56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</row>
    <row r="113" spans="1:44" s="15" customFormat="1" x14ac:dyDescent="0.25">
      <c r="A113" s="50" t="s">
        <v>95</v>
      </c>
      <c r="B113" s="56">
        <f t="shared" si="42"/>
        <v>1.935483870967742</v>
      </c>
      <c r="C113" s="56"/>
      <c r="D113" s="56">
        <v>10</v>
      </c>
      <c r="E113" s="56"/>
      <c r="F113" s="56"/>
      <c r="G113" s="14">
        <f t="shared" si="43"/>
        <v>8</v>
      </c>
      <c r="H113" s="56"/>
      <c r="I113" s="14">
        <f t="shared" si="44"/>
        <v>2</v>
      </c>
      <c r="J113" s="56"/>
      <c r="K113" s="56">
        <v>10</v>
      </c>
      <c r="L113" s="17">
        <f t="shared" si="38"/>
        <v>0</v>
      </c>
      <c r="M113" s="56">
        <v>0</v>
      </c>
      <c r="N113" s="56">
        <v>0</v>
      </c>
      <c r="O113" s="57">
        <f t="shared" si="39"/>
        <v>6</v>
      </c>
      <c r="P113" s="58">
        <v>0</v>
      </c>
      <c r="Q113" s="50" t="s">
        <v>95</v>
      </c>
      <c r="R113" s="14">
        <f>ROUND((T113/31)*11,0)</f>
        <v>4</v>
      </c>
      <c r="S113" s="58">
        <v>0</v>
      </c>
      <c r="T113" s="56">
        <v>10</v>
      </c>
      <c r="U113" s="17">
        <f t="shared" si="41"/>
        <v>0</v>
      </c>
      <c r="V113" s="56"/>
      <c r="W113" s="56"/>
      <c r="X113" s="56"/>
      <c r="Y113" s="56"/>
      <c r="Z113" s="56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</row>
    <row r="114" spans="1:44" s="15" customFormat="1" x14ac:dyDescent="0.25">
      <c r="A114" s="50" t="s">
        <v>96</v>
      </c>
      <c r="B114" s="56">
        <f t="shared" si="42"/>
        <v>18.774193548387096</v>
      </c>
      <c r="C114" s="56"/>
      <c r="D114" s="56">
        <v>97</v>
      </c>
      <c r="E114" s="56"/>
      <c r="F114" s="56"/>
      <c r="G114" s="14">
        <f t="shared" si="43"/>
        <v>78</v>
      </c>
      <c r="H114" s="56"/>
      <c r="I114" s="14">
        <f t="shared" si="44"/>
        <v>19</v>
      </c>
      <c r="J114" s="56"/>
      <c r="K114" s="56">
        <v>97</v>
      </c>
      <c r="L114" s="17">
        <f t="shared" si="38"/>
        <v>0</v>
      </c>
      <c r="M114" s="56">
        <v>100</v>
      </c>
      <c r="N114" s="56">
        <v>93</v>
      </c>
      <c r="O114" s="57">
        <f t="shared" si="39"/>
        <v>63</v>
      </c>
      <c r="P114" s="58">
        <v>32</v>
      </c>
      <c r="Q114" s="50" t="s">
        <v>96</v>
      </c>
      <c r="R114" s="14">
        <f>ROUND((T114/31)*11,0)</f>
        <v>25</v>
      </c>
      <c r="S114" s="58">
        <v>32</v>
      </c>
      <c r="T114" s="56">
        <v>70</v>
      </c>
      <c r="U114" s="17">
        <f t="shared" si="41"/>
        <v>64</v>
      </c>
      <c r="V114" s="56"/>
      <c r="W114" s="56"/>
      <c r="X114" s="56"/>
      <c r="Y114" s="56"/>
      <c r="Z114" s="56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</row>
    <row r="115" spans="1:44" s="15" customFormat="1" x14ac:dyDescent="0.25">
      <c r="A115" s="50" t="s">
        <v>97</v>
      </c>
      <c r="B115" s="56">
        <f t="shared" si="42"/>
        <v>21.483870967741936</v>
      </c>
      <c r="C115" s="56"/>
      <c r="D115" s="56">
        <v>111</v>
      </c>
      <c r="E115" s="56"/>
      <c r="F115" s="56"/>
      <c r="G115" s="14">
        <f t="shared" si="43"/>
        <v>68</v>
      </c>
      <c r="H115" s="56"/>
      <c r="I115" s="14">
        <f t="shared" si="44"/>
        <v>16</v>
      </c>
      <c r="J115" s="56"/>
      <c r="K115" s="56">
        <v>84</v>
      </c>
      <c r="L115" s="17">
        <f t="shared" si="38"/>
        <v>0</v>
      </c>
      <c r="M115" s="56">
        <v>92</v>
      </c>
      <c r="N115" s="56">
        <v>84</v>
      </c>
      <c r="O115" s="57">
        <f t="shared" si="39"/>
        <v>54</v>
      </c>
      <c r="P115" s="58">
        <v>28</v>
      </c>
      <c r="Q115" s="50" t="s">
        <v>97</v>
      </c>
      <c r="R115" s="14">
        <f>ROUND((T115/31)*11,0)</f>
        <v>18</v>
      </c>
      <c r="S115" s="58">
        <v>26</v>
      </c>
      <c r="T115" s="56">
        <v>50</v>
      </c>
      <c r="U115" s="17">
        <f t="shared" si="41"/>
        <v>54</v>
      </c>
      <c r="V115" s="56"/>
      <c r="W115" s="56"/>
      <c r="X115" s="56"/>
      <c r="Y115" s="56"/>
      <c r="Z115" s="56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</row>
    <row r="116" spans="1:44" s="15" customFormat="1" x14ac:dyDescent="0.25">
      <c r="A116" s="50" t="s">
        <v>98</v>
      </c>
      <c r="B116" s="56">
        <f t="shared" si="42"/>
        <v>10.451612903225806</v>
      </c>
      <c r="C116" s="56"/>
      <c r="D116" s="56">
        <v>54</v>
      </c>
      <c r="E116" s="56"/>
      <c r="F116" s="56"/>
      <c r="G116" s="14">
        <f t="shared" si="43"/>
        <v>71</v>
      </c>
      <c r="H116" s="56"/>
      <c r="I116" s="14">
        <f t="shared" si="44"/>
        <v>17</v>
      </c>
      <c r="J116" s="56"/>
      <c r="K116" s="56">
        <v>88</v>
      </c>
      <c r="L116" s="17">
        <f t="shared" si="38"/>
        <v>0</v>
      </c>
      <c r="M116" s="56">
        <v>88</v>
      </c>
      <c r="N116" s="56">
        <v>88</v>
      </c>
      <c r="O116" s="57">
        <f t="shared" si="39"/>
        <v>57</v>
      </c>
      <c r="P116" s="58">
        <v>32</v>
      </c>
      <c r="Q116" s="50" t="s">
        <v>98</v>
      </c>
      <c r="R116" s="14">
        <f>ROUND((T116/31)*11,0)</f>
        <v>18</v>
      </c>
      <c r="S116" s="58">
        <v>28</v>
      </c>
      <c r="T116" s="56">
        <v>50</v>
      </c>
      <c r="U116" s="17">
        <f t="shared" si="41"/>
        <v>60</v>
      </c>
      <c r="V116" s="56"/>
      <c r="W116" s="56"/>
      <c r="X116" s="56"/>
      <c r="Y116" s="56"/>
      <c r="Z116" s="56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</row>
    <row r="117" spans="1:44" s="15" customFormat="1" hidden="1" x14ac:dyDescent="0.25">
      <c r="A117" s="50" t="s">
        <v>99</v>
      </c>
      <c r="B117" s="56">
        <f t="shared" si="42"/>
        <v>1.935483870967742</v>
      </c>
      <c r="C117" s="56"/>
      <c r="D117" s="56">
        <v>10</v>
      </c>
      <c r="E117" s="56"/>
      <c r="F117" s="56"/>
      <c r="G117" s="14">
        <f t="shared" si="43"/>
        <v>8</v>
      </c>
      <c r="H117" s="56"/>
      <c r="I117" s="14">
        <f t="shared" si="44"/>
        <v>2</v>
      </c>
      <c r="J117" s="56"/>
      <c r="K117" s="56">
        <v>10</v>
      </c>
      <c r="L117" s="17">
        <f t="shared" si="38"/>
        <v>0</v>
      </c>
      <c r="M117" s="56">
        <v>0</v>
      </c>
      <c r="N117" s="56">
        <v>0</v>
      </c>
      <c r="O117" s="57">
        <f t="shared" si="39"/>
        <v>6</v>
      </c>
      <c r="P117" s="58">
        <v>0</v>
      </c>
      <c r="Q117" s="60"/>
      <c r="R117" s="61"/>
      <c r="S117" s="62"/>
      <c r="T117" s="62"/>
      <c r="U117" s="63"/>
      <c r="V117" s="62"/>
      <c r="W117" s="62"/>
      <c r="X117" s="62"/>
      <c r="Y117" s="62"/>
      <c r="Z117" s="62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</row>
    <row r="118" spans="1:44" s="15" customFormat="1" x14ac:dyDescent="0.25">
      <c r="A118" s="50" t="s">
        <v>100</v>
      </c>
      <c r="B118" s="56">
        <f t="shared" si="42"/>
        <v>1.935483870967742</v>
      </c>
      <c r="C118" s="56"/>
      <c r="D118" s="56">
        <v>10</v>
      </c>
      <c r="E118" s="56"/>
      <c r="F118" s="56"/>
      <c r="G118" s="14">
        <f t="shared" si="43"/>
        <v>8</v>
      </c>
      <c r="H118" s="56"/>
      <c r="I118" s="14">
        <f t="shared" si="44"/>
        <v>2</v>
      </c>
      <c r="J118" s="56"/>
      <c r="K118" s="56">
        <v>10</v>
      </c>
      <c r="L118" s="17">
        <f t="shared" si="38"/>
        <v>0</v>
      </c>
      <c r="M118" s="56">
        <v>0</v>
      </c>
      <c r="N118" s="56">
        <v>0</v>
      </c>
      <c r="O118" s="57">
        <f t="shared" si="39"/>
        <v>6</v>
      </c>
      <c r="P118" s="58">
        <v>0</v>
      </c>
      <c r="Q118" s="50" t="s">
        <v>101</v>
      </c>
      <c r="R118" s="14">
        <f t="shared" ref="R118:R127" si="45">ROUND((T118/31)*11,0)</f>
        <v>2</v>
      </c>
      <c r="S118" s="58">
        <v>0</v>
      </c>
      <c r="T118" s="56">
        <v>5</v>
      </c>
      <c r="U118" s="17">
        <f t="shared" si="41"/>
        <v>0</v>
      </c>
      <c r="V118" s="56"/>
      <c r="W118" s="56"/>
      <c r="X118" s="56"/>
      <c r="Y118" s="56"/>
      <c r="Z118" s="56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</row>
    <row r="119" spans="1:44" s="15" customFormat="1" x14ac:dyDescent="0.25">
      <c r="A119" s="50"/>
      <c r="B119" s="56"/>
      <c r="C119" s="56"/>
      <c r="D119" s="56"/>
      <c r="E119" s="56"/>
      <c r="F119" s="56"/>
      <c r="G119" s="14"/>
      <c r="H119" s="56"/>
      <c r="I119" s="14"/>
      <c r="J119" s="56"/>
      <c r="K119" s="56"/>
      <c r="L119" s="17"/>
      <c r="M119" s="56"/>
      <c r="N119" s="56"/>
      <c r="O119" s="56"/>
      <c r="P119" s="58">
        <v>0</v>
      </c>
      <c r="Q119" s="50" t="s">
        <v>102</v>
      </c>
      <c r="R119" s="14">
        <f t="shared" si="45"/>
        <v>2</v>
      </c>
      <c r="S119" s="58"/>
      <c r="T119" s="56">
        <v>5</v>
      </c>
      <c r="U119" s="17">
        <f t="shared" si="41"/>
        <v>0</v>
      </c>
      <c r="V119" s="56"/>
      <c r="W119" s="56"/>
      <c r="X119" s="56"/>
      <c r="Y119" s="56"/>
      <c r="Z119" s="56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</row>
    <row r="120" spans="1:44" s="15" customFormat="1" x14ac:dyDescent="0.25">
      <c r="A120" s="50" t="s">
        <v>103</v>
      </c>
      <c r="B120" s="56">
        <f t="shared" si="42"/>
        <v>1.935483870967742</v>
      </c>
      <c r="C120" s="56"/>
      <c r="D120" s="56">
        <v>10</v>
      </c>
      <c r="E120" s="56"/>
      <c r="F120" s="56"/>
      <c r="G120" s="14">
        <f t="shared" si="43"/>
        <v>8</v>
      </c>
      <c r="H120" s="56"/>
      <c r="I120" s="14">
        <f t="shared" si="44"/>
        <v>2</v>
      </c>
      <c r="J120" s="56"/>
      <c r="K120" s="56">
        <v>10</v>
      </c>
      <c r="L120" s="17">
        <f t="shared" si="38"/>
        <v>0</v>
      </c>
      <c r="M120" s="56">
        <v>0</v>
      </c>
      <c r="N120" s="56">
        <v>0</v>
      </c>
      <c r="O120" s="57">
        <f t="shared" ref="O120:O127" si="46">ROUND((K120/31)*20,0)</f>
        <v>6</v>
      </c>
      <c r="P120" s="58">
        <v>0</v>
      </c>
      <c r="Q120" s="50" t="s">
        <v>103</v>
      </c>
      <c r="R120" s="14">
        <f t="shared" si="45"/>
        <v>2</v>
      </c>
      <c r="S120" s="58">
        <v>0</v>
      </c>
      <c r="T120" s="56">
        <v>5</v>
      </c>
      <c r="U120" s="17">
        <f t="shared" si="41"/>
        <v>0</v>
      </c>
      <c r="V120" s="56"/>
      <c r="W120" s="56"/>
      <c r="X120" s="56"/>
      <c r="Y120" s="56"/>
      <c r="Z120" s="56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</row>
    <row r="121" spans="1:44" s="15" customFormat="1" x14ac:dyDescent="0.25">
      <c r="A121" s="50" t="s">
        <v>104</v>
      </c>
      <c r="B121" s="56">
        <f t="shared" si="42"/>
        <v>149.2258064516129</v>
      </c>
      <c r="C121" s="56"/>
      <c r="D121" s="56">
        <v>771</v>
      </c>
      <c r="E121" s="56"/>
      <c r="F121" s="56"/>
      <c r="G121" s="14">
        <f t="shared" si="43"/>
        <v>412</v>
      </c>
      <c r="H121" s="56"/>
      <c r="I121" s="14">
        <f t="shared" si="44"/>
        <v>99</v>
      </c>
      <c r="J121" s="56"/>
      <c r="K121" s="56">
        <v>511</v>
      </c>
      <c r="L121" s="17">
        <f t="shared" si="38"/>
        <v>0</v>
      </c>
      <c r="M121" s="56">
        <v>728</v>
      </c>
      <c r="N121" s="56">
        <v>615</v>
      </c>
      <c r="O121" s="57">
        <f t="shared" si="46"/>
        <v>330</v>
      </c>
      <c r="P121" s="58">
        <v>198</v>
      </c>
      <c r="Q121" s="50" t="s">
        <v>104</v>
      </c>
      <c r="R121" s="14">
        <f t="shared" si="45"/>
        <v>53</v>
      </c>
      <c r="S121" s="58">
        <v>163</v>
      </c>
      <c r="T121" s="56">
        <v>150</v>
      </c>
      <c r="U121" s="17">
        <f t="shared" si="41"/>
        <v>361</v>
      </c>
      <c r="V121" s="56"/>
      <c r="W121" s="56"/>
      <c r="X121" s="56"/>
      <c r="Y121" s="56"/>
      <c r="Z121" s="56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</row>
    <row r="122" spans="1:44" s="15" customFormat="1" x14ac:dyDescent="0.25">
      <c r="A122" s="50" t="s">
        <v>105</v>
      </c>
      <c r="B122" s="56">
        <f t="shared" si="42"/>
        <v>47.806451612903224</v>
      </c>
      <c r="C122" s="56"/>
      <c r="D122" s="56">
        <v>247</v>
      </c>
      <c r="E122" s="56"/>
      <c r="F122" s="56"/>
      <c r="G122" s="14"/>
      <c r="H122" s="56"/>
      <c r="I122" s="14"/>
      <c r="J122" s="56"/>
      <c r="K122" s="56">
        <v>247</v>
      </c>
      <c r="L122" s="17"/>
      <c r="M122" s="56">
        <v>304</v>
      </c>
      <c r="N122" s="56">
        <v>247</v>
      </c>
      <c r="O122" s="57">
        <f t="shared" si="46"/>
        <v>159</v>
      </c>
      <c r="P122" s="58">
        <v>81</v>
      </c>
      <c r="Q122" s="50" t="s">
        <v>105</v>
      </c>
      <c r="R122" s="14">
        <f t="shared" si="45"/>
        <v>53</v>
      </c>
      <c r="S122" s="58">
        <v>80</v>
      </c>
      <c r="T122" s="56">
        <v>150</v>
      </c>
      <c r="U122" s="17">
        <f t="shared" si="41"/>
        <v>161</v>
      </c>
      <c r="V122" s="56"/>
      <c r="W122" s="56"/>
      <c r="X122" s="56"/>
      <c r="Y122" s="56"/>
      <c r="Z122" s="56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</row>
    <row r="123" spans="1:44" s="15" customFormat="1" x14ac:dyDescent="0.25">
      <c r="A123" s="50" t="s">
        <v>106</v>
      </c>
      <c r="B123" s="56">
        <f t="shared" si="42"/>
        <v>10.451612903225806</v>
      </c>
      <c r="C123" s="56"/>
      <c r="D123" s="56">
        <v>54</v>
      </c>
      <c r="E123" s="56"/>
      <c r="F123" s="56"/>
      <c r="G123" s="14">
        <f t="shared" si="43"/>
        <v>50</v>
      </c>
      <c r="H123" s="56"/>
      <c r="I123" s="14">
        <f t="shared" si="44"/>
        <v>12</v>
      </c>
      <c r="J123" s="56"/>
      <c r="K123" s="56">
        <v>62</v>
      </c>
      <c r="L123" s="17">
        <f t="shared" si="38"/>
        <v>0</v>
      </c>
      <c r="M123" s="56">
        <v>62</v>
      </c>
      <c r="N123" s="56">
        <v>62</v>
      </c>
      <c r="O123" s="57">
        <f t="shared" si="46"/>
        <v>40</v>
      </c>
      <c r="P123" s="58">
        <v>47</v>
      </c>
      <c r="Q123" s="50" t="s">
        <v>106</v>
      </c>
      <c r="R123" s="14">
        <f t="shared" si="45"/>
        <v>14</v>
      </c>
      <c r="S123" s="58">
        <v>5</v>
      </c>
      <c r="T123" s="56">
        <v>40</v>
      </c>
      <c r="U123" s="17">
        <f t="shared" si="41"/>
        <v>52</v>
      </c>
      <c r="V123" s="56"/>
      <c r="W123" s="56"/>
      <c r="X123" s="56"/>
      <c r="Y123" s="56"/>
      <c r="Z123" s="56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</row>
    <row r="124" spans="1:44" s="15" customFormat="1" x14ac:dyDescent="0.25">
      <c r="A124" s="50" t="s">
        <v>107</v>
      </c>
      <c r="B124" s="56">
        <f t="shared" si="42"/>
        <v>104.32258064516128</v>
      </c>
      <c r="C124" s="56"/>
      <c r="D124" s="56">
        <v>539</v>
      </c>
      <c r="E124" s="56"/>
      <c r="F124" s="56"/>
      <c r="G124" s="14">
        <f t="shared" si="43"/>
        <v>225</v>
      </c>
      <c r="H124" s="56"/>
      <c r="I124" s="14">
        <f t="shared" si="44"/>
        <v>54</v>
      </c>
      <c r="J124" s="56"/>
      <c r="K124" s="56">
        <v>279</v>
      </c>
      <c r="L124" s="17">
        <f t="shared" si="38"/>
        <v>0</v>
      </c>
      <c r="M124" s="56">
        <v>332</v>
      </c>
      <c r="N124" s="56">
        <v>399</v>
      </c>
      <c r="O124" s="57">
        <f t="shared" si="46"/>
        <v>180</v>
      </c>
      <c r="P124" s="58">
        <v>70</v>
      </c>
      <c r="Q124" s="50" t="s">
        <v>107</v>
      </c>
      <c r="R124" s="14">
        <f t="shared" si="45"/>
        <v>106</v>
      </c>
      <c r="S124" s="58">
        <v>105</v>
      </c>
      <c r="T124" s="56">
        <v>300</v>
      </c>
      <c r="U124" s="17">
        <f t="shared" si="41"/>
        <v>175</v>
      </c>
      <c r="V124" s="56"/>
      <c r="W124" s="56"/>
      <c r="X124" s="56"/>
      <c r="Y124" s="56"/>
      <c r="Z124" s="56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</row>
    <row r="125" spans="1:44" s="15" customFormat="1" x14ac:dyDescent="0.25">
      <c r="A125" s="50" t="s">
        <v>108</v>
      </c>
      <c r="B125" s="56">
        <f t="shared" si="42"/>
        <v>92.322580645161281</v>
      </c>
      <c r="C125" s="56"/>
      <c r="D125" s="56">
        <v>477</v>
      </c>
      <c r="E125" s="56"/>
      <c r="F125" s="56"/>
      <c r="G125" s="14">
        <f t="shared" si="43"/>
        <v>296</v>
      </c>
      <c r="H125" s="56"/>
      <c r="I125" s="14">
        <f t="shared" si="44"/>
        <v>71</v>
      </c>
      <c r="J125" s="56"/>
      <c r="K125" s="56">
        <v>367</v>
      </c>
      <c r="L125" s="17">
        <f t="shared" si="38"/>
        <v>0</v>
      </c>
      <c r="M125" s="56">
        <v>370</v>
      </c>
      <c r="N125" s="56">
        <v>445</v>
      </c>
      <c r="O125" s="57">
        <f t="shared" si="46"/>
        <v>237</v>
      </c>
      <c r="P125" s="58">
        <v>405</v>
      </c>
      <c r="Q125" s="50" t="s">
        <v>108</v>
      </c>
      <c r="R125" s="14">
        <f t="shared" si="45"/>
        <v>53</v>
      </c>
      <c r="S125" s="58">
        <v>15</v>
      </c>
      <c r="T125" s="56">
        <v>150</v>
      </c>
      <c r="U125" s="17">
        <f t="shared" si="41"/>
        <v>420</v>
      </c>
      <c r="V125" s="56"/>
      <c r="W125" s="56"/>
      <c r="X125" s="56"/>
      <c r="Y125" s="56"/>
      <c r="Z125" s="56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</row>
    <row r="126" spans="1:44" s="15" customFormat="1" x14ac:dyDescent="0.25">
      <c r="A126" s="50" t="s">
        <v>109</v>
      </c>
      <c r="B126" s="56">
        <f t="shared" si="42"/>
        <v>1.935483870967742</v>
      </c>
      <c r="C126" s="56"/>
      <c r="D126" s="56">
        <v>10</v>
      </c>
      <c r="E126" s="56"/>
      <c r="F126" s="56"/>
      <c r="G126" s="14">
        <f t="shared" si="43"/>
        <v>8</v>
      </c>
      <c r="H126" s="56"/>
      <c r="I126" s="14">
        <f t="shared" si="44"/>
        <v>2</v>
      </c>
      <c r="J126" s="56"/>
      <c r="K126" s="56">
        <v>10</v>
      </c>
      <c r="L126" s="17">
        <f t="shared" si="38"/>
        <v>0</v>
      </c>
      <c r="M126" s="56">
        <v>10</v>
      </c>
      <c r="N126" s="56">
        <v>10</v>
      </c>
      <c r="O126" s="57">
        <f t="shared" si="46"/>
        <v>6</v>
      </c>
      <c r="P126" s="58">
        <v>10</v>
      </c>
      <c r="Q126" s="50" t="s">
        <v>109</v>
      </c>
      <c r="R126" s="14">
        <f t="shared" si="45"/>
        <v>4</v>
      </c>
      <c r="S126" s="58">
        <v>0</v>
      </c>
      <c r="T126" s="56">
        <v>10</v>
      </c>
      <c r="U126" s="17">
        <f t="shared" si="41"/>
        <v>10</v>
      </c>
      <c r="V126" s="56"/>
      <c r="W126" s="56"/>
      <c r="X126" s="56"/>
      <c r="Y126" s="56"/>
      <c r="Z126" s="56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</row>
    <row r="127" spans="1:44" s="15" customFormat="1" x14ac:dyDescent="0.25">
      <c r="A127" s="50" t="s">
        <v>110</v>
      </c>
      <c r="B127" s="56">
        <f t="shared" si="42"/>
        <v>1.935483870967742</v>
      </c>
      <c r="C127" s="56"/>
      <c r="D127" s="56">
        <v>10</v>
      </c>
      <c r="E127" s="56"/>
      <c r="F127" s="56"/>
      <c r="G127" s="14">
        <f t="shared" si="43"/>
        <v>8</v>
      </c>
      <c r="H127" s="56"/>
      <c r="I127" s="14">
        <f t="shared" si="44"/>
        <v>2</v>
      </c>
      <c r="J127" s="56"/>
      <c r="K127" s="56">
        <v>10</v>
      </c>
      <c r="L127" s="17">
        <f t="shared" si="38"/>
        <v>0</v>
      </c>
      <c r="M127" s="56">
        <v>0</v>
      </c>
      <c r="N127" s="56">
        <v>0</v>
      </c>
      <c r="O127" s="57">
        <f t="shared" si="46"/>
        <v>6</v>
      </c>
      <c r="P127" s="58">
        <v>0</v>
      </c>
      <c r="Q127" s="50" t="s">
        <v>110</v>
      </c>
      <c r="R127" s="14">
        <f t="shared" si="45"/>
        <v>4</v>
      </c>
      <c r="S127" s="58">
        <v>0</v>
      </c>
      <c r="T127" s="56">
        <v>10</v>
      </c>
      <c r="U127" s="17">
        <f t="shared" si="41"/>
        <v>0</v>
      </c>
      <c r="V127" s="56"/>
      <c r="W127" s="56"/>
      <c r="X127" s="56"/>
      <c r="Y127" s="56"/>
      <c r="Z127" s="56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</row>
    <row r="128" spans="1:44" s="21" customFormat="1" x14ac:dyDescent="0.25">
      <c r="A128" s="65" t="s">
        <v>13</v>
      </c>
      <c r="B128" s="66">
        <f t="shared" ref="B128:Y128" si="47">SUM(B101:B127)</f>
        <v>584.51612903225794</v>
      </c>
      <c r="C128" s="66">
        <f t="shared" si="47"/>
        <v>0</v>
      </c>
      <c r="D128" s="66">
        <f t="shared" si="47"/>
        <v>3020</v>
      </c>
      <c r="E128" s="66">
        <f t="shared" si="47"/>
        <v>0</v>
      </c>
      <c r="F128" s="66">
        <f t="shared" si="47"/>
        <v>0</v>
      </c>
      <c r="G128" s="66">
        <f t="shared" si="47"/>
        <v>1734</v>
      </c>
      <c r="H128" s="66">
        <f t="shared" si="47"/>
        <v>0</v>
      </c>
      <c r="I128" s="66">
        <f t="shared" si="47"/>
        <v>419</v>
      </c>
      <c r="J128" s="66">
        <f t="shared" si="47"/>
        <v>0</v>
      </c>
      <c r="K128" s="66">
        <f t="shared" si="47"/>
        <v>2400</v>
      </c>
      <c r="L128" s="66">
        <f t="shared" si="47"/>
        <v>0</v>
      </c>
      <c r="M128" s="66">
        <f t="shared" si="47"/>
        <v>2669</v>
      </c>
      <c r="N128" s="66">
        <f t="shared" si="47"/>
        <v>2672</v>
      </c>
      <c r="O128" s="66">
        <f>SUM(O101:O127)</f>
        <v>1544</v>
      </c>
      <c r="P128" s="66">
        <f>SUM(P101:P127)</f>
        <v>1195</v>
      </c>
      <c r="Q128" s="65" t="s">
        <v>13</v>
      </c>
      <c r="R128" s="66">
        <f>SUM(R101:R127)</f>
        <v>490</v>
      </c>
      <c r="S128" s="66">
        <f>SUM(S101:S127)</f>
        <v>507</v>
      </c>
      <c r="T128" s="66">
        <v>1375</v>
      </c>
      <c r="U128" s="66">
        <f t="shared" si="47"/>
        <v>1702</v>
      </c>
      <c r="V128" s="66">
        <f t="shared" si="47"/>
        <v>0</v>
      </c>
      <c r="W128" s="66">
        <f t="shared" si="47"/>
        <v>0</v>
      </c>
      <c r="X128" s="66">
        <f t="shared" si="47"/>
        <v>0</v>
      </c>
      <c r="Y128" s="66">
        <f t="shared" si="47"/>
        <v>0</v>
      </c>
      <c r="Z128" s="66">
        <f t="shared" ref="Z128:AR128" si="48">SUM(Z101:Z127)</f>
        <v>0</v>
      </c>
      <c r="AA128" s="67">
        <f t="shared" si="48"/>
        <v>0</v>
      </c>
      <c r="AB128" s="67">
        <f t="shared" si="48"/>
        <v>0</v>
      </c>
      <c r="AC128" s="67">
        <f t="shared" si="48"/>
        <v>0</v>
      </c>
      <c r="AD128" s="67">
        <f t="shared" si="48"/>
        <v>0</v>
      </c>
      <c r="AE128" s="67">
        <f t="shared" si="48"/>
        <v>0</v>
      </c>
      <c r="AF128" s="67">
        <f t="shared" si="48"/>
        <v>0</v>
      </c>
      <c r="AG128" s="67">
        <f t="shared" si="48"/>
        <v>0</v>
      </c>
      <c r="AH128" s="67">
        <f t="shared" si="48"/>
        <v>0</v>
      </c>
      <c r="AI128" s="67">
        <f t="shared" si="48"/>
        <v>0</v>
      </c>
      <c r="AJ128" s="67">
        <f t="shared" si="48"/>
        <v>0</v>
      </c>
      <c r="AK128" s="67">
        <f t="shared" si="48"/>
        <v>0</v>
      </c>
      <c r="AL128" s="67">
        <f t="shared" si="48"/>
        <v>0</v>
      </c>
      <c r="AM128" s="67">
        <f t="shared" si="48"/>
        <v>0</v>
      </c>
      <c r="AN128" s="67">
        <f t="shared" si="48"/>
        <v>0</v>
      </c>
      <c r="AO128" s="67">
        <f t="shared" si="48"/>
        <v>0</v>
      </c>
      <c r="AP128" s="67">
        <f t="shared" si="48"/>
        <v>0</v>
      </c>
      <c r="AQ128" s="67">
        <f t="shared" si="48"/>
        <v>0</v>
      </c>
      <c r="AR128" s="67">
        <f t="shared" si="48"/>
        <v>0</v>
      </c>
    </row>
    <row r="129" spans="1:44" x14ac:dyDescent="0.25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2"/>
      <c r="R129" s="53"/>
      <c r="S129" s="53"/>
      <c r="T129" s="53"/>
      <c r="U129" s="53"/>
      <c r="V129" s="53"/>
      <c r="W129" s="53"/>
      <c r="X129" s="53"/>
      <c r="Y129" s="53"/>
      <c r="Z129" s="53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</row>
    <row r="130" spans="1:44" s="55" customFormat="1" x14ac:dyDescent="0.25">
      <c r="A130" s="4" t="s">
        <v>111</v>
      </c>
      <c r="B130" s="5" t="str">
        <f>B$4</f>
        <v>Meta Parcial</v>
      </c>
      <c r="C130" s="5" t="str">
        <f t="shared" ref="C130:AR130" si="49">C$4</f>
        <v>26-31-jul-24</v>
      </c>
      <c r="D130" s="5" t="str">
        <f t="shared" si="49"/>
        <v>Meta Mensal</v>
      </c>
      <c r="E130" s="5">
        <f t="shared" si="49"/>
        <v>45505</v>
      </c>
      <c r="F130" s="5" t="e">
        <f t="shared" ca="1" si="49"/>
        <v>#NAME?</v>
      </c>
      <c r="G130" s="5" t="str">
        <f t="shared" si="49"/>
        <v>Meta Parcial</v>
      </c>
      <c r="H130" s="5" t="str">
        <f t="shared" si="49"/>
        <v>01-25-Out-24</v>
      </c>
      <c r="I130" s="5" t="str">
        <f t="shared" si="49"/>
        <v>Meta Parcial</v>
      </c>
      <c r="J130" s="5" t="str">
        <f t="shared" si="49"/>
        <v>26-31-Out-24</v>
      </c>
      <c r="K130" s="5" t="str">
        <f t="shared" si="49"/>
        <v>Meta Mensal</v>
      </c>
      <c r="L130" s="5">
        <f t="shared" si="49"/>
        <v>45566</v>
      </c>
      <c r="M130" s="5" t="e">
        <f t="shared" ca="1" si="49"/>
        <v>#NAME?</v>
      </c>
      <c r="N130" s="5" t="e">
        <f t="shared" ca="1" si="49"/>
        <v>#NAME?</v>
      </c>
      <c r="O130" s="5" t="str">
        <f t="shared" si="49"/>
        <v>Meta Parcial</v>
      </c>
      <c r="P130" s="5" t="str">
        <f t="shared" si="49"/>
        <v>01-20/01 de 2025</v>
      </c>
      <c r="Q130" s="7" t="s">
        <v>112</v>
      </c>
      <c r="R130" s="8" t="str">
        <f t="shared" si="49"/>
        <v>Meta Parcial</v>
      </c>
      <c r="S130" s="8" t="str">
        <f t="shared" si="49"/>
        <v>21-31/01 de 2025</v>
      </c>
      <c r="T130" s="8" t="str">
        <f t="shared" si="49"/>
        <v>Meta Mensal</v>
      </c>
      <c r="U130" s="8">
        <f t="shared" si="49"/>
        <v>45658</v>
      </c>
      <c r="V130" s="8" t="e">
        <f t="shared" ca="1" si="49"/>
        <v>#NAME?</v>
      </c>
      <c r="W130" s="8" t="e">
        <f t="shared" ca="1" si="49"/>
        <v>#NAME?</v>
      </c>
      <c r="X130" s="8" t="e">
        <f t="shared" ca="1" si="49"/>
        <v>#NAME?</v>
      </c>
      <c r="Y130" s="8" t="e">
        <f t="shared" ca="1" si="49"/>
        <v>#NAME?</v>
      </c>
      <c r="Z130" s="8" t="e">
        <f t="shared" ca="1" si="49"/>
        <v>#NAME?</v>
      </c>
      <c r="AA130" s="27" t="e">
        <f t="shared" ca="1" si="49"/>
        <v>#NAME?</v>
      </c>
      <c r="AB130" s="27" t="e">
        <f t="shared" ca="1" si="49"/>
        <v>#NAME?</v>
      </c>
      <c r="AC130" s="27" t="e">
        <f t="shared" ca="1" si="49"/>
        <v>#NAME?</v>
      </c>
      <c r="AD130" s="27" t="e">
        <f t="shared" ca="1" si="49"/>
        <v>#NAME?</v>
      </c>
      <c r="AE130" s="27" t="e">
        <f t="shared" ca="1" si="49"/>
        <v>#NAME?</v>
      </c>
      <c r="AF130" s="27" t="e">
        <f t="shared" ca="1" si="49"/>
        <v>#NAME?</v>
      </c>
      <c r="AG130" s="27" t="e">
        <f t="shared" ca="1" si="49"/>
        <v>#NAME?</v>
      </c>
      <c r="AH130" s="27" t="e">
        <f t="shared" ca="1" si="49"/>
        <v>#NAME?</v>
      </c>
      <c r="AI130" s="27" t="e">
        <f t="shared" ca="1" si="49"/>
        <v>#NAME?</v>
      </c>
      <c r="AJ130" s="27" t="e">
        <f t="shared" ca="1" si="49"/>
        <v>#NAME?</v>
      </c>
      <c r="AK130" s="27" t="e">
        <f t="shared" ca="1" si="49"/>
        <v>#NAME?</v>
      </c>
      <c r="AL130" s="27" t="e">
        <f t="shared" ca="1" si="49"/>
        <v>#NAME?</v>
      </c>
      <c r="AM130" s="27" t="e">
        <f t="shared" ca="1" si="49"/>
        <v>#NAME?</v>
      </c>
      <c r="AN130" s="27" t="e">
        <f t="shared" ca="1" si="49"/>
        <v>#NAME?</v>
      </c>
      <c r="AO130" s="27" t="e">
        <f t="shared" ca="1" si="49"/>
        <v>#NAME?</v>
      </c>
      <c r="AP130" s="27" t="e">
        <f t="shared" ca="1" si="49"/>
        <v>#NAME?</v>
      </c>
      <c r="AQ130" s="27" t="e">
        <f t="shared" ca="1" si="49"/>
        <v>#NAME?</v>
      </c>
      <c r="AR130" s="27" t="e">
        <f t="shared" ca="1" si="49"/>
        <v>#NAME?</v>
      </c>
    </row>
    <row r="131" spans="1:44" s="15" customFormat="1" x14ac:dyDescent="0.25">
      <c r="A131" s="50" t="s">
        <v>83</v>
      </c>
      <c r="B131" s="56">
        <f>(D131/31)*6</f>
        <v>1.935483870967742</v>
      </c>
      <c r="C131" s="56">
        <v>0</v>
      </c>
      <c r="D131" s="56">
        <v>10</v>
      </c>
      <c r="E131" s="56">
        <v>0</v>
      </c>
      <c r="F131" s="56">
        <v>0</v>
      </c>
      <c r="G131" s="14">
        <f>ROUND(((K131/31)*25),0)</f>
        <v>8</v>
      </c>
      <c r="H131" s="56">
        <v>0</v>
      </c>
      <c r="I131" s="14">
        <f>ROUND(((K131/31)*6),0)</f>
        <v>2</v>
      </c>
      <c r="J131" s="56">
        <v>0</v>
      </c>
      <c r="K131" s="56">
        <v>10</v>
      </c>
      <c r="L131" s="17">
        <f t="shared" ref="L131:L157" si="50">H131+J131</f>
        <v>0</v>
      </c>
      <c r="M131" s="56">
        <v>0</v>
      </c>
      <c r="N131" s="56">
        <v>0</v>
      </c>
      <c r="O131" s="57">
        <f t="shared" ref="O131:O148" si="51">ROUND((K131/31)*20,0)</f>
        <v>6</v>
      </c>
      <c r="P131" s="58">
        <v>0</v>
      </c>
      <c r="Q131" s="50" t="s">
        <v>83</v>
      </c>
      <c r="R131" s="14">
        <f t="shared" ref="R131:R140" si="52">ROUND((T131/31)*11,0)</f>
        <v>2</v>
      </c>
      <c r="S131" s="58">
        <v>0</v>
      </c>
      <c r="T131" s="56">
        <v>5</v>
      </c>
      <c r="U131" s="17">
        <f t="shared" ref="U131:U157" si="53">S131+P131</f>
        <v>0</v>
      </c>
      <c r="V131" s="56"/>
      <c r="W131" s="56"/>
      <c r="X131" s="56"/>
      <c r="Y131" s="56"/>
      <c r="Z131" s="56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</row>
    <row r="132" spans="1:44" s="15" customFormat="1" x14ac:dyDescent="0.25">
      <c r="A132" s="50" t="s">
        <v>84</v>
      </c>
      <c r="B132" s="56">
        <f t="shared" ref="B132:B157" si="54">(D132/31)*6</f>
        <v>1.935483870967742</v>
      </c>
      <c r="C132" s="56">
        <v>0</v>
      </c>
      <c r="D132" s="56">
        <v>10</v>
      </c>
      <c r="E132" s="56">
        <v>0</v>
      </c>
      <c r="F132" s="56">
        <v>0</v>
      </c>
      <c r="G132" s="14">
        <f t="shared" ref="G132:G157" si="55">ROUND(((K132/31)*25),0)</f>
        <v>8</v>
      </c>
      <c r="H132" s="56">
        <v>0</v>
      </c>
      <c r="I132" s="14">
        <f t="shared" ref="I132:I157" si="56">ROUND(((K132/31)*6),0)</f>
        <v>2</v>
      </c>
      <c r="J132" s="56">
        <v>0</v>
      </c>
      <c r="K132" s="56">
        <v>10</v>
      </c>
      <c r="L132" s="17">
        <f t="shared" si="50"/>
        <v>0</v>
      </c>
      <c r="M132" s="56">
        <v>2</v>
      </c>
      <c r="N132" s="56">
        <v>0</v>
      </c>
      <c r="O132" s="57">
        <f t="shared" si="51"/>
        <v>6</v>
      </c>
      <c r="P132" s="58">
        <v>0</v>
      </c>
      <c r="Q132" s="50" t="s">
        <v>84</v>
      </c>
      <c r="R132" s="14">
        <f t="shared" si="52"/>
        <v>2</v>
      </c>
      <c r="S132" s="58">
        <v>0</v>
      </c>
      <c r="T132" s="56">
        <v>5</v>
      </c>
      <c r="U132" s="17">
        <f t="shared" si="53"/>
        <v>0</v>
      </c>
      <c r="V132" s="56"/>
      <c r="W132" s="56"/>
      <c r="X132" s="56"/>
      <c r="Y132" s="56"/>
      <c r="Z132" s="56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</row>
    <row r="133" spans="1:44" s="15" customFormat="1" x14ac:dyDescent="0.25">
      <c r="A133" s="50" t="s">
        <v>85</v>
      </c>
      <c r="B133" s="56">
        <f t="shared" si="54"/>
        <v>9.6774193548387082</v>
      </c>
      <c r="C133" s="56">
        <v>0</v>
      </c>
      <c r="D133" s="56">
        <v>50</v>
      </c>
      <c r="E133" s="56">
        <v>29</v>
      </c>
      <c r="F133" s="56">
        <v>26</v>
      </c>
      <c r="G133" s="14">
        <f t="shared" si="55"/>
        <v>40</v>
      </c>
      <c r="H133" s="56">
        <v>0</v>
      </c>
      <c r="I133" s="14">
        <f t="shared" si="56"/>
        <v>10</v>
      </c>
      <c r="J133" s="56">
        <v>0</v>
      </c>
      <c r="K133" s="56">
        <v>50</v>
      </c>
      <c r="L133" s="17">
        <f t="shared" si="50"/>
        <v>0</v>
      </c>
      <c r="M133" s="56">
        <v>0</v>
      </c>
      <c r="N133" s="56">
        <v>0</v>
      </c>
      <c r="O133" s="57">
        <f t="shared" si="51"/>
        <v>32</v>
      </c>
      <c r="P133" s="58">
        <v>0</v>
      </c>
      <c r="Q133" s="50" t="s">
        <v>85</v>
      </c>
      <c r="R133" s="14">
        <f t="shared" si="52"/>
        <v>14</v>
      </c>
      <c r="S133" s="58">
        <v>0</v>
      </c>
      <c r="T133" s="56">
        <v>40</v>
      </c>
      <c r="U133" s="17">
        <f t="shared" si="53"/>
        <v>0</v>
      </c>
      <c r="V133" s="56"/>
      <c r="W133" s="56"/>
      <c r="X133" s="56"/>
      <c r="Y133" s="56"/>
      <c r="Z133" s="56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</row>
    <row r="134" spans="1:44" s="15" customFormat="1" x14ac:dyDescent="0.25">
      <c r="A134" s="50" t="s">
        <v>86</v>
      </c>
      <c r="B134" s="56">
        <f t="shared" si="54"/>
        <v>7.741935483870968</v>
      </c>
      <c r="C134" s="56">
        <v>0</v>
      </c>
      <c r="D134" s="56">
        <v>40</v>
      </c>
      <c r="E134" s="56">
        <v>0</v>
      </c>
      <c r="F134" s="56">
        <v>0</v>
      </c>
      <c r="G134" s="14">
        <f t="shared" si="55"/>
        <v>32</v>
      </c>
      <c r="H134" s="56">
        <v>0</v>
      </c>
      <c r="I134" s="14">
        <f t="shared" si="56"/>
        <v>8</v>
      </c>
      <c r="J134" s="56">
        <v>0</v>
      </c>
      <c r="K134" s="56">
        <v>40</v>
      </c>
      <c r="L134" s="17">
        <f t="shared" si="50"/>
        <v>0</v>
      </c>
      <c r="M134" s="56">
        <v>0</v>
      </c>
      <c r="N134" s="56">
        <v>1</v>
      </c>
      <c r="O134" s="57">
        <f t="shared" si="51"/>
        <v>26</v>
      </c>
      <c r="P134" s="58">
        <v>0</v>
      </c>
      <c r="Q134" s="50" t="s">
        <v>86</v>
      </c>
      <c r="R134" s="14">
        <f t="shared" si="52"/>
        <v>4</v>
      </c>
      <c r="S134" s="58">
        <v>0</v>
      </c>
      <c r="T134" s="56">
        <v>10</v>
      </c>
      <c r="U134" s="17">
        <f t="shared" si="53"/>
        <v>0</v>
      </c>
      <c r="V134" s="56"/>
      <c r="W134" s="56"/>
      <c r="X134" s="56"/>
      <c r="Y134" s="56"/>
      <c r="Z134" s="56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</row>
    <row r="135" spans="1:44" s="15" customFormat="1" x14ac:dyDescent="0.25">
      <c r="A135" s="50" t="s">
        <v>87</v>
      </c>
      <c r="B135" s="56">
        <f t="shared" si="54"/>
        <v>6.5806451612903221</v>
      </c>
      <c r="C135" s="56">
        <v>2</v>
      </c>
      <c r="D135" s="56">
        <v>34</v>
      </c>
      <c r="E135" s="56">
        <v>89</v>
      </c>
      <c r="F135" s="56">
        <v>53</v>
      </c>
      <c r="G135" s="14">
        <f t="shared" si="55"/>
        <v>27</v>
      </c>
      <c r="H135" s="56">
        <v>48</v>
      </c>
      <c r="I135" s="14">
        <f t="shared" si="56"/>
        <v>7</v>
      </c>
      <c r="J135" s="56">
        <v>12</v>
      </c>
      <c r="K135" s="56">
        <v>34</v>
      </c>
      <c r="L135" s="17">
        <f t="shared" si="50"/>
        <v>60</v>
      </c>
      <c r="M135" s="56">
        <v>7</v>
      </c>
      <c r="N135" s="56">
        <v>0</v>
      </c>
      <c r="O135" s="57">
        <f t="shared" si="51"/>
        <v>22</v>
      </c>
      <c r="P135" s="58">
        <v>0</v>
      </c>
      <c r="Q135" s="50" t="s">
        <v>87</v>
      </c>
      <c r="R135" s="14">
        <f t="shared" si="52"/>
        <v>5</v>
      </c>
      <c r="S135" s="58">
        <v>0</v>
      </c>
      <c r="T135" s="56">
        <v>15</v>
      </c>
      <c r="U135" s="17">
        <f t="shared" si="53"/>
        <v>0</v>
      </c>
      <c r="V135" s="56"/>
      <c r="W135" s="56"/>
      <c r="X135" s="56"/>
      <c r="Y135" s="56"/>
      <c r="Z135" s="56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</row>
    <row r="136" spans="1:44" s="15" customFormat="1" x14ac:dyDescent="0.25">
      <c r="A136" s="50" t="s">
        <v>88</v>
      </c>
      <c r="B136" s="56">
        <f t="shared" si="54"/>
        <v>33.870967741935488</v>
      </c>
      <c r="C136" s="56">
        <v>0</v>
      </c>
      <c r="D136" s="56">
        <v>175</v>
      </c>
      <c r="E136" s="56">
        <v>148</v>
      </c>
      <c r="F136" s="56">
        <v>163</v>
      </c>
      <c r="G136" s="14">
        <f t="shared" si="55"/>
        <v>141</v>
      </c>
      <c r="H136" s="56">
        <v>169</v>
      </c>
      <c r="I136" s="14">
        <f t="shared" si="56"/>
        <v>34</v>
      </c>
      <c r="J136" s="56">
        <v>0</v>
      </c>
      <c r="K136" s="56">
        <v>175</v>
      </c>
      <c r="L136" s="17">
        <f t="shared" si="50"/>
        <v>169</v>
      </c>
      <c r="M136" s="56">
        <v>160</v>
      </c>
      <c r="N136" s="56">
        <v>170</v>
      </c>
      <c r="O136" s="57">
        <f t="shared" si="51"/>
        <v>113</v>
      </c>
      <c r="P136" s="58">
        <v>184</v>
      </c>
      <c r="Q136" s="50" t="s">
        <v>88</v>
      </c>
      <c r="R136" s="14">
        <f t="shared" si="52"/>
        <v>18</v>
      </c>
      <c r="S136" s="58">
        <v>0</v>
      </c>
      <c r="T136" s="56">
        <v>50</v>
      </c>
      <c r="U136" s="17">
        <f t="shared" si="53"/>
        <v>184</v>
      </c>
      <c r="V136" s="56"/>
      <c r="W136" s="56"/>
      <c r="X136" s="56"/>
      <c r="Y136" s="56"/>
      <c r="Z136" s="56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</row>
    <row r="137" spans="1:44" s="15" customFormat="1" x14ac:dyDescent="0.25">
      <c r="A137" s="50" t="s">
        <v>89</v>
      </c>
      <c r="B137" s="56">
        <f t="shared" si="54"/>
        <v>16.645161290322584</v>
      </c>
      <c r="C137" s="56">
        <v>0</v>
      </c>
      <c r="D137" s="56">
        <v>86</v>
      </c>
      <c r="E137" s="56">
        <v>70</v>
      </c>
      <c r="F137" s="56">
        <v>83</v>
      </c>
      <c r="G137" s="14">
        <f t="shared" si="55"/>
        <v>69</v>
      </c>
      <c r="H137" s="56">
        <v>83</v>
      </c>
      <c r="I137" s="14">
        <f t="shared" si="56"/>
        <v>17</v>
      </c>
      <c r="J137" s="56">
        <v>0</v>
      </c>
      <c r="K137" s="56">
        <v>86</v>
      </c>
      <c r="L137" s="17">
        <f t="shared" si="50"/>
        <v>83</v>
      </c>
      <c r="M137" s="56">
        <v>80</v>
      </c>
      <c r="N137" s="56">
        <v>81</v>
      </c>
      <c r="O137" s="57">
        <f t="shared" si="51"/>
        <v>55</v>
      </c>
      <c r="P137" s="58">
        <v>41</v>
      </c>
      <c r="Q137" s="50" t="s">
        <v>89</v>
      </c>
      <c r="R137" s="14">
        <f t="shared" si="52"/>
        <v>25</v>
      </c>
      <c r="S137" s="58">
        <v>0</v>
      </c>
      <c r="T137" s="56">
        <v>70</v>
      </c>
      <c r="U137" s="17">
        <f t="shared" si="53"/>
        <v>41</v>
      </c>
      <c r="V137" s="56"/>
      <c r="W137" s="56"/>
      <c r="X137" s="56"/>
      <c r="Y137" s="56"/>
      <c r="Z137" s="56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</row>
    <row r="138" spans="1:44" s="15" customFormat="1" x14ac:dyDescent="0.25">
      <c r="A138" s="50" t="s">
        <v>90</v>
      </c>
      <c r="B138" s="56">
        <f t="shared" si="54"/>
        <v>15.483870967741936</v>
      </c>
      <c r="C138" s="56">
        <v>10</v>
      </c>
      <c r="D138" s="56">
        <v>80</v>
      </c>
      <c r="E138" s="56">
        <v>189</v>
      </c>
      <c r="F138" s="56">
        <v>322</v>
      </c>
      <c r="G138" s="14">
        <f t="shared" si="55"/>
        <v>65</v>
      </c>
      <c r="H138" s="56">
        <v>194</v>
      </c>
      <c r="I138" s="14">
        <f t="shared" si="56"/>
        <v>15</v>
      </c>
      <c r="J138" s="56">
        <v>39</v>
      </c>
      <c r="K138" s="56">
        <v>80</v>
      </c>
      <c r="L138" s="17">
        <f t="shared" si="50"/>
        <v>233</v>
      </c>
      <c r="M138" s="56">
        <v>211</v>
      </c>
      <c r="N138" s="56">
        <v>267</v>
      </c>
      <c r="O138" s="57">
        <f t="shared" si="51"/>
        <v>52</v>
      </c>
      <c r="P138" s="58">
        <v>162</v>
      </c>
      <c r="Q138" s="50" t="s">
        <v>90</v>
      </c>
      <c r="R138" s="14">
        <f t="shared" si="52"/>
        <v>21</v>
      </c>
      <c r="S138" s="58">
        <v>14</v>
      </c>
      <c r="T138" s="56">
        <v>60</v>
      </c>
      <c r="U138" s="17">
        <f t="shared" si="53"/>
        <v>176</v>
      </c>
      <c r="V138" s="56"/>
      <c r="W138" s="56"/>
      <c r="X138" s="56"/>
      <c r="Y138" s="56"/>
      <c r="Z138" s="56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</row>
    <row r="139" spans="1:44" s="15" customFormat="1" x14ac:dyDescent="0.25">
      <c r="A139" s="50" t="s">
        <v>91</v>
      </c>
      <c r="B139" s="56">
        <f t="shared" si="54"/>
        <v>1.935483870967742</v>
      </c>
      <c r="C139" s="56">
        <v>0</v>
      </c>
      <c r="D139" s="56">
        <v>10</v>
      </c>
      <c r="E139" s="56">
        <v>4</v>
      </c>
      <c r="F139" s="56">
        <v>9</v>
      </c>
      <c r="G139" s="14">
        <f t="shared" si="55"/>
        <v>8</v>
      </c>
      <c r="H139" s="56">
        <v>10</v>
      </c>
      <c r="I139" s="14">
        <f t="shared" si="56"/>
        <v>2</v>
      </c>
      <c r="J139" s="56">
        <v>1</v>
      </c>
      <c r="K139" s="56">
        <v>10</v>
      </c>
      <c r="L139" s="17">
        <f t="shared" si="50"/>
        <v>11</v>
      </c>
      <c r="M139" s="56">
        <v>32</v>
      </c>
      <c r="N139" s="56">
        <v>17</v>
      </c>
      <c r="O139" s="57">
        <f t="shared" si="51"/>
        <v>6</v>
      </c>
      <c r="P139" s="58">
        <v>12</v>
      </c>
      <c r="Q139" s="50" t="s">
        <v>91</v>
      </c>
      <c r="R139" s="14">
        <f t="shared" si="52"/>
        <v>2</v>
      </c>
      <c r="S139" s="58">
        <v>0</v>
      </c>
      <c r="T139" s="56">
        <v>5</v>
      </c>
      <c r="U139" s="17">
        <f t="shared" si="53"/>
        <v>12</v>
      </c>
      <c r="V139" s="56"/>
      <c r="W139" s="56"/>
      <c r="X139" s="56"/>
      <c r="Y139" s="56"/>
      <c r="Z139" s="56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</row>
    <row r="140" spans="1:44" s="15" customFormat="1" x14ac:dyDescent="0.25">
      <c r="A140" s="50" t="s">
        <v>92</v>
      </c>
      <c r="B140" s="56">
        <f t="shared" si="54"/>
        <v>4.8387096774193541</v>
      </c>
      <c r="C140" s="56">
        <v>0</v>
      </c>
      <c r="D140" s="56">
        <v>25</v>
      </c>
      <c r="E140" s="56">
        <v>0</v>
      </c>
      <c r="F140" s="56">
        <v>0</v>
      </c>
      <c r="G140" s="14">
        <f t="shared" si="55"/>
        <v>20</v>
      </c>
      <c r="H140" s="56">
        <v>0</v>
      </c>
      <c r="I140" s="14">
        <f t="shared" si="56"/>
        <v>5</v>
      </c>
      <c r="J140" s="56">
        <v>0</v>
      </c>
      <c r="K140" s="56">
        <v>25</v>
      </c>
      <c r="L140" s="17">
        <f t="shared" si="50"/>
        <v>0</v>
      </c>
      <c r="M140" s="56">
        <v>0</v>
      </c>
      <c r="N140" s="56">
        <v>0</v>
      </c>
      <c r="O140" s="57">
        <f t="shared" si="51"/>
        <v>16</v>
      </c>
      <c r="P140" s="58">
        <v>0</v>
      </c>
      <c r="Q140" s="50" t="s">
        <v>92</v>
      </c>
      <c r="R140" s="14">
        <f t="shared" si="52"/>
        <v>7</v>
      </c>
      <c r="S140" s="58">
        <v>0</v>
      </c>
      <c r="T140" s="56">
        <v>20</v>
      </c>
      <c r="U140" s="17">
        <f t="shared" si="53"/>
        <v>0</v>
      </c>
      <c r="V140" s="56"/>
      <c r="W140" s="56"/>
      <c r="X140" s="56"/>
      <c r="Y140" s="56"/>
      <c r="Z140" s="56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</row>
    <row r="141" spans="1:44" s="15" customFormat="1" hidden="1" x14ac:dyDescent="0.25">
      <c r="A141" s="50" t="s">
        <v>93</v>
      </c>
      <c r="B141" s="56">
        <f>(D141/31)*6</f>
        <v>14.516129032258064</v>
      </c>
      <c r="C141" s="56">
        <v>0</v>
      </c>
      <c r="D141" s="56">
        <v>75</v>
      </c>
      <c r="E141" s="56">
        <v>0</v>
      </c>
      <c r="F141" s="56">
        <v>0</v>
      </c>
      <c r="G141" s="14">
        <f>ROUND(((K141/31)*25),0)</f>
        <v>8</v>
      </c>
      <c r="H141" s="56">
        <v>0</v>
      </c>
      <c r="I141" s="14">
        <f>ROUND(((K141/31)*6),0)</f>
        <v>2</v>
      </c>
      <c r="J141" s="56">
        <v>0</v>
      </c>
      <c r="K141" s="56">
        <v>10</v>
      </c>
      <c r="L141" s="17">
        <f>H141+J141</f>
        <v>0</v>
      </c>
      <c r="M141" s="56">
        <v>0</v>
      </c>
      <c r="N141" s="56">
        <v>0</v>
      </c>
      <c r="O141" s="57">
        <f t="shared" si="51"/>
        <v>6</v>
      </c>
      <c r="P141" s="58">
        <v>0</v>
      </c>
      <c r="Q141" s="60"/>
      <c r="R141" s="61"/>
      <c r="S141" s="62"/>
      <c r="T141" s="62"/>
      <c r="U141" s="63"/>
      <c r="V141" s="62"/>
      <c r="W141" s="62"/>
      <c r="X141" s="62"/>
      <c r="Y141" s="62"/>
      <c r="Z141" s="62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</row>
    <row r="142" spans="1:44" s="15" customFormat="1" x14ac:dyDescent="0.25">
      <c r="A142" s="50" t="s">
        <v>94</v>
      </c>
      <c r="B142" s="56">
        <f t="shared" si="54"/>
        <v>1.935483870967742</v>
      </c>
      <c r="C142" s="56">
        <v>0</v>
      </c>
      <c r="D142" s="56">
        <v>10</v>
      </c>
      <c r="E142" s="56">
        <v>0</v>
      </c>
      <c r="F142" s="56">
        <v>0</v>
      </c>
      <c r="G142" s="14">
        <f t="shared" si="55"/>
        <v>60</v>
      </c>
      <c r="H142" s="56">
        <v>0</v>
      </c>
      <c r="I142" s="14">
        <f t="shared" si="56"/>
        <v>15</v>
      </c>
      <c r="J142" s="56">
        <v>0</v>
      </c>
      <c r="K142" s="56">
        <v>75</v>
      </c>
      <c r="L142" s="17">
        <f t="shared" si="50"/>
        <v>0</v>
      </c>
      <c r="M142" s="56">
        <v>0</v>
      </c>
      <c r="N142" s="56">
        <v>0</v>
      </c>
      <c r="O142" s="57">
        <f t="shared" si="51"/>
        <v>48</v>
      </c>
      <c r="P142" s="58">
        <v>0</v>
      </c>
      <c r="Q142" s="50" t="s">
        <v>94</v>
      </c>
      <c r="R142" s="14">
        <f>ROUND((T142/31)*11,0)</f>
        <v>32</v>
      </c>
      <c r="S142" s="58">
        <v>0</v>
      </c>
      <c r="T142" s="56">
        <v>90</v>
      </c>
      <c r="U142" s="17">
        <f t="shared" si="53"/>
        <v>0</v>
      </c>
      <c r="V142" s="56"/>
      <c r="W142" s="56"/>
      <c r="X142" s="56"/>
      <c r="Y142" s="56"/>
      <c r="Z142" s="56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</row>
    <row r="143" spans="1:44" s="15" customFormat="1" x14ac:dyDescent="0.25">
      <c r="A143" s="50" t="s">
        <v>95</v>
      </c>
      <c r="B143" s="56">
        <f t="shared" si="54"/>
        <v>1.935483870967742</v>
      </c>
      <c r="C143" s="56">
        <v>0</v>
      </c>
      <c r="D143" s="56">
        <v>10</v>
      </c>
      <c r="E143" s="56">
        <v>0</v>
      </c>
      <c r="F143" s="56">
        <v>0</v>
      </c>
      <c r="G143" s="14">
        <f t="shared" si="55"/>
        <v>8</v>
      </c>
      <c r="H143" s="56">
        <v>0</v>
      </c>
      <c r="I143" s="14">
        <f t="shared" si="56"/>
        <v>2</v>
      </c>
      <c r="J143" s="56">
        <v>0</v>
      </c>
      <c r="K143" s="56">
        <v>10</v>
      </c>
      <c r="L143" s="17">
        <f t="shared" si="50"/>
        <v>0</v>
      </c>
      <c r="M143" s="56">
        <v>0</v>
      </c>
      <c r="N143" s="56">
        <v>0</v>
      </c>
      <c r="O143" s="57">
        <f t="shared" si="51"/>
        <v>6</v>
      </c>
      <c r="P143" s="58">
        <v>0</v>
      </c>
      <c r="Q143" s="50" t="s">
        <v>95</v>
      </c>
      <c r="R143" s="14">
        <f>ROUND((T143/31)*11,0)</f>
        <v>4</v>
      </c>
      <c r="S143" s="58">
        <v>0</v>
      </c>
      <c r="T143" s="56">
        <v>10</v>
      </c>
      <c r="U143" s="17">
        <f t="shared" si="53"/>
        <v>0</v>
      </c>
      <c r="V143" s="56"/>
      <c r="W143" s="56"/>
      <c r="X143" s="56"/>
      <c r="Y143" s="56"/>
      <c r="Z143" s="56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</row>
    <row r="144" spans="1:44" s="15" customFormat="1" x14ac:dyDescent="0.25">
      <c r="A144" s="50" t="s">
        <v>96</v>
      </c>
      <c r="B144" s="56">
        <f t="shared" si="54"/>
        <v>18.774193548387096</v>
      </c>
      <c r="C144" s="56">
        <v>14</v>
      </c>
      <c r="D144" s="56">
        <v>97</v>
      </c>
      <c r="E144" s="56">
        <v>78</v>
      </c>
      <c r="F144" s="56">
        <v>95</v>
      </c>
      <c r="G144" s="14">
        <f t="shared" si="55"/>
        <v>78</v>
      </c>
      <c r="H144" s="56">
        <v>69</v>
      </c>
      <c r="I144" s="14">
        <f t="shared" si="56"/>
        <v>19</v>
      </c>
      <c r="J144" s="56">
        <v>21</v>
      </c>
      <c r="K144" s="56">
        <v>97</v>
      </c>
      <c r="L144" s="17">
        <f t="shared" si="50"/>
        <v>90</v>
      </c>
      <c r="M144" s="56">
        <v>73</v>
      </c>
      <c r="N144" s="56">
        <v>81</v>
      </c>
      <c r="O144" s="57">
        <f t="shared" si="51"/>
        <v>63</v>
      </c>
      <c r="P144" s="58">
        <v>50</v>
      </c>
      <c r="Q144" s="50" t="s">
        <v>96</v>
      </c>
      <c r="R144" s="14">
        <f>ROUND((T144/31)*11,0)</f>
        <v>25</v>
      </c>
      <c r="S144" s="58">
        <v>13</v>
      </c>
      <c r="T144" s="56">
        <v>70</v>
      </c>
      <c r="U144" s="17">
        <f t="shared" si="53"/>
        <v>63</v>
      </c>
      <c r="V144" s="56"/>
      <c r="W144" s="56"/>
      <c r="X144" s="56"/>
      <c r="Y144" s="56"/>
      <c r="Z144" s="56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</row>
    <row r="145" spans="1:44" s="15" customFormat="1" x14ac:dyDescent="0.25">
      <c r="A145" s="50" t="s">
        <v>97</v>
      </c>
      <c r="B145" s="56">
        <f t="shared" si="54"/>
        <v>16.258064516129032</v>
      </c>
      <c r="C145" s="56">
        <v>5</v>
      </c>
      <c r="D145" s="56">
        <v>84</v>
      </c>
      <c r="E145" s="56">
        <v>98</v>
      </c>
      <c r="F145" s="56">
        <v>100</v>
      </c>
      <c r="G145" s="14">
        <f t="shared" si="55"/>
        <v>68</v>
      </c>
      <c r="H145" s="56">
        <v>174</v>
      </c>
      <c r="I145" s="14">
        <f t="shared" si="56"/>
        <v>16</v>
      </c>
      <c r="J145" s="56">
        <v>17</v>
      </c>
      <c r="K145" s="56">
        <v>84</v>
      </c>
      <c r="L145" s="17">
        <f t="shared" si="50"/>
        <v>191</v>
      </c>
      <c r="M145" s="56">
        <v>88</v>
      </c>
      <c r="N145" s="56">
        <v>107</v>
      </c>
      <c r="O145" s="57">
        <f t="shared" si="51"/>
        <v>54</v>
      </c>
      <c r="P145" s="58">
        <v>57</v>
      </c>
      <c r="Q145" s="50" t="s">
        <v>97</v>
      </c>
      <c r="R145" s="14">
        <f>ROUND((T145/31)*11,0)</f>
        <v>18</v>
      </c>
      <c r="S145" s="58">
        <v>10</v>
      </c>
      <c r="T145" s="56">
        <v>50</v>
      </c>
      <c r="U145" s="17">
        <f t="shared" si="53"/>
        <v>67</v>
      </c>
      <c r="V145" s="56"/>
      <c r="W145" s="56"/>
      <c r="X145" s="56"/>
      <c r="Y145" s="56"/>
      <c r="Z145" s="56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</row>
    <row r="146" spans="1:44" s="15" customFormat="1" x14ac:dyDescent="0.25">
      <c r="A146" s="50" t="s">
        <v>98</v>
      </c>
      <c r="B146" s="56">
        <f t="shared" si="54"/>
        <v>17.032258064516128</v>
      </c>
      <c r="C146" s="56">
        <v>9</v>
      </c>
      <c r="D146" s="56">
        <v>88</v>
      </c>
      <c r="E146" s="56">
        <v>67</v>
      </c>
      <c r="F146" s="56">
        <v>83</v>
      </c>
      <c r="G146" s="14">
        <f t="shared" si="55"/>
        <v>71</v>
      </c>
      <c r="H146" s="56">
        <v>76</v>
      </c>
      <c r="I146" s="14">
        <f t="shared" si="56"/>
        <v>17</v>
      </c>
      <c r="J146" s="56">
        <v>17</v>
      </c>
      <c r="K146" s="56">
        <v>88</v>
      </c>
      <c r="L146" s="17">
        <f t="shared" si="50"/>
        <v>93</v>
      </c>
      <c r="M146" s="56">
        <v>69</v>
      </c>
      <c r="N146" s="56">
        <v>84</v>
      </c>
      <c r="O146" s="57">
        <f t="shared" si="51"/>
        <v>57</v>
      </c>
      <c r="P146" s="58">
        <v>50</v>
      </c>
      <c r="Q146" s="50" t="s">
        <v>98</v>
      </c>
      <c r="R146" s="14">
        <f>ROUND((T146/31)*11,0)</f>
        <v>18</v>
      </c>
      <c r="S146" s="58">
        <v>0</v>
      </c>
      <c r="T146" s="56">
        <v>50</v>
      </c>
      <c r="U146" s="17">
        <f t="shared" si="53"/>
        <v>50</v>
      </c>
      <c r="V146" s="56"/>
      <c r="W146" s="56"/>
      <c r="X146" s="56"/>
      <c r="Y146" s="56"/>
      <c r="Z146" s="56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</row>
    <row r="147" spans="1:44" s="15" customFormat="1" hidden="1" x14ac:dyDescent="0.25">
      <c r="A147" s="50" t="s">
        <v>99</v>
      </c>
      <c r="B147" s="56">
        <f t="shared" si="54"/>
        <v>1.935483870967742</v>
      </c>
      <c r="C147" s="56">
        <v>0</v>
      </c>
      <c r="D147" s="56">
        <v>10</v>
      </c>
      <c r="E147" s="56">
        <v>0</v>
      </c>
      <c r="F147" s="56">
        <v>0</v>
      </c>
      <c r="G147" s="14">
        <f t="shared" si="55"/>
        <v>8</v>
      </c>
      <c r="H147" s="56">
        <v>0</v>
      </c>
      <c r="I147" s="14">
        <f t="shared" si="56"/>
        <v>2</v>
      </c>
      <c r="J147" s="56">
        <v>0</v>
      </c>
      <c r="K147" s="56">
        <v>10</v>
      </c>
      <c r="L147" s="17">
        <f t="shared" si="50"/>
        <v>0</v>
      </c>
      <c r="M147" s="56">
        <v>0</v>
      </c>
      <c r="N147" s="56">
        <v>0</v>
      </c>
      <c r="O147" s="57">
        <f t="shared" si="51"/>
        <v>6</v>
      </c>
      <c r="P147" s="58">
        <v>0</v>
      </c>
      <c r="Q147" s="60"/>
      <c r="R147" s="61"/>
      <c r="S147" s="62"/>
      <c r="T147" s="62"/>
      <c r="U147" s="63"/>
      <c r="V147" s="62"/>
      <c r="W147" s="62"/>
      <c r="X147" s="62"/>
      <c r="Y147" s="62"/>
      <c r="Z147" s="62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</row>
    <row r="148" spans="1:44" s="15" customFormat="1" x14ac:dyDescent="0.25">
      <c r="A148" s="50" t="s">
        <v>100</v>
      </c>
      <c r="B148" s="56">
        <f t="shared" si="54"/>
        <v>1.935483870967742</v>
      </c>
      <c r="C148" s="56">
        <v>0</v>
      </c>
      <c r="D148" s="56">
        <v>10</v>
      </c>
      <c r="E148" s="56">
        <v>0</v>
      </c>
      <c r="F148" s="56">
        <v>9</v>
      </c>
      <c r="G148" s="14">
        <f t="shared" si="55"/>
        <v>8</v>
      </c>
      <c r="H148" s="56">
        <v>7</v>
      </c>
      <c r="I148" s="14">
        <f t="shared" si="56"/>
        <v>2</v>
      </c>
      <c r="J148" s="56">
        <v>0</v>
      </c>
      <c r="K148" s="56">
        <v>10</v>
      </c>
      <c r="L148" s="17">
        <f t="shared" si="50"/>
        <v>7</v>
      </c>
      <c r="M148" s="56">
        <v>0</v>
      </c>
      <c r="N148" s="56">
        <v>0</v>
      </c>
      <c r="O148" s="57">
        <f t="shared" si="51"/>
        <v>6</v>
      </c>
      <c r="P148" s="58">
        <v>0</v>
      </c>
      <c r="Q148" s="50" t="s">
        <v>101</v>
      </c>
      <c r="R148" s="14">
        <f t="shared" ref="R148:R157" si="57">ROUND((T148/31)*11,0)</f>
        <v>2</v>
      </c>
      <c r="S148" s="58">
        <v>0</v>
      </c>
      <c r="T148" s="56">
        <v>5</v>
      </c>
      <c r="U148" s="17">
        <f t="shared" si="53"/>
        <v>0</v>
      </c>
      <c r="V148" s="56"/>
      <c r="W148" s="56"/>
      <c r="X148" s="56"/>
      <c r="Y148" s="56"/>
      <c r="Z148" s="56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</row>
    <row r="149" spans="1:44" s="15" customFormat="1" x14ac:dyDescent="0.25">
      <c r="A149" s="50"/>
      <c r="B149" s="56"/>
      <c r="C149" s="56"/>
      <c r="D149" s="56"/>
      <c r="E149" s="56"/>
      <c r="F149" s="56"/>
      <c r="G149" s="14"/>
      <c r="H149" s="56"/>
      <c r="I149" s="14"/>
      <c r="J149" s="56"/>
      <c r="K149" s="56"/>
      <c r="L149" s="17"/>
      <c r="M149" s="56"/>
      <c r="N149" s="56"/>
      <c r="O149" s="56"/>
      <c r="P149" s="58"/>
      <c r="Q149" s="50" t="s">
        <v>102</v>
      </c>
      <c r="R149" s="14">
        <f t="shared" si="57"/>
        <v>2</v>
      </c>
      <c r="S149" s="58">
        <v>0</v>
      </c>
      <c r="T149" s="56">
        <v>5</v>
      </c>
      <c r="U149" s="17">
        <f t="shared" si="53"/>
        <v>0</v>
      </c>
      <c r="V149" s="56"/>
      <c r="W149" s="56"/>
      <c r="X149" s="56"/>
      <c r="Y149" s="56"/>
      <c r="Z149" s="56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</row>
    <row r="150" spans="1:44" s="15" customFormat="1" x14ac:dyDescent="0.25">
      <c r="A150" s="50" t="s">
        <v>103</v>
      </c>
      <c r="B150" s="56">
        <f t="shared" si="54"/>
        <v>1.935483870967742</v>
      </c>
      <c r="C150" s="56">
        <v>0</v>
      </c>
      <c r="D150" s="56">
        <v>10</v>
      </c>
      <c r="E150" s="56">
        <v>0</v>
      </c>
      <c r="F150" s="56">
        <v>8</v>
      </c>
      <c r="G150" s="14">
        <f t="shared" si="55"/>
        <v>8</v>
      </c>
      <c r="H150" s="56">
        <v>9</v>
      </c>
      <c r="I150" s="14">
        <f t="shared" si="56"/>
        <v>2</v>
      </c>
      <c r="J150" s="56">
        <v>0</v>
      </c>
      <c r="K150" s="56">
        <v>10</v>
      </c>
      <c r="L150" s="17">
        <f t="shared" si="50"/>
        <v>9</v>
      </c>
      <c r="M150" s="56">
        <v>0</v>
      </c>
      <c r="N150" s="56">
        <v>0</v>
      </c>
      <c r="O150" s="57">
        <f t="shared" ref="O150:O157" si="58">ROUND((K150/31)*20,0)</f>
        <v>6</v>
      </c>
      <c r="P150" s="58">
        <v>0</v>
      </c>
      <c r="Q150" s="50" t="s">
        <v>103</v>
      </c>
      <c r="R150" s="14">
        <f t="shared" si="57"/>
        <v>2</v>
      </c>
      <c r="S150" s="58">
        <v>0</v>
      </c>
      <c r="T150" s="56">
        <v>5</v>
      </c>
      <c r="U150" s="17">
        <f t="shared" si="53"/>
        <v>0</v>
      </c>
      <c r="V150" s="56"/>
      <c r="W150" s="56"/>
      <c r="X150" s="56"/>
      <c r="Y150" s="56"/>
      <c r="Z150" s="56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</row>
    <row r="151" spans="1:44" s="15" customFormat="1" x14ac:dyDescent="0.25">
      <c r="A151" s="50" t="s">
        <v>104</v>
      </c>
      <c r="B151" s="56">
        <f t="shared" si="54"/>
        <v>98.903225806451616</v>
      </c>
      <c r="C151" s="56">
        <v>39</v>
      </c>
      <c r="D151" s="56">
        <v>511</v>
      </c>
      <c r="E151" s="56">
        <v>658</v>
      </c>
      <c r="F151" s="56">
        <v>748</v>
      </c>
      <c r="G151" s="14">
        <f t="shared" si="55"/>
        <v>412</v>
      </c>
      <c r="H151" s="56">
        <v>583</v>
      </c>
      <c r="I151" s="14">
        <f t="shared" si="56"/>
        <v>99</v>
      </c>
      <c r="J151" s="56">
        <v>64</v>
      </c>
      <c r="K151" s="56">
        <v>511</v>
      </c>
      <c r="L151" s="17">
        <f t="shared" si="50"/>
        <v>647</v>
      </c>
      <c r="M151" s="56">
        <v>714</v>
      </c>
      <c r="N151" s="56">
        <v>584</v>
      </c>
      <c r="O151" s="57">
        <f t="shared" si="58"/>
        <v>330</v>
      </c>
      <c r="P151" s="58">
        <v>322</v>
      </c>
      <c r="Q151" s="50" t="s">
        <v>104</v>
      </c>
      <c r="R151" s="14">
        <f t="shared" si="57"/>
        <v>53</v>
      </c>
      <c r="S151" s="58">
        <v>5</v>
      </c>
      <c r="T151" s="56">
        <v>150</v>
      </c>
      <c r="U151" s="17">
        <f t="shared" si="53"/>
        <v>327</v>
      </c>
      <c r="V151" s="56"/>
      <c r="W151" s="56"/>
      <c r="X151" s="56"/>
      <c r="Y151" s="56"/>
      <c r="Z151" s="56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</row>
    <row r="152" spans="1:44" s="15" customFormat="1" x14ac:dyDescent="0.25">
      <c r="A152" s="50" t="s">
        <v>105</v>
      </c>
      <c r="B152" s="56">
        <f t="shared" si="54"/>
        <v>47.806451612903224</v>
      </c>
      <c r="C152" s="56">
        <v>15</v>
      </c>
      <c r="D152" s="56">
        <v>247</v>
      </c>
      <c r="E152" s="56">
        <v>267</v>
      </c>
      <c r="F152" s="56">
        <v>327</v>
      </c>
      <c r="G152" s="14">
        <f t="shared" si="55"/>
        <v>199</v>
      </c>
      <c r="H152" s="56">
        <v>247</v>
      </c>
      <c r="I152" s="14">
        <f t="shared" si="56"/>
        <v>48</v>
      </c>
      <c r="J152" s="56">
        <v>47</v>
      </c>
      <c r="K152" s="56">
        <v>247</v>
      </c>
      <c r="L152" s="17">
        <f t="shared" si="50"/>
        <v>294</v>
      </c>
      <c r="M152" s="56">
        <v>306</v>
      </c>
      <c r="N152" s="56">
        <v>279</v>
      </c>
      <c r="O152" s="57">
        <f t="shared" si="58"/>
        <v>159</v>
      </c>
      <c r="P152" s="58">
        <v>160</v>
      </c>
      <c r="Q152" s="50" t="s">
        <v>105</v>
      </c>
      <c r="R152" s="14">
        <f t="shared" si="57"/>
        <v>53</v>
      </c>
      <c r="S152" s="58">
        <v>19</v>
      </c>
      <c r="T152" s="56">
        <v>150</v>
      </c>
      <c r="U152" s="17">
        <f t="shared" si="53"/>
        <v>179</v>
      </c>
      <c r="V152" s="56"/>
      <c r="W152" s="56"/>
      <c r="X152" s="56"/>
      <c r="Y152" s="56"/>
      <c r="Z152" s="56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</row>
    <row r="153" spans="1:44" s="15" customFormat="1" x14ac:dyDescent="0.25">
      <c r="A153" s="50" t="s">
        <v>106</v>
      </c>
      <c r="B153" s="56">
        <f t="shared" si="54"/>
        <v>12</v>
      </c>
      <c r="C153" s="56">
        <v>0</v>
      </c>
      <c r="D153" s="56">
        <v>62</v>
      </c>
      <c r="E153" s="56">
        <v>50</v>
      </c>
      <c r="F153" s="56">
        <v>54</v>
      </c>
      <c r="G153" s="14">
        <f t="shared" si="55"/>
        <v>50</v>
      </c>
      <c r="H153" s="56">
        <v>43</v>
      </c>
      <c r="I153" s="14">
        <f t="shared" si="56"/>
        <v>12</v>
      </c>
      <c r="J153" s="56">
        <v>2</v>
      </c>
      <c r="K153" s="56">
        <v>62</v>
      </c>
      <c r="L153" s="17">
        <f t="shared" si="50"/>
        <v>45</v>
      </c>
      <c r="M153" s="56">
        <v>58</v>
      </c>
      <c r="N153" s="56">
        <v>58</v>
      </c>
      <c r="O153" s="57">
        <f t="shared" si="58"/>
        <v>40</v>
      </c>
      <c r="P153" s="58">
        <v>45</v>
      </c>
      <c r="Q153" s="50" t="s">
        <v>106</v>
      </c>
      <c r="R153" s="14">
        <f t="shared" si="57"/>
        <v>14</v>
      </c>
      <c r="S153" s="58">
        <v>3</v>
      </c>
      <c r="T153" s="56">
        <v>40</v>
      </c>
      <c r="U153" s="17">
        <f t="shared" si="53"/>
        <v>48</v>
      </c>
      <c r="V153" s="56"/>
      <c r="W153" s="56"/>
      <c r="X153" s="56"/>
      <c r="Y153" s="56"/>
      <c r="Z153" s="56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</row>
    <row r="154" spans="1:44" s="15" customFormat="1" x14ac:dyDescent="0.25">
      <c r="A154" s="50" t="s">
        <v>107</v>
      </c>
      <c r="B154" s="56">
        <f t="shared" si="54"/>
        <v>54</v>
      </c>
      <c r="C154" s="56">
        <v>33</v>
      </c>
      <c r="D154" s="56">
        <v>279</v>
      </c>
      <c r="E154" s="56">
        <v>324</v>
      </c>
      <c r="F154" s="56">
        <v>393</v>
      </c>
      <c r="G154" s="14">
        <f t="shared" si="55"/>
        <v>225</v>
      </c>
      <c r="H154" s="56">
        <v>284</v>
      </c>
      <c r="I154" s="14">
        <f t="shared" si="56"/>
        <v>54</v>
      </c>
      <c r="J154" s="56">
        <v>38</v>
      </c>
      <c r="K154" s="56">
        <v>279</v>
      </c>
      <c r="L154" s="17">
        <f t="shared" si="50"/>
        <v>322</v>
      </c>
      <c r="M154" s="56">
        <v>337</v>
      </c>
      <c r="N154" s="56">
        <v>412</v>
      </c>
      <c r="O154" s="57">
        <f t="shared" si="58"/>
        <v>180</v>
      </c>
      <c r="P154" s="58">
        <v>217</v>
      </c>
      <c r="Q154" s="50" t="s">
        <v>107</v>
      </c>
      <c r="R154" s="14">
        <f t="shared" si="57"/>
        <v>106</v>
      </c>
      <c r="S154" s="58">
        <v>39</v>
      </c>
      <c r="T154" s="56">
        <v>300</v>
      </c>
      <c r="U154" s="17">
        <f t="shared" si="53"/>
        <v>256</v>
      </c>
      <c r="V154" s="56"/>
      <c r="W154" s="56"/>
      <c r="X154" s="56"/>
      <c r="Y154" s="56"/>
      <c r="Z154" s="56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</row>
    <row r="155" spans="1:44" s="15" customFormat="1" x14ac:dyDescent="0.25">
      <c r="A155" s="50" t="s">
        <v>108</v>
      </c>
      <c r="B155" s="56">
        <f t="shared" si="54"/>
        <v>71.032258064516128</v>
      </c>
      <c r="C155" s="56">
        <v>28</v>
      </c>
      <c r="D155" s="56">
        <v>367</v>
      </c>
      <c r="E155" s="56">
        <v>386</v>
      </c>
      <c r="F155" s="56">
        <v>356</v>
      </c>
      <c r="G155" s="14">
        <f t="shared" si="55"/>
        <v>296</v>
      </c>
      <c r="H155" s="56">
        <v>366</v>
      </c>
      <c r="I155" s="14">
        <f t="shared" si="56"/>
        <v>71</v>
      </c>
      <c r="J155" s="56">
        <v>64</v>
      </c>
      <c r="K155" s="56">
        <v>367</v>
      </c>
      <c r="L155" s="17">
        <f t="shared" si="50"/>
        <v>430</v>
      </c>
      <c r="M155" s="56">
        <v>357</v>
      </c>
      <c r="N155" s="56">
        <v>449</v>
      </c>
      <c r="O155" s="57">
        <f t="shared" si="58"/>
        <v>237</v>
      </c>
      <c r="P155" s="58">
        <v>403</v>
      </c>
      <c r="Q155" s="50" t="s">
        <v>108</v>
      </c>
      <c r="R155" s="14">
        <f t="shared" si="57"/>
        <v>53</v>
      </c>
      <c r="S155" s="58">
        <v>0</v>
      </c>
      <c r="T155" s="56">
        <v>150</v>
      </c>
      <c r="U155" s="17">
        <f t="shared" si="53"/>
        <v>403</v>
      </c>
      <c r="V155" s="56"/>
      <c r="W155" s="56"/>
      <c r="X155" s="56"/>
      <c r="Y155" s="56"/>
      <c r="Z155" s="56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</row>
    <row r="156" spans="1:44" s="15" customFormat="1" x14ac:dyDescent="0.25">
      <c r="A156" s="50" t="s">
        <v>109</v>
      </c>
      <c r="B156" s="56">
        <f t="shared" si="54"/>
        <v>1.935483870967742</v>
      </c>
      <c r="C156" s="56">
        <v>0</v>
      </c>
      <c r="D156" s="56">
        <v>10</v>
      </c>
      <c r="E156" s="56">
        <v>1</v>
      </c>
      <c r="F156" s="56">
        <v>1</v>
      </c>
      <c r="G156" s="14">
        <f t="shared" si="55"/>
        <v>8</v>
      </c>
      <c r="H156" s="56">
        <v>4</v>
      </c>
      <c r="I156" s="14">
        <f t="shared" si="56"/>
        <v>2</v>
      </c>
      <c r="J156" s="56">
        <v>0</v>
      </c>
      <c r="K156" s="56">
        <v>10</v>
      </c>
      <c r="L156" s="17">
        <f t="shared" si="50"/>
        <v>4</v>
      </c>
      <c r="M156" s="56">
        <v>3</v>
      </c>
      <c r="N156" s="56">
        <v>5</v>
      </c>
      <c r="O156" s="57">
        <f t="shared" si="58"/>
        <v>6</v>
      </c>
      <c r="P156" s="58">
        <v>4</v>
      </c>
      <c r="Q156" s="50" t="s">
        <v>109</v>
      </c>
      <c r="R156" s="14">
        <f t="shared" si="57"/>
        <v>4</v>
      </c>
      <c r="S156" s="58">
        <v>0</v>
      </c>
      <c r="T156" s="56">
        <v>10</v>
      </c>
      <c r="U156" s="17">
        <f t="shared" si="53"/>
        <v>4</v>
      </c>
      <c r="V156" s="56"/>
      <c r="W156" s="56"/>
      <c r="X156" s="56"/>
      <c r="Y156" s="56"/>
      <c r="Z156" s="56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</row>
    <row r="157" spans="1:44" s="15" customFormat="1" x14ac:dyDescent="0.25">
      <c r="A157" s="50" t="s">
        <v>110</v>
      </c>
      <c r="B157" s="56">
        <f t="shared" si="54"/>
        <v>1.935483870967742</v>
      </c>
      <c r="C157" s="56">
        <v>0</v>
      </c>
      <c r="D157" s="56">
        <v>10</v>
      </c>
      <c r="E157" s="56">
        <v>0</v>
      </c>
      <c r="F157" s="56">
        <v>0</v>
      </c>
      <c r="G157" s="14">
        <f t="shared" si="55"/>
        <v>8</v>
      </c>
      <c r="H157" s="56">
        <v>0</v>
      </c>
      <c r="I157" s="14">
        <f t="shared" si="56"/>
        <v>2</v>
      </c>
      <c r="J157" s="56">
        <v>0</v>
      </c>
      <c r="K157" s="56">
        <v>10</v>
      </c>
      <c r="L157" s="17">
        <f t="shared" si="50"/>
        <v>0</v>
      </c>
      <c r="M157" s="56">
        <v>0</v>
      </c>
      <c r="N157" s="56">
        <v>0</v>
      </c>
      <c r="O157" s="57">
        <f t="shared" si="58"/>
        <v>6</v>
      </c>
      <c r="P157" s="58">
        <v>0</v>
      </c>
      <c r="Q157" s="50" t="s">
        <v>110</v>
      </c>
      <c r="R157" s="14">
        <f t="shared" si="57"/>
        <v>4</v>
      </c>
      <c r="S157" s="58">
        <v>0</v>
      </c>
      <c r="T157" s="56">
        <v>10</v>
      </c>
      <c r="U157" s="17">
        <f t="shared" si="53"/>
        <v>0</v>
      </c>
      <c r="V157" s="56"/>
      <c r="W157" s="56"/>
      <c r="X157" s="56"/>
      <c r="Y157" s="56"/>
      <c r="Z157" s="56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</row>
    <row r="158" spans="1:44" s="21" customFormat="1" x14ac:dyDescent="0.25">
      <c r="A158" s="65" t="s">
        <v>13</v>
      </c>
      <c r="B158" s="66">
        <f t="shared" ref="B158:Y158" si="59">SUM(B131:B157)</f>
        <v>464.51612903225805</v>
      </c>
      <c r="C158" s="66">
        <f t="shared" si="59"/>
        <v>155</v>
      </c>
      <c r="D158" s="66">
        <f t="shared" si="59"/>
        <v>2400</v>
      </c>
      <c r="E158" s="66">
        <f t="shared" si="59"/>
        <v>2458</v>
      </c>
      <c r="F158" s="66">
        <f t="shared" si="59"/>
        <v>2830</v>
      </c>
      <c r="G158" s="66">
        <f t="shared" si="59"/>
        <v>1933</v>
      </c>
      <c r="H158" s="66">
        <f t="shared" si="59"/>
        <v>2366</v>
      </c>
      <c r="I158" s="66">
        <f t="shared" si="59"/>
        <v>467</v>
      </c>
      <c r="J158" s="66">
        <f t="shared" si="59"/>
        <v>322</v>
      </c>
      <c r="K158" s="66">
        <f>SUM(K131:K157)</f>
        <v>2400</v>
      </c>
      <c r="L158" s="66">
        <f t="shared" si="59"/>
        <v>2688</v>
      </c>
      <c r="M158" s="66">
        <f t="shared" si="59"/>
        <v>2497</v>
      </c>
      <c r="N158" s="66">
        <f t="shared" si="59"/>
        <v>2595</v>
      </c>
      <c r="O158" s="66">
        <f>SUM(O131:O157)</f>
        <v>1544</v>
      </c>
      <c r="P158" s="66">
        <f>SUM(P131:P157)</f>
        <v>1707</v>
      </c>
      <c r="Q158" s="65" t="s">
        <v>13</v>
      </c>
      <c r="R158" s="66">
        <f>SUM(R131:R157)</f>
        <v>490</v>
      </c>
      <c r="S158" s="66">
        <f t="shared" si="59"/>
        <v>103</v>
      </c>
      <c r="T158" s="66">
        <f>SUM(T131:T157)</f>
        <v>1375</v>
      </c>
      <c r="U158" s="66">
        <f t="shared" si="59"/>
        <v>1810</v>
      </c>
      <c r="V158" s="66">
        <f t="shared" si="59"/>
        <v>0</v>
      </c>
      <c r="W158" s="66">
        <f t="shared" si="59"/>
        <v>0</v>
      </c>
      <c r="X158" s="66">
        <f t="shared" si="59"/>
        <v>0</v>
      </c>
      <c r="Y158" s="66">
        <f t="shared" si="59"/>
        <v>0</v>
      </c>
      <c r="Z158" s="66">
        <f t="shared" ref="Z158:AR158" si="60">SUM(Z131:Z157)</f>
        <v>0</v>
      </c>
      <c r="AA158" s="67">
        <f t="shared" si="60"/>
        <v>0</v>
      </c>
      <c r="AB158" s="67">
        <f t="shared" si="60"/>
        <v>0</v>
      </c>
      <c r="AC158" s="67">
        <f t="shared" si="60"/>
        <v>0</v>
      </c>
      <c r="AD158" s="67">
        <f t="shared" si="60"/>
        <v>0</v>
      </c>
      <c r="AE158" s="67">
        <f t="shared" si="60"/>
        <v>0</v>
      </c>
      <c r="AF158" s="67">
        <f t="shared" si="60"/>
        <v>0</v>
      </c>
      <c r="AG158" s="67">
        <f t="shared" si="60"/>
        <v>0</v>
      </c>
      <c r="AH158" s="67">
        <f t="shared" si="60"/>
        <v>0</v>
      </c>
      <c r="AI158" s="67">
        <f t="shared" si="60"/>
        <v>0</v>
      </c>
      <c r="AJ158" s="67">
        <f t="shared" si="60"/>
        <v>0</v>
      </c>
      <c r="AK158" s="67">
        <f t="shared" si="60"/>
        <v>0</v>
      </c>
      <c r="AL158" s="67">
        <f t="shared" si="60"/>
        <v>0</v>
      </c>
      <c r="AM158" s="67">
        <f t="shared" si="60"/>
        <v>0</v>
      </c>
      <c r="AN158" s="67">
        <f t="shared" si="60"/>
        <v>0</v>
      </c>
      <c r="AO158" s="67">
        <f t="shared" si="60"/>
        <v>0</v>
      </c>
      <c r="AP158" s="67">
        <f t="shared" si="60"/>
        <v>0</v>
      </c>
      <c r="AQ158" s="67">
        <f t="shared" si="60"/>
        <v>0</v>
      </c>
      <c r="AR158" s="67">
        <f t="shared" si="60"/>
        <v>0</v>
      </c>
    </row>
    <row r="159" spans="1:44" x14ac:dyDescent="0.25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2"/>
      <c r="R159" s="53"/>
      <c r="S159" s="53"/>
      <c r="T159" s="53"/>
      <c r="U159" s="53"/>
      <c r="V159" s="53"/>
      <c r="W159" s="53"/>
      <c r="X159" s="53"/>
      <c r="Y159" s="53"/>
      <c r="Z159" s="53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</row>
    <row r="160" spans="1:44" s="55" customFormat="1" x14ac:dyDescent="0.25">
      <c r="A160" s="4" t="s">
        <v>113</v>
      </c>
      <c r="B160" s="68"/>
      <c r="C160" s="5" t="str">
        <f t="shared" ref="C160:AR160" si="61">C$4</f>
        <v>26-31-jul-24</v>
      </c>
      <c r="D160" s="5"/>
      <c r="E160" s="5">
        <f t="shared" si="61"/>
        <v>45505</v>
      </c>
      <c r="F160" s="5" t="e">
        <f t="shared" ca="1" si="61"/>
        <v>#NAME?</v>
      </c>
      <c r="G160" s="68"/>
      <c r="H160" s="5" t="str">
        <f t="shared" si="61"/>
        <v>01-25-Out-24</v>
      </c>
      <c r="I160" s="68"/>
      <c r="J160" s="5" t="str">
        <f t="shared" si="61"/>
        <v>26-31-Out-24</v>
      </c>
      <c r="K160" s="68"/>
      <c r="L160" s="5">
        <f t="shared" si="61"/>
        <v>45566</v>
      </c>
      <c r="M160" s="5" t="e">
        <f t="shared" ca="1" si="61"/>
        <v>#NAME?</v>
      </c>
      <c r="N160" s="5" t="e">
        <f t="shared" ca="1" si="61"/>
        <v>#NAME?</v>
      </c>
      <c r="O160" s="68"/>
      <c r="P160" s="5" t="str">
        <f t="shared" si="61"/>
        <v>01-20/01 de 2025</v>
      </c>
      <c r="Q160" s="7" t="s">
        <v>114</v>
      </c>
      <c r="R160" s="69"/>
      <c r="S160" s="8" t="str">
        <f t="shared" si="61"/>
        <v>21-31/01 de 2025</v>
      </c>
      <c r="T160" s="69"/>
      <c r="U160" s="8">
        <f t="shared" si="61"/>
        <v>45658</v>
      </c>
      <c r="V160" s="8" t="e">
        <f t="shared" ca="1" si="61"/>
        <v>#NAME?</v>
      </c>
      <c r="W160" s="8" t="e">
        <f t="shared" ca="1" si="61"/>
        <v>#NAME?</v>
      </c>
      <c r="X160" s="8" t="e">
        <f t="shared" ca="1" si="61"/>
        <v>#NAME?</v>
      </c>
      <c r="Y160" s="8" t="e">
        <f t="shared" ca="1" si="61"/>
        <v>#NAME?</v>
      </c>
      <c r="Z160" s="8" t="e">
        <f t="shared" ca="1" si="61"/>
        <v>#NAME?</v>
      </c>
      <c r="AA160" s="27" t="e">
        <f t="shared" ca="1" si="61"/>
        <v>#NAME?</v>
      </c>
      <c r="AB160" s="27" t="e">
        <f t="shared" ca="1" si="61"/>
        <v>#NAME?</v>
      </c>
      <c r="AC160" s="27" t="e">
        <f t="shared" ca="1" si="61"/>
        <v>#NAME?</v>
      </c>
      <c r="AD160" s="27" t="e">
        <f t="shared" ca="1" si="61"/>
        <v>#NAME?</v>
      </c>
      <c r="AE160" s="27" t="e">
        <f t="shared" ca="1" si="61"/>
        <v>#NAME?</v>
      </c>
      <c r="AF160" s="27" t="e">
        <f t="shared" ca="1" si="61"/>
        <v>#NAME?</v>
      </c>
      <c r="AG160" s="27" t="e">
        <f t="shared" ca="1" si="61"/>
        <v>#NAME?</v>
      </c>
      <c r="AH160" s="27" t="e">
        <f t="shared" ca="1" si="61"/>
        <v>#NAME?</v>
      </c>
      <c r="AI160" s="27" t="e">
        <f t="shared" ca="1" si="61"/>
        <v>#NAME?</v>
      </c>
      <c r="AJ160" s="27" t="e">
        <f t="shared" ca="1" si="61"/>
        <v>#NAME?</v>
      </c>
      <c r="AK160" s="27" t="e">
        <f t="shared" ca="1" si="61"/>
        <v>#NAME?</v>
      </c>
      <c r="AL160" s="27" t="e">
        <f t="shared" ca="1" si="61"/>
        <v>#NAME?</v>
      </c>
      <c r="AM160" s="27" t="e">
        <f t="shared" ca="1" si="61"/>
        <v>#NAME?</v>
      </c>
      <c r="AN160" s="27" t="e">
        <f t="shared" ca="1" si="61"/>
        <v>#NAME?</v>
      </c>
      <c r="AO160" s="27" t="e">
        <f t="shared" ca="1" si="61"/>
        <v>#NAME?</v>
      </c>
      <c r="AP160" s="27" t="e">
        <f t="shared" ca="1" si="61"/>
        <v>#NAME?</v>
      </c>
      <c r="AQ160" s="27" t="e">
        <f t="shared" ca="1" si="61"/>
        <v>#NAME?</v>
      </c>
      <c r="AR160" s="27" t="e">
        <f t="shared" ca="1" si="61"/>
        <v>#NAME?</v>
      </c>
    </row>
    <row r="161" spans="1:44" s="15" customFormat="1" x14ac:dyDescent="0.25">
      <c r="A161" s="50" t="s">
        <v>115</v>
      </c>
      <c r="B161" s="56"/>
      <c r="C161" s="56">
        <v>108</v>
      </c>
      <c r="D161" s="56"/>
      <c r="E161" s="56">
        <v>3539</v>
      </c>
      <c r="F161" s="56">
        <v>6491</v>
      </c>
      <c r="G161" s="56"/>
      <c r="H161" s="56">
        <v>6511</v>
      </c>
      <c r="I161" s="56"/>
      <c r="J161" s="56">
        <v>1164</v>
      </c>
      <c r="K161" s="56"/>
      <c r="L161" s="17">
        <f>H161+J161</f>
        <v>7675</v>
      </c>
      <c r="M161" s="56">
        <v>6095</v>
      </c>
      <c r="N161" s="56">
        <v>7836</v>
      </c>
      <c r="O161" s="56"/>
      <c r="P161" s="58">
        <v>3909</v>
      </c>
      <c r="Q161" s="50" t="s">
        <v>115</v>
      </c>
      <c r="R161" s="56"/>
      <c r="S161" s="58">
        <v>1712</v>
      </c>
      <c r="T161" s="56"/>
      <c r="U161" s="17">
        <f>S161+P161</f>
        <v>5621</v>
      </c>
      <c r="V161" s="56"/>
      <c r="W161" s="56"/>
      <c r="X161" s="56"/>
      <c r="Y161" s="56"/>
      <c r="Z161" s="56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</row>
    <row r="162" spans="1:44" s="15" customFormat="1" x14ac:dyDescent="0.25">
      <c r="A162" s="50" t="s">
        <v>116</v>
      </c>
      <c r="B162" s="56"/>
      <c r="C162" s="56">
        <v>0</v>
      </c>
      <c r="D162" s="56"/>
      <c r="E162" s="56">
        <v>26</v>
      </c>
      <c r="F162" s="56">
        <v>30</v>
      </c>
      <c r="G162" s="56"/>
      <c r="H162" s="56">
        <v>0</v>
      </c>
      <c r="I162" s="56"/>
      <c r="J162" s="56">
        <v>0</v>
      </c>
      <c r="K162" s="56"/>
      <c r="L162" s="17">
        <f>H162+J162</f>
        <v>0</v>
      </c>
      <c r="M162" s="56">
        <v>72</v>
      </c>
      <c r="N162" s="56">
        <v>0</v>
      </c>
      <c r="O162" s="56"/>
      <c r="P162" s="58">
        <v>7</v>
      </c>
      <c r="Q162" s="50" t="s">
        <v>116</v>
      </c>
      <c r="R162" s="56"/>
      <c r="S162" s="58">
        <v>1</v>
      </c>
      <c r="T162" s="56"/>
      <c r="U162" s="17">
        <f>S162+P162</f>
        <v>8</v>
      </c>
      <c r="V162" s="56"/>
      <c r="W162" s="56"/>
      <c r="X162" s="56"/>
      <c r="Y162" s="56"/>
      <c r="Z162" s="56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</row>
    <row r="163" spans="1:44" s="21" customFormat="1" x14ac:dyDescent="0.25">
      <c r="A163" s="65" t="s">
        <v>13</v>
      </c>
      <c r="B163" s="66"/>
      <c r="C163" s="66">
        <f>SUM(C161:C162)</f>
        <v>108</v>
      </c>
      <c r="D163" s="66"/>
      <c r="E163" s="66">
        <f t="shared" ref="E163:AR163" si="62">SUM(E161:E162)</f>
        <v>3565</v>
      </c>
      <c r="F163" s="66">
        <f t="shared" si="62"/>
        <v>6521</v>
      </c>
      <c r="G163" s="66"/>
      <c r="H163" s="66">
        <f t="shared" si="62"/>
        <v>6511</v>
      </c>
      <c r="I163" s="66"/>
      <c r="J163" s="66">
        <f t="shared" si="62"/>
        <v>1164</v>
      </c>
      <c r="K163" s="66"/>
      <c r="L163" s="66">
        <f>SUM(L161:L162)</f>
        <v>7675</v>
      </c>
      <c r="M163" s="66">
        <f t="shared" si="62"/>
        <v>6167</v>
      </c>
      <c r="N163" s="66">
        <f t="shared" si="62"/>
        <v>7836</v>
      </c>
      <c r="O163" s="66"/>
      <c r="P163" s="66">
        <f>SUM(P161:P162)</f>
        <v>3916</v>
      </c>
      <c r="Q163" s="65" t="s">
        <v>13</v>
      </c>
      <c r="R163" s="66"/>
      <c r="S163" s="66">
        <f t="shared" si="62"/>
        <v>1713</v>
      </c>
      <c r="T163" s="66"/>
      <c r="U163" s="66">
        <f t="shared" si="62"/>
        <v>5629</v>
      </c>
      <c r="V163" s="66">
        <f t="shared" si="62"/>
        <v>0</v>
      </c>
      <c r="W163" s="66">
        <f t="shared" si="62"/>
        <v>0</v>
      </c>
      <c r="X163" s="66">
        <f t="shared" si="62"/>
        <v>0</v>
      </c>
      <c r="Y163" s="66">
        <f t="shared" si="62"/>
        <v>0</v>
      </c>
      <c r="Z163" s="66">
        <f t="shared" si="62"/>
        <v>0</v>
      </c>
      <c r="AA163" s="67">
        <f t="shared" si="62"/>
        <v>0</v>
      </c>
      <c r="AB163" s="67">
        <f t="shared" si="62"/>
        <v>0</v>
      </c>
      <c r="AC163" s="67">
        <f t="shared" si="62"/>
        <v>0</v>
      </c>
      <c r="AD163" s="67">
        <f t="shared" si="62"/>
        <v>0</v>
      </c>
      <c r="AE163" s="67">
        <f t="shared" si="62"/>
        <v>0</v>
      </c>
      <c r="AF163" s="67">
        <f t="shared" si="62"/>
        <v>0</v>
      </c>
      <c r="AG163" s="67">
        <f t="shared" si="62"/>
        <v>0</v>
      </c>
      <c r="AH163" s="67">
        <f t="shared" si="62"/>
        <v>0</v>
      </c>
      <c r="AI163" s="67">
        <f t="shared" si="62"/>
        <v>0</v>
      </c>
      <c r="AJ163" s="67">
        <f t="shared" si="62"/>
        <v>0</v>
      </c>
      <c r="AK163" s="67">
        <f t="shared" si="62"/>
        <v>0</v>
      </c>
      <c r="AL163" s="67">
        <f t="shared" si="62"/>
        <v>0</v>
      </c>
      <c r="AM163" s="67">
        <f t="shared" si="62"/>
        <v>0</v>
      </c>
      <c r="AN163" s="67">
        <f t="shared" si="62"/>
        <v>0</v>
      </c>
      <c r="AO163" s="67">
        <f t="shared" si="62"/>
        <v>0</v>
      </c>
      <c r="AP163" s="67">
        <f t="shared" si="62"/>
        <v>0</v>
      </c>
      <c r="AQ163" s="67">
        <f t="shared" si="62"/>
        <v>0</v>
      </c>
      <c r="AR163" s="67">
        <f t="shared" si="62"/>
        <v>0</v>
      </c>
    </row>
    <row r="164" spans="1:44" x14ac:dyDescent="0.25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2"/>
      <c r="R164" s="53"/>
      <c r="S164" s="53"/>
      <c r="T164" s="53"/>
      <c r="U164" s="53"/>
      <c r="V164" s="53"/>
      <c r="W164" s="53"/>
      <c r="X164" s="53"/>
      <c r="Y164" s="53"/>
      <c r="Z164" s="53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</row>
    <row r="165" spans="1:44" s="55" customFormat="1" x14ac:dyDescent="0.25">
      <c r="A165" s="4" t="s">
        <v>117</v>
      </c>
      <c r="B165" s="68"/>
      <c r="C165" s="5" t="str">
        <f t="shared" ref="C165:AR165" si="63">C$4</f>
        <v>26-31-jul-24</v>
      </c>
      <c r="D165" s="68"/>
      <c r="E165" s="5">
        <f t="shared" si="63"/>
        <v>45505</v>
      </c>
      <c r="F165" s="5" t="e">
        <f t="shared" ca="1" si="63"/>
        <v>#NAME?</v>
      </c>
      <c r="G165" s="68"/>
      <c r="H165" s="5" t="str">
        <f t="shared" si="63"/>
        <v>01-25-Out-24</v>
      </c>
      <c r="I165" s="68"/>
      <c r="J165" s="5" t="str">
        <f t="shared" si="63"/>
        <v>26-31-Out-24</v>
      </c>
      <c r="K165" s="68"/>
      <c r="L165" s="5">
        <f t="shared" si="63"/>
        <v>45566</v>
      </c>
      <c r="M165" s="5" t="e">
        <f t="shared" ca="1" si="63"/>
        <v>#NAME?</v>
      </c>
      <c r="N165" s="5" t="e">
        <f t="shared" ca="1" si="63"/>
        <v>#NAME?</v>
      </c>
      <c r="O165" s="68"/>
      <c r="P165" s="5" t="str">
        <f t="shared" si="63"/>
        <v>01-20/01 de 2025</v>
      </c>
      <c r="Q165" s="7" t="s">
        <v>118</v>
      </c>
      <c r="R165" s="69"/>
      <c r="S165" s="8" t="str">
        <f t="shared" si="63"/>
        <v>21-31/01 de 2025</v>
      </c>
      <c r="T165" s="69"/>
      <c r="U165" s="8">
        <f t="shared" si="63"/>
        <v>45658</v>
      </c>
      <c r="V165" s="8" t="e">
        <f t="shared" ca="1" si="63"/>
        <v>#NAME?</v>
      </c>
      <c r="W165" s="8" t="e">
        <f t="shared" ca="1" si="63"/>
        <v>#NAME?</v>
      </c>
      <c r="X165" s="8" t="e">
        <f t="shared" ca="1" si="63"/>
        <v>#NAME?</v>
      </c>
      <c r="Y165" s="8" t="e">
        <f t="shared" ca="1" si="63"/>
        <v>#NAME?</v>
      </c>
      <c r="Z165" s="8" t="e">
        <f t="shared" ca="1" si="63"/>
        <v>#NAME?</v>
      </c>
      <c r="AA165" s="27" t="e">
        <f t="shared" ca="1" si="63"/>
        <v>#NAME?</v>
      </c>
      <c r="AB165" s="27" t="e">
        <f t="shared" ca="1" si="63"/>
        <v>#NAME?</v>
      </c>
      <c r="AC165" s="27" t="e">
        <f t="shared" ca="1" si="63"/>
        <v>#NAME?</v>
      </c>
      <c r="AD165" s="27" t="e">
        <f t="shared" ca="1" si="63"/>
        <v>#NAME?</v>
      </c>
      <c r="AE165" s="27" t="e">
        <f t="shared" ca="1" si="63"/>
        <v>#NAME?</v>
      </c>
      <c r="AF165" s="27" t="e">
        <f t="shared" ca="1" si="63"/>
        <v>#NAME?</v>
      </c>
      <c r="AG165" s="27" t="e">
        <f t="shared" ca="1" si="63"/>
        <v>#NAME?</v>
      </c>
      <c r="AH165" s="27" t="e">
        <f t="shared" ca="1" si="63"/>
        <v>#NAME?</v>
      </c>
      <c r="AI165" s="27" t="e">
        <f t="shared" ca="1" si="63"/>
        <v>#NAME?</v>
      </c>
      <c r="AJ165" s="27" t="e">
        <f t="shared" ca="1" si="63"/>
        <v>#NAME?</v>
      </c>
      <c r="AK165" s="27" t="e">
        <f t="shared" ca="1" si="63"/>
        <v>#NAME?</v>
      </c>
      <c r="AL165" s="27" t="e">
        <f t="shared" ca="1" si="63"/>
        <v>#NAME?</v>
      </c>
      <c r="AM165" s="27" t="e">
        <f t="shared" ca="1" si="63"/>
        <v>#NAME?</v>
      </c>
      <c r="AN165" s="27" t="e">
        <f t="shared" ca="1" si="63"/>
        <v>#NAME?</v>
      </c>
      <c r="AO165" s="27" t="e">
        <f t="shared" ca="1" si="63"/>
        <v>#NAME?</v>
      </c>
      <c r="AP165" s="27" t="e">
        <f t="shared" ca="1" si="63"/>
        <v>#NAME?</v>
      </c>
      <c r="AQ165" s="27" t="e">
        <f t="shared" ca="1" si="63"/>
        <v>#NAME?</v>
      </c>
      <c r="AR165" s="27" t="e">
        <f t="shared" ca="1" si="63"/>
        <v>#NAME?</v>
      </c>
    </row>
    <row r="166" spans="1:44" s="15" customFormat="1" x14ac:dyDescent="0.25">
      <c r="A166" s="50" t="s">
        <v>119</v>
      </c>
      <c r="B166" s="56"/>
      <c r="C166" s="56">
        <v>0</v>
      </c>
      <c r="D166" s="56"/>
      <c r="E166" s="56">
        <v>532</v>
      </c>
      <c r="F166" s="56">
        <v>427</v>
      </c>
      <c r="G166" s="56"/>
      <c r="H166" s="56">
        <v>534</v>
      </c>
      <c r="I166" s="56"/>
      <c r="J166" s="56">
        <v>0</v>
      </c>
      <c r="K166" s="56"/>
      <c r="L166" s="17">
        <f>H166+J166</f>
        <v>534</v>
      </c>
      <c r="M166" s="56">
        <v>572</v>
      </c>
      <c r="N166" s="56">
        <v>508</v>
      </c>
      <c r="O166" s="56"/>
      <c r="P166" s="58">
        <v>14</v>
      </c>
      <c r="Q166" s="50" t="s">
        <v>119</v>
      </c>
      <c r="R166" s="56"/>
      <c r="S166" s="58">
        <v>50</v>
      </c>
      <c r="T166" s="56"/>
      <c r="U166" s="17">
        <f>S166+P166</f>
        <v>64</v>
      </c>
      <c r="V166" s="56"/>
      <c r="W166" s="56"/>
      <c r="X166" s="56"/>
      <c r="Y166" s="56"/>
      <c r="Z166" s="56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</row>
    <row r="167" spans="1:44" s="15" customFormat="1" x14ac:dyDescent="0.25">
      <c r="A167" s="50" t="s">
        <v>120</v>
      </c>
      <c r="B167" s="56"/>
      <c r="C167" s="56">
        <v>0</v>
      </c>
      <c r="D167" s="56"/>
      <c r="E167" s="56">
        <v>0</v>
      </c>
      <c r="F167" s="56">
        <v>0</v>
      </c>
      <c r="G167" s="56"/>
      <c r="H167" s="56">
        <v>0</v>
      </c>
      <c r="I167" s="56"/>
      <c r="J167" s="56">
        <v>0</v>
      </c>
      <c r="K167" s="56"/>
      <c r="L167" s="17">
        <f>H167+J167</f>
        <v>0</v>
      </c>
      <c r="M167" s="56">
        <v>0</v>
      </c>
      <c r="N167" s="56">
        <v>0</v>
      </c>
      <c r="O167" s="56"/>
      <c r="P167" s="58">
        <v>0</v>
      </c>
      <c r="Q167" s="50" t="s">
        <v>120</v>
      </c>
      <c r="R167" s="56"/>
      <c r="S167" s="58">
        <v>0</v>
      </c>
      <c r="T167" s="56"/>
      <c r="U167" s="17">
        <f>S167+P167</f>
        <v>0</v>
      </c>
      <c r="V167" s="56"/>
      <c r="W167" s="56"/>
      <c r="X167" s="56"/>
      <c r="Y167" s="56"/>
      <c r="Z167" s="56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</row>
    <row r="168" spans="1:44" s="15" customFormat="1" x14ac:dyDescent="0.25">
      <c r="A168" s="50" t="s">
        <v>121</v>
      </c>
      <c r="B168" s="56"/>
      <c r="C168" s="56">
        <v>0</v>
      </c>
      <c r="D168" s="56"/>
      <c r="E168" s="56">
        <v>532</v>
      </c>
      <c r="F168" s="56">
        <v>447</v>
      </c>
      <c r="G168" s="56"/>
      <c r="H168" s="56">
        <v>534</v>
      </c>
      <c r="I168" s="56"/>
      <c r="J168" s="56">
        <v>0</v>
      </c>
      <c r="K168" s="56"/>
      <c r="L168" s="17">
        <f>H168+J168</f>
        <v>534</v>
      </c>
      <c r="M168" s="56">
        <v>594</v>
      </c>
      <c r="N168" s="56">
        <v>508</v>
      </c>
      <c r="O168" s="56"/>
      <c r="P168" s="58">
        <v>14</v>
      </c>
      <c r="Q168" s="50" t="s">
        <v>121</v>
      </c>
      <c r="R168" s="56"/>
      <c r="S168" s="58">
        <v>50</v>
      </c>
      <c r="T168" s="56"/>
      <c r="U168" s="17">
        <f>S168+P168</f>
        <v>64</v>
      </c>
      <c r="V168" s="56"/>
      <c r="W168" s="56"/>
      <c r="X168" s="56"/>
      <c r="Y168" s="56"/>
      <c r="Z168" s="56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</row>
    <row r="169" spans="1:44" s="15" customFormat="1" x14ac:dyDescent="0.25">
      <c r="A169" s="50" t="s">
        <v>122</v>
      </c>
      <c r="B169" s="56"/>
      <c r="C169" s="56">
        <v>0</v>
      </c>
      <c r="D169" s="56"/>
      <c r="E169" s="56">
        <v>127</v>
      </c>
      <c r="F169" s="56">
        <v>92</v>
      </c>
      <c r="G169" s="56"/>
      <c r="H169" s="56">
        <v>1</v>
      </c>
      <c r="I169" s="56"/>
      <c r="J169" s="56">
        <v>0</v>
      </c>
      <c r="K169" s="56"/>
      <c r="L169" s="17">
        <f>H169+J169</f>
        <v>1</v>
      </c>
      <c r="M169" s="56">
        <v>0</v>
      </c>
      <c r="N169" s="56">
        <v>0</v>
      </c>
      <c r="O169" s="56"/>
      <c r="P169" s="58">
        <v>0</v>
      </c>
      <c r="Q169" s="50" t="s">
        <v>122</v>
      </c>
      <c r="R169" s="56"/>
      <c r="S169" s="58">
        <v>0</v>
      </c>
      <c r="T169" s="56"/>
      <c r="U169" s="17">
        <f>S169+P169</f>
        <v>0</v>
      </c>
      <c r="V169" s="56"/>
      <c r="W169" s="56"/>
      <c r="X169" s="56"/>
      <c r="Y169" s="56"/>
      <c r="Z169" s="56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</row>
    <row r="170" spans="1:44" s="15" customFormat="1" x14ac:dyDescent="0.25">
      <c r="A170" s="50" t="s">
        <v>123</v>
      </c>
      <c r="B170" s="56"/>
      <c r="C170" s="56">
        <v>0</v>
      </c>
      <c r="D170" s="56"/>
      <c r="E170" s="56">
        <v>0</v>
      </c>
      <c r="F170" s="56">
        <v>0</v>
      </c>
      <c r="G170" s="56"/>
      <c r="H170" s="56">
        <v>0</v>
      </c>
      <c r="I170" s="56"/>
      <c r="J170" s="56">
        <v>0</v>
      </c>
      <c r="K170" s="56"/>
      <c r="L170" s="17">
        <f>H170+J170</f>
        <v>0</v>
      </c>
      <c r="M170" s="56">
        <v>0</v>
      </c>
      <c r="N170" s="56">
        <v>0</v>
      </c>
      <c r="O170" s="56"/>
      <c r="P170" s="58">
        <v>0</v>
      </c>
      <c r="Q170" s="50" t="s">
        <v>123</v>
      </c>
      <c r="R170" s="56"/>
      <c r="S170" s="58">
        <v>0</v>
      </c>
      <c r="T170" s="56"/>
      <c r="U170" s="17">
        <f>S170+P170</f>
        <v>0</v>
      </c>
      <c r="V170" s="56"/>
      <c r="W170" s="56"/>
      <c r="X170" s="56"/>
      <c r="Y170" s="56"/>
      <c r="Z170" s="56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</row>
    <row r="171" spans="1:44" s="21" customFormat="1" x14ac:dyDescent="0.25">
      <c r="A171" s="65" t="s">
        <v>13</v>
      </c>
      <c r="B171" s="66"/>
      <c r="C171" s="66">
        <f>SUM(C166:C170)</f>
        <v>0</v>
      </c>
      <c r="D171" s="66"/>
      <c r="E171" s="66">
        <f t="shared" ref="E171:AR171" si="64">SUM(E166:E170)</f>
        <v>1191</v>
      </c>
      <c r="F171" s="66">
        <f t="shared" si="64"/>
        <v>966</v>
      </c>
      <c r="G171" s="66"/>
      <c r="H171" s="66">
        <f t="shared" si="64"/>
        <v>1069</v>
      </c>
      <c r="I171" s="66"/>
      <c r="J171" s="66">
        <f t="shared" si="64"/>
        <v>0</v>
      </c>
      <c r="K171" s="66"/>
      <c r="L171" s="66">
        <f t="shared" si="64"/>
        <v>1069</v>
      </c>
      <c r="M171" s="66">
        <f t="shared" si="64"/>
        <v>1166</v>
      </c>
      <c r="N171" s="66">
        <f t="shared" si="64"/>
        <v>1016</v>
      </c>
      <c r="O171" s="66"/>
      <c r="P171" s="66">
        <f>SUM(P166:P170)</f>
        <v>28</v>
      </c>
      <c r="Q171" s="65" t="s">
        <v>13</v>
      </c>
      <c r="R171" s="66"/>
      <c r="S171" s="66">
        <f t="shared" si="64"/>
        <v>100</v>
      </c>
      <c r="T171" s="66"/>
      <c r="U171" s="66">
        <f t="shared" si="64"/>
        <v>128</v>
      </c>
      <c r="V171" s="66">
        <f t="shared" si="64"/>
        <v>0</v>
      </c>
      <c r="W171" s="66">
        <f t="shared" si="64"/>
        <v>0</v>
      </c>
      <c r="X171" s="66">
        <f t="shared" si="64"/>
        <v>0</v>
      </c>
      <c r="Y171" s="66">
        <f t="shared" si="64"/>
        <v>0</v>
      </c>
      <c r="Z171" s="66">
        <f t="shared" si="64"/>
        <v>0</v>
      </c>
      <c r="AA171" s="67">
        <f t="shared" si="64"/>
        <v>0</v>
      </c>
      <c r="AB171" s="67">
        <f t="shared" si="64"/>
        <v>0</v>
      </c>
      <c r="AC171" s="67">
        <f t="shared" si="64"/>
        <v>0</v>
      </c>
      <c r="AD171" s="67">
        <f t="shared" si="64"/>
        <v>0</v>
      </c>
      <c r="AE171" s="67">
        <f t="shared" si="64"/>
        <v>0</v>
      </c>
      <c r="AF171" s="67">
        <f t="shared" si="64"/>
        <v>0</v>
      </c>
      <c r="AG171" s="67">
        <f t="shared" si="64"/>
        <v>0</v>
      </c>
      <c r="AH171" s="67">
        <f t="shared" si="64"/>
        <v>0</v>
      </c>
      <c r="AI171" s="67">
        <f t="shared" si="64"/>
        <v>0</v>
      </c>
      <c r="AJ171" s="67">
        <f t="shared" si="64"/>
        <v>0</v>
      </c>
      <c r="AK171" s="67">
        <f t="shared" si="64"/>
        <v>0</v>
      </c>
      <c r="AL171" s="67">
        <f t="shared" si="64"/>
        <v>0</v>
      </c>
      <c r="AM171" s="67">
        <f t="shared" si="64"/>
        <v>0</v>
      </c>
      <c r="AN171" s="67">
        <f t="shared" si="64"/>
        <v>0</v>
      </c>
      <c r="AO171" s="67">
        <f t="shared" si="64"/>
        <v>0</v>
      </c>
      <c r="AP171" s="67">
        <f t="shared" si="64"/>
        <v>0</v>
      </c>
      <c r="AQ171" s="67">
        <f t="shared" si="64"/>
        <v>0</v>
      </c>
      <c r="AR171" s="67">
        <f t="shared" si="64"/>
        <v>0</v>
      </c>
    </row>
    <row r="172" spans="1:44" x14ac:dyDescent="0.25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2"/>
      <c r="R172" s="53"/>
      <c r="S172" s="53"/>
      <c r="T172" s="53"/>
      <c r="U172" s="53"/>
      <c r="V172" s="53"/>
      <c r="W172" s="53"/>
      <c r="X172" s="53"/>
      <c r="Y172" s="53"/>
      <c r="Z172" s="53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</row>
    <row r="173" spans="1:44" s="11" customFormat="1" ht="25.5" x14ac:dyDescent="0.25">
      <c r="A173" s="4" t="s">
        <v>124</v>
      </c>
      <c r="B173" s="5" t="str">
        <f>B$4</f>
        <v>Meta Parcial</v>
      </c>
      <c r="C173" s="5" t="str">
        <f t="shared" ref="C173:AR173" si="65">C$4</f>
        <v>26-31-jul-24</v>
      </c>
      <c r="D173" s="5" t="str">
        <f t="shared" si="65"/>
        <v>Meta Mensal</v>
      </c>
      <c r="E173" s="5">
        <f t="shared" si="65"/>
        <v>45505</v>
      </c>
      <c r="F173" s="5" t="e">
        <f t="shared" ca="1" si="65"/>
        <v>#NAME?</v>
      </c>
      <c r="G173" s="5" t="str">
        <f t="shared" si="65"/>
        <v>Meta Parcial</v>
      </c>
      <c r="H173" s="5" t="str">
        <f t="shared" si="65"/>
        <v>01-25-Out-24</v>
      </c>
      <c r="I173" s="5" t="str">
        <f t="shared" si="65"/>
        <v>Meta Parcial</v>
      </c>
      <c r="J173" s="5" t="str">
        <f t="shared" si="65"/>
        <v>26-31-Out-24</v>
      </c>
      <c r="K173" s="5" t="str">
        <f t="shared" si="65"/>
        <v>Meta Mensal</v>
      </c>
      <c r="L173" s="5">
        <f t="shared" si="65"/>
        <v>45566</v>
      </c>
      <c r="M173" s="5" t="e">
        <f t="shared" ca="1" si="65"/>
        <v>#NAME?</v>
      </c>
      <c r="N173" s="5" t="e">
        <f t="shared" ca="1" si="65"/>
        <v>#NAME?</v>
      </c>
      <c r="O173" s="5" t="str">
        <f t="shared" si="65"/>
        <v>Meta Parcial</v>
      </c>
      <c r="P173" s="5" t="str">
        <f t="shared" si="65"/>
        <v>01-20/01 de 2025</v>
      </c>
      <c r="Q173" s="7" t="s">
        <v>125</v>
      </c>
      <c r="R173" s="8" t="str">
        <f t="shared" si="65"/>
        <v>Meta Parcial</v>
      </c>
      <c r="S173" s="8" t="str">
        <f t="shared" si="65"/>
        <v>21-31/01 de 2025</v>
      </c>
      <c r="T173" s="8" t="str">
        <f t="shared" si="65"/>
        <v>Meta Mensal</v>
      </c>
      <c r="U173" s="8">
        <f t="shared" si="65"/>
        <v>45658</v>
      </c>
      <c r="V173" s="8" t="e">
        <f t="shared" ca="1" si="65"/>
        <v>#NAME?</v>
      </c>
      <c r="W173" s="8" t="e">
        <f t="shared" ca="1" si="65"/>
        <v>#NAME?</v>
      </c>
      <c r="X173" s="8" t="e">
        <f t="shared" ca="1" si="65"/>
        <v>#NAME?</v>
      </c>
      <c r="Y173" s="8" t="e">
        <f t="shared" ca="1" si="65"/>
        <v>#NAME?</v>
      </c>
      <c r="Z173" s="8" t="e">
        <f t="shared" ca="1" si="65"/>
        <v>#NAME?</v>
      </c>
      <c r="AA173" s="27" t="e">
        <f t="shared" ca="1" si="65"/>
        <v>#NAME?</v>
      </c>
      <c r="AB173" s="27" t="e">
        <f t="shared" ca="1" si="65"/>
        <v>#NAME?</v>
      </c>
      <c r="AC173" s="27" t="e">
        <f t="shared" ca="1" si="65"/>
        <v>#NAME?</v>
      </c>
      <c r="AD173" s="27" t="e">
        <f t="shared" ca="1" si="65"/>
        <v>#NAME?</v>
      </c>
      <c r="AE173" s="27" t="e">
        <f t="shared" ca="1" si="65"/>
        <v>#NAME?</v>
      </c>
      <c r="AF173" s="27" t="e">
        <f t="shared" ca="1" si="65"/>
        <v>#NAME?</v>
      </c>
      <c r="AG173" s="27" t="e">
        <f t="shared" ca="1" si="65"/>
        <v>#NAME?</v>
      </c>
      <c r="AH173" s="27" t="e">
        <f t="shared" ca="1" si="65"/>
        <v>#NAME?</v>
      </c>
      <c r="AI173" s="27" t="e">
        <f t="shared" ca="1" si="65"/>
        <v>#NAME?</v>
      </c>
      <c r="AJ173" s="27" t="e">
        <f t="shared" ca="1" si="65"/>
        <v>#NAME?</v>
      </c>
      <c r="AK173" s="27" t="e">
        <f t="shared" ca="1" si="65"/>
        <v>#NAME?</v>
      </c>
      <c r="AL173" s="27" t="e">
        <f t="shared" ca="1" si="65"/>
        <v>#NAME?</v>
      </c>
      <c r="AM173" s="27" t="e">
        <f t="shared" ca="1" si="65"/>
        <v>#NAME?</v>
      </c>
      <c r="AN173" s="27" t="e">
        <f t="shared" ca="1" si="65"/>
        <v>#NAME?</v>
      </c>
      <c r="AO173" s="27" t="e">
        <f t="shared" ca="1" si="65"/>
        <v>#NAME?</v>
      </c>
      <c r="AP173" s="27" t="e">
        <f t="shared" ca="1" si="65"/>
        <v>#NAME?</v>
      </c>
      <c r="AQ173" s="27" t="e">
        <f t="shared" ca="1" si="65"/>
        <v>#NAME?</v>
      </c>
      <c r="AR173" s="27" t="e">
        <f t="shared" ca="1" si="65"/>
        <v>#NAME?</v>
      </c>
    </row>
    <row r="174" spans="1:44" s="15" customFormat="1" x14ac:dyDescent="0.25">
      <c r="A174" s="16" t="s">
        <v>126</v>
      </c>
      <c r="B174" s="49">
        <f>(D174/31)*6</f>
        <v>46.451612903225808</v>
      </c>
      <c r="C174" s="56">
        <v>6</v>
      </c>
      <c r="D174" s="49">
        <v>240</v>
      </c>
      <c r="E174" s="56">
        <v>253</v>
      </c>
      <c r="F174" s="56">
        <v>257</v>
      </c>
      <c r="G174" s="14">
        <f>ROUND(((K174/31)*25),0)</f>
        <v>194</v>
      </c>
      <c r="H174" s="56">
        <v>241</v>
      </c>
      <c r="I174" s="14">
        <f>ROUND(((K174/31)*6),0)</f>
        <v>46</v>
      </c>
      <c r="J174" s="56">
        <v>4</v>
      </c>
      <c r="K174" s="56">
        <f>D174</f>
        <v>240</v>
      </c>
      <c r="L174" s="17">
        <f>H174+J174</f>
        <v>245</v>
      </c>
      <c r="M174" s="56">
        <v>240</v>
      </c>
      <c r="N174" s="56">
        <v>249</v>
      </c>
      <c r="O174" s="57">
        <f>ROUND((K174/31)*20,0)</f>
        <v>155</v>
      </c>
      <c r="P174" s="58">
        <v>146</v>
      </c>
      <c r="Q174" s="16" t="s">
        <v>126</v>
      </c>
      <c r="R174" s="14">
        <f>ROUND((T174/31)*11,0)</f>
        <v>85</v>
      </c>
      <c r="S174" s="58">
        <v>108</v>
      </c>
      <c r="T174" s="56">
        <v>240</v>
      </c>
      <c r="U174" s="17">
        <f>S174+P174</f>
        <v>254</v>
      </c>
      <c r="V174" s="56"/>
      <c r="W174" s="56"/>
      <c r="X174" s="56"/>
      <c r="Y174" s="56"/>
      <c r="Z174" s="56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</row>
    <row r="175" spans="1:44" s="15" customFormat="1" x14ac:dyDescent="0.25">
      <c r="A175" s="16" t="s">
        <v>127</v>
      </c>
      <c r="B175" s="49">
        <f>(D175/31)*6</f>
        <v>69.677419354838719</v>
      </c>
      <c r="C175" s="56">
        <v>45</v>
      </c>
      <c r="D175" s="49">
        <v>360</v>
      </c>
      <c r="E175" s="56">
        <v>411</v>
      </c>
      <c r="F175" s="56">
        <v>396</v>
      </c>
      <c r="G175" s="14">
        <f>ROUND(((K175/31)*25),0)</f>
        <v>290</v>
      </c>
      <c r="H175" s="56">
        <v>253</v>
      </c>
      <c r="I175" s="14">
        <f>ROUND(((K175/31)*6),0)</f>
        <v>70</v>
      </c>
      <c r="J175" s="56">
        <v>110</v>
      </c>
      <c r="K175" s="56">
        <f>D175</f>
        <v>360</v>
      </c>
      <c r="L175" s="17">
        <f>H175+J175</f>
        <v>363</v>
      </c>
      <c r="M175" s="56">
        <v>402</v>
      </c>
      <c r="N175" s="56">
        <v>397</v>
      </c>
      <c r="O175" s="57">
        <f>ROUND((K175/31)*20,0)</f>
        <v>232</v>
      </c>
      <c r="P175" s="58">
        <v>215</v>
      </c>
      <c r="Q175" s="16" t="s">
        <v>127</v>
      </c>
      <c r="R175" s="14">
        <f>ROUND((T175/31)*11,0)</f>
        <v>128</v>
      </c>
      <c r="S175" s="58">
        <v>150</v>
      </c>
      <c r="T175" s="56">
        <v>360</v>
      </c>
      <c r="U175" s="17">
        <f>S175+P175</f>
        <v>365</v>
      </c>
      <c r="V175" s="56"/>
      <c r="W175" s="56"/>
      <c r="X175" s="56"/>
      <c r="Y175" s="56"/>
      <c r="Z175" s="56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</row>
    <row r="176" spans="1:44" s="21" customFormat="1" x14ac:dyDescent="0.25">
      <c r="A176" s="18" t="s">
        <v>13</v>
      </c>
      <c r="B176" s="70">
        <f>SUM(B174:B175)</f>
        <v>116.12903225806453</v>
      </c>
      <c r="C176" s="70">
        <f>SUM(C174:C175)</f>
        <v>51</v>
      </c>
      <c r="D176" s="70">
        <f>SUM(D174:D175)</f>
        <v>600</v>
      </c>
      <c r="E176" s="70">
        <f t="shared" ref="E176:AR176" si="66">SUM(E174:E175)</f>
        <v>664</v>
      </c>
      <c r="F176" s="70">
        <f t="shared" si="66"/>
        <v>653</v>
      </c>
      <c r="G176" s="70">
        <f t="shared" si="66"/>
        <v>484</v>
      </c>
      <c r="H176" s="70">
        <f t="shared" si="66"/>
        <v>494</v>
      </c>
      <c r="I176" s="70">
        <f t="shared" si="66"/>
        <v>116</v>
      </c>
      <c r="J176" s="70">
        <f t="shared" si="66"/>
        <v>114</v>
      </c>
      <c r="K176" s="70">
        <f t="shared" si="66"/>
        <v>600</v>
      </c>
      <c r="L176" s="70">
        <f t="shared" si="66"/>
        <v>608</v>
      </c>
      <c r="M176" s="70">
        <f t="shared" si="66"/>
        <v>642</v>
      </c>
      <c r="N176" s="70">
        <f t="shared" si="66"/>
        <v>646</v>
      </c>
      <c r="O176" s="70">
        <f t="shared" si="66"/>
        <v>387</v>
      </c>
      <c r="P176" s="70">
        <f t="shared" si="66"/>
        <v>361</v>
      </c>
      <c r="Q176" s="18" t="s">
        <v>13</v>
      </c>
      <c r="R176" s="70">
        <f t="shared" si="66"/>
        <v>213</v>
      </c>
      <c r="S176" s="70">
        <f t="shared" si="66"/>
        <v>258</v>
      </c>
      <c r="T176" s="70">
        <f t="shared" si="66"/>
        <v>600</v>
      </c>
      <c r="U176" s="70">
        <f t="shared" si="66"/>
        <v>619</v>
      </c>
      <c r="V176" s="70">
        <f t="shared" si="66"/>
        <v>0</v>
      </c>
      <c r="W176" s="70">
        <f t="shared" si="66"/>
        <v>0</v>
      </c>
      <c r="X176" s="70">
        <f t="shared" si="66"/>
        <v>0</v>
      </c>
      <c r="Y176" s="70">
        <f t="shared" si="66"/>
        <v>0</v>
      </c>
      <c r="Z176" s="70">
        <f t="shared" si="66"/>
        <v>0</v>
      </c>
      <c r="AA176" s="71">
        <f t="shared" si="66"/>
        <v>0</v>
      </c>
      <c r="AB176" s="71">
        <f t="shared" si="66"/>
        <v>0</v>
      </c>
      <c r="AC176" s="71">
        <f t="shared" si="66"/>
        <v>0</v>
      </c>
      <c r="AD176" s="71">
        <f t="shared" si="66"/>
        <v>0</v>
      </c>
      <c r="AE176" s="71">
        <f t="shared" si="66"/>
        <v>0</v>
      </c>
      <c r="AF176" s="71">
        <f t="shared" si="66"/>
        <v>0</v>
      </c>
      <c r="AG176" s="71">
        <f t="shared" si="66"/>
        <v>0</v>
      </c>
      <c r="AH176" s="71">
        <f t="shared" si="66"/>
        <v>0</v>
      </c>
      <c r="AI176" s="71">
        <f t="shared" si="66"/>
        <v>0</v>
      </c>
      <c r="AJ176" s="71">
        <f t="shared" si="66"/>
        <v>0</v>
      </c>
      <c r="AK176" s="71">
        <f t="shared" si="66"/>
        <v>0</v>
      </c>
      <c r="AL176" s="71">
        <f t="shared" si="66"/>
        <v>0</v>
      </c>
      <c r="AM176" s="71">
        <f t="shared" si="66"/>
        <v>0</v>
      </c>
      <c r="AN176" s="71">
        <f t="shared" si="66"/>
        <v>0</v>
      </c>
      <c r="AO176" s="71">
        <f t="shared" si="66"/>
        <v>0</v>
      </c>
      <c r="AP176" s="71">
        <f t="shared" si="66"/>
        <v>0</v>
      </c>
      <c r="AQ176" s="71">
        <f t="shared" si="66"/>
        <v>0</v>
      </c>
      <c r="AR176" s="71">
        <f t="shared" si="66"/>
        <v>0</v>
      </c>
    </row>
    <row r="177" spans="1:44" x14ac:dyDescent="0.25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2"/>
      <c r="R177" s="53"/>
      <c r="S177" s="53"/>
      <c r="T177" s="53"/>
      <c r="U177" s="53"/>
      <c r="V177" s="53"/>
      <c r="W177" s="53"/>
      <c r="X177" s="53"/>
      <c r="Y177" s="53"/>
      <c r="Z177" s="53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</row>
    <row r="178" spans="1:44" s="11" customFormat="1" ht="25.5" x14ac:dyDescent="0.25">
      <c r="A178" s="4" t="s">
        <v>128</v>
      </c>
      <c r="B178" s="5" t="str">
        <f>B$4</f>
        <v>Meta Parcial</v>
      </c>
      <c r="C178" s="5" t="str">
        <f t="shared" ref="C178:AR178" si="67">C$4</f>
        <v>26-31-jul-24</v>
      </c>
      <c r="D178" s="5" t="str">
        <f t="shared" si="67"/>
        <v>Meta Mensal</v>
      </c>
      <c r="E178" s="5">
        <f t="shared" si="67"/>
        <v>45505</v>
      </c>
      <c r="F178" s="5" t="e">
        <f t="shared" ca="1" si="67"/>
        <v>#NAME?</v>
      </c>
      <c r="G178" s="5" t="str">
        <f t="shared" si="67"/>
        <v>Meta Parcial</v>
      </c>
      <c r="H178" s="5" t="str">
        <f t="shared" si="67"/>
        <v>01-25-Out-24</v>
      </c>
      <c r="I178" s="5" t="str">
        <f t="shared" si="67"/>
        <v>Meta Parcial</v>
      </c>
      <c r="J178" s="5" t="str">
        <f t="shared" si="67"/>
        <v>26-31-Out-24</v>
      </c>
      <c r="K178" s="5" t="str">
        <f t="shared" si="67"/>
        <v>Meta Mensal</v>
      </c>
      <c r="L178" s="5">
        <f t="shared" si="67"/>
        <v>45566</v>
      </c>
      <c r="M178" s="5" t="e">
        <f t="shared" ca="1" si="67"/>
        <v>#NAME?</v>
      </c>
      <c r="N178" s="5" t="e">
        <f t="shared" ca="1" si="67"/>
        <v>#NAME?</v>
      </c>
      <c r="O178" s="5" t="str">
        <f t="shared" si="67"/>
        <v>Meta Parcial</v>
      </c>
      <c r="P178" s="5" t="str">
        <f t="shared" si="67"/>
        <v>01-20/01 de 2025</v>
      </c>
      <c r="Q178" s="7" t="s">
        <v>129</v>
      </c>
      <c r="R178" s="8" t="str">
        <f t="shared" si="67"/>
        <v>Meta Parcial</v>
      </c>
      <c r="S178" s="8" t="str">
        <f t="shared" si="67"/>
        <v>21-31/01 de 2025</v>
      </c>
      <c r="T178" s="8" t="str">
        <f t="shared" si="67"/>
        <v>Meta Mensal</v>
      </c>
      <c r="U178" s="8">
        <f t="shared" si="67"/>
        <v>45658</v>
      </c>
      <c r="V178" s="8" t="e">
        <f t="shared" ca="1" si="67"/>
        <v>#NAME?</v>
      </c>
      <c r="W178" s="8" t="e">
        <f t="shared" ca="1" si="67"/>
        <v>#NAME?</v>
      </c>
      <c r="X178" s="8" t="e">
        <f t="shared" ca="1" si="67"/>
        <v>#NAME?</v>
      </c>
      <c r="Y178" s="8" t="e">
        <f t="shared" ca="1" si="67"/>
        <v>#NAME?</v>
      </c>
      <c r="Z178" s="8" t="e">
        <f t="shared" ca="1" si="67"/>
        <v>#NAME?</v>
      </c>
      <c r="AA178" s="27" t="e">
        <f t="shared" ca="1" si="67"/>
        <v>#NAME?</v>
      </c>
      <c r="AB178" s="27" t="e">
        <f t="shared" ca="1" si="67"/>
        <v>#NAME?</v>
      </c>
      <c r="AC178" s="27" t="e">
        <f t="shared" ca="1" si="67"/>
        <v>#NAME?</v>
      </c>
      <c r="AD178" s="27" t="e">
        <f t="shared" ca="1" si="67"/>
        <v>#NAME?</v>
      </c>
      <c r="AE178" s="27" t="e">
        <f t="shared" ca="1" si="67"/>
        <v>#NAME?</v>
      </c>
      <c r="AF178" s="27" t="e">
        <f t="shared" ca="1" si="67"/>
        <v>#NAME?</v>
      </c>
      <c r="AG178" s="27" t="e">
        <f t="shared" ca="1" si="67"/>
        <v>#NAME?</v>
      </c>
      <c r="AH178" s="27" t="e">
        <f t="shared" ca="1" si="67"/>
        <v>#NAME?</v>
      </c>
      <c r="AI178" s="27" t="e">
        <f t="shared" ca="1" si="67"/>
        <v>#NAME?</v>
      </c>
      <c r="AJ178" s="27" t="e">
        <f t="shared" ca="1" si="67"/>
        <v>#NAME?</v>
      </c>
      <c r="AK178" s="27" t="e">
        <f t="shared" ca="1" si="67"/>
        <v>#NAME?</v>
      </c>
      <c r="AL178" s="27" t="e">
        <f t="shared" ca="1" si="67"/>
        <v>#NAME?</v>
      </c>
      <c r="AM178" s="27" t="e">
        <f t="shared" ca="1" si="67"/>
        <v>#NAME?</v>
      </c>
      <c r="AN178" s="27" t="e">
        <f t="shared" ca="1" si="67"/>
        <v>#NAME?</v>
      </c>
      <c r="AO178" s="27" t="e">
        <f t="shared" ca="1" si="67"/>
        <v>#NAME?</v>
      </c>
      <c r="AP178" s="27" t="e">
        <f t="shared" ca="1" si="67"/>
        <v>#NAME?</v>
      </c>
      <c r="AQ178" s="27" t="e">
        <f t="shared" ca="1" si="67"/>
        <v>#NAME?</v>
      </c>
      <c r="AR178" s="27" t="e">
        <f t="shared" ca="1" si="67"/>
        <v>#NAME?</v>
      </c>
    </row>
    <row r="179" spans="1:44" s="15" customFormat="1" x14ac:dyDescent="0.25">
      <c r="A179" s="16" t="s">
        <v>130</v>
      </c>
      <c r="B179" s="49">
        <f>(D179/31)*6</f>
        <v>21.29032258064516</v>
      </c>
      <c r="C179" s="14">
        <v>145</v>
      </c>
      <c r="D179" s="49">
        <v>110</v>
      </c>
      <c r="E179" s="14">
        <v>986</v>
      </c>
      <c r="F179" s="14">
        <v>788</v>
      </c>
      <c r="G179" s="14">
        <f>ROUND(((K179/31)*25),0)</f>
        <v>89</v>
      </c>
      <c r="H179" s="14">
        <v>547</v>
      </c>
      <c r="I179" s="14">
        <f>ROUND(((K179/31)*6),0)</f>
        <v>21</v>
      </c>
      <c r="J179" s="14">
        <v>158</v>
      </c>
      <c r="K179" s="56">
        <f>D179</f>
        <v>110</v>
      </c>
      <c r="L179" s="17">
        <f>H179+J179</f>
        <v>705</v>
      </c>
      <c r="M179" s="14">
        <v>683</v>
      </c>
      <c r="N179" s="14">
        <v>592</v>
      </c>
      <c r="O179" s="57">
        <f>ROUND((K179/31)*20,0)</f>
        <v>71</v>
      </c>
      <c r="P179" s="42">
        <v>357</v>
      </c>
      <c r="Q179" s="16" t="s">
        <v>130</v>
      </c>
      <c r="R179" s="14">
        <f>ROUND((T179/31)*11,0)</f>
        <v>39</v>
      </c>
      <c r="S179" s="42">
        <v>265</v>
      </c>
      <c r="T179" s="56">
        <v>110</v>
      </c>
      <c r="U179" s="17">
        <f>S179+P179</f>
        <v>622</v>
      </c>
      <c r="V179" s="14"/>
      <c r="W179" s="14"/>
      <c r="X179" s="14"/>
      <c r="Y179" s="14"/>
      <c r="Z179" s="14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</row>
    <row r="180" spans="1:44" s="15" customFormat="1" x14ac:dyDescent="0.25">
      <c r="A180" s="16" t="s">
        <v>131</v>
      </c>
      <c r="B180" s="49">
        <f>(D180/31)*6</f>
        <v>17.41935483870968</v>
      </c>
      <c r="C180" s="14">
        <v>0</v>
      </c>
      <c r="D180" s="49">
        <v>90</v>
      </c>
      <c r="E180" s="14">
        <v>330</v>
      </c>
      <c r="F180" s="14">
        <v>299</v>
      </c>
      <c r="G180" s="14">
        <f>ROUND(((K180/31)*25),0)</f>
        <v>73</v>
      </c>
      <c r="H180" s="14">
        <v>255</v>
      </c>
      <c r="I180" s="14">
        <f>ROUND(((K180/31)*6),0)</f>
        <v>17</v>
      </c>
      <c r="J180" s="14">
        <v>21</v>
      </c>
      <c r="K180" s="56">
        <f>D180</f>
        <v>90</v>
      </c>
      <c r="L180" s="17">
        <f>H180+J180</f>
        <v>276</v>
      </c>
      <c r="M180" s="14">
        <v>162</v>
      </c>
      <c r="N180" s="14">
        <v>245</v>
      </c>
      <c r="O180" s="57">
        <f>ROUND((K180/31)*20,0)</f>
        <v>58</v>
      </c>
      <c r="P180" s="42">
        <v>132</v>
      </c>
      <c r="Q180" s="16" t="s">
        <v>131</v>
      </c>
      <c r="R180" s="14">
        <f>ROUND((T180/31)*11,0)</f>
        <v>32</v>
      </c>
      <c r="S180" s="42">
        <v>81</v>
      </c>
      <c r="T180" s="56">
        <v>90</v>
      </c>
      <c r="U180" s="17">
        <f>S180+P180</f>
        <v>213</v>
      </c>
      <c r="V180" s="14"/>
      <c r="W180" s="14"/>
      <c r="X180" s="14"/>
      <c r="Y180" s="14"/>
      <c r="Z180" s="14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</row>
    <row r="181" spans="1:44" s="15" customFormat="1" x14ac:dyDescent="0.25">
      <c r="A181" s="16" t="s">
        <v>132</v>
      </c>
      <c r="B181" s="49">
        <f>(D181/31)*6</f>
        <v>11.612903225806452</v>
      </c>
      <c r="C181" s="14">
        <v>24</v>
      </c>
      <c r="D181" s="49">
        <v>60</v>
      </c>
      <c r="E181" s="14">
        <v>84</v>
      </c>
      <c r="F181" s="14">
        <v>98</v>
      </c>
      <c r="G181" s="14">
        <f>ROUND(((K181/31)*25),0)</f>
        <v>48</v>
      </c>
      <c r="H181" s="14">
        <v>88</v>
      </c>
      <c r="I181" s="14">
        <f>ROUND(((K181/31)*6),0)</f>
        <v>12</v>
      </c>
      <c r="J181" s="14">
        <v>4</v>
      </c>
      <c r="K181" s="56">
        <f>D181</f>
        <v>60</v>
      </c>
      <c r="L181" s="17">
        <f>H181+J181</f>
        <v>92</v>
      </c>
      <c r="M181" s="14">
        <v>78</v>
      </c>
      <c r="N181" s="14">
        <v>73</v>
      </c>
      <c r="O181" s="57">
        <f>ROUND((K181/31)*20,0)</f>
        <v>39</v>
      </c>
      <c r="P181" s="42">
        <v>43</v>
      </c>
      <c r="Q181" s="16" t="s">
        <v>132</v>
      </c>
      <c r="R181" s="14">
        <f>ROUND((T181/31)*11,0)</f>
        <v>21</v>
      </c>
      <c r="S181" s="42">
        <v>31</v>
      </c>
      <c r="T181" s="56">
        <v>60</v>
      </c>
      <c r="U181" s="17">
        <f>S181+P181</f>
        <v>74</v>
      </c>
      <c r="V181" s="14"/>
      <c r="W181" s="14"/>
      <c r="X181" s="14"/>
      <c r="Y181" s="14"/>
      <c r="Z181" s="14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</row>
    <row r="182" spans="1:44" s="15" customFormat="1" x14ac:dyDescent="0.25">
      <c r="A182" s="16" t="s">
        <v>133</v>
      </c>
      <c r="B182" s="49">
        <f>(D182/31)*6</f>
        <v>17.41935483870968</v>
      </c>
      <c r="C182" s="14">
        <v>7</v>
      </c>
      <c r="D182" s="49">
        <v>90</v>
      </c>
      <c r="E182" s="14">
        <v>146</v>
      </c>
      <c r="F182" s="14">
        <v>135</v>
      </c>
      <c r="G182" s="14">
        <f>ROUND(((K182/31)*25),0)</f>
        <v>73</v>
      </c>
      <c r="H182" s="14">
        <v>75</v>
      </c>
      <c r="I182" s="14">
        <f>ROUND(((K182/31)*6),0)</f>
        <v>17</v>
      </c>
      <c r="J182" s="14">
        <v>33</v>
      </c>
      <c r="K182" s="56">
        <f>D182</f>
        <v>90</v>
      </c>
      <c r="L182" s="17">
        <f>H182+J182</f>
        <v>108</v>
      </c>
      <c r="M182" s="14">
        <v>126</v>
      </c>
      <c r="N182" s="14">
        <v>96</v>
      </c>
      <c r="O182" s="57">
        <f>ROUND((K182/31)*20,0)</f>
        <v>58</v>
      </c>
      <c r="P182" s="42">
        <v>106</v>
      </c>
      <c r="Q182" s="16" t="s">
        <v>133</v>
      </c>
      <c r="R182" s="14">
        <f>ROUND((T182/31)*11,0)</f>
        <v>32</v>
      </c>
      <c r="S182" s="42">
        <v>15</v>
      </c>
      <c r="T182" s="56">
        <v>90</v>
      </c>
      <c r="U182" s="17">
        <f>S182+P182</f>
        <v>121</v>
      </c>
      <c r="V182" s="14"/>
      <c r="W182" s="14"/>
      <c r="X182" s="14"/>
      <c r="Y182" s="14"/>
      <c r="Z182" s="14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</row>
    <row r="183" spans="1:44" s="21" customFormat="1" x14ac:dyDescent="0.25">
      <c r="A183" s="18" t="s">
        <v>13</v>
      </c>
      <c r="B183" s="70">
        <f>SUM(B179:B182)</f>
        <v>67.741935483870975</v>
      </c>
      <c r="C183" s="70">
        <f>SUM(C179:C182)</f>
        <v>176</v>
      </c>
      <c r="D183" s="70">
        <f>SUM(D179:D182)</f>
        <v>350</v>
      </c>
      <c r="E183" s="70">
        <f t="shared" ref="E183:AR183" si="68">SUM(E179:E182)</f>
        <v>1546</v>
      </c>
      <c r="F183" s="70">
        <f t="shared" si="68"/>
        <v>1320</v>
      </c>
      <c r="G183" s="70">
        <f t="shared" si="68"/>
        <v>283</v>
      </c>
      <c r="H183" s="70">
        <f t="shared" si="68"/>
        <v>965</v>
      </c>
      <c r="I183" s="70">
        <f t="shared" si="68"/>
        <v>67</v>
      </c>
      <c r="J183" s="70">
        <f t="shared" si="68"/>
        <v>216</v>
      </c>
      <c r="K183" s="70">
        <f t="shared" si="68"/>
        <v>350</v>
      </c>
      <c r="L183" s="70">
        <f t="shared" si="68"/>
        <v>1181</v>
      </c>
      <c r="M183" s="70">
        <f t="shared" si="68"/>
        <v>1049</v>
      </c>
      <c r="N183" s="70">
        <f t="shared" si="68"/>
        <v>1006</v>
      </c>
      <c r="O183" s="70">
        <f t="shared" si="68"/>
        <v>226</v>
      </c>
      <c r="P183" s="70">
        <f t="shared" si="68"/>
        <v>638</v>
      </c>
      <c r="Q183" s="18" t="s">
        <v>13</v>
      </c>
      <c r="R183" s="70">
        <f t="shared" si="68"/>
        <v>124</v>
      </c>
      <c r="S183" s="70">
        <f t="shared" si="68"/>
        <v>392</v>
      </c>
      <c r="T183" s="70">
        <f t="shared" si="68"/>
        <v>350</v>
      </c>
      <c r="U183" s="70">
        <f t="shared" si="68"/>
        <v>1030</v>
      </c>
      <c r="V183" s="70">
        <f t="shared" si="68"/>
        <v>0</v>
      </c>
      <c r="W183" s="70">
        <f t="shared" si="68"/>
        <v>0</v>
      </c>
      <c r="X183" s="70">
        <f t="shared" si="68"/>
        <v>0</v>
      </c>
      <c r="Y183" s="70">
        <f t="shared" si="68"/>
        <v>0</v>
      </c>
      <c r="Z183" s="70">
        <f t="shared" si="68"/>
        <v>0</v>
      </c>
      <c r="AA183" s="71">
        <f t="shared" si="68"/>
        <v>0</v>
      </c>
      <c r="AB183" s="71">
        <f t="shared" si="68"/>
        <v>0</v>
      </c>
      <c r="AC183" s="71">
        <f t="shared" si="68"/>
        <v>0</v>
      </c>
      <c r="AD183" s="71">
        <f t="shared" si="68"/>
        <v>0</v>
      </c>
      <c r="AE183" s="71">
        <f t="shared" si="68"/>
        <v>0</v>
      </c>
      <c r="AF183" s="71">
        <f t="shared" si="68"/>
        <v>0</v>
      </c>
      <c r="AG183" s="71">
        <f t="shared" si="68"/>
        <v>0</v>
      </c>
      <c r="AH183" s="71">
        <f t="shared" si="68"/>
        <v>0</v>
      </c>
      <c r="AI183" s="71">
        <f t="shared" si="68"/>
        <v>0</v>
      </c>
      <c r="AJ183" s="71">
        <f t="shared" si="68"/>
        <v>0</v>
      </c>
      <c r="AK183" s="71">
        <f t="shared" si="68"/>
        <v>0</v>
      </c>
      <c r="AL183" s="71">
        <f t="shared" si="68"/>
        <v>0</v>
      </c>
      <c r="AM183" s="71">
        <f t="shared" si="68"/>
        <v>0</v>
      </c>
      <c r="AN183" s="71">
        <f t="shared" si="68"/>
        <v>0</v>
      </c>
      <c r="AO183" s="71">
        <f t="shared" si="68"/>
        <v>0</v>
      </c>
      <c r="AP183" s="71">
        <f t="shared" si="68"/>
        <v>0</v>
      </c>
      <c r="AQ183" s="71">
        <f t="shared" si="68"/>
        <v>0</v>
      </c>
      <c r="AR183" s="71">
        <f t="shared" si="68"/>
        <v>0</v>
      </c>
    </row>
    <row r="184" spans="1:44" x14ac:dyDescent="0.25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2"/>
      <c r="R184" s="53"/>
      <c r="S184" s="53"/>
      <c r="T184" s="53"/>
      <c r="U184" s="53"/>
      <c r="V184" s="53"/>
      <c r="W184" s="53"/>
      <c r="X184" s="53"/>
      <c r="Y184" s="53"/>
      <c r="Z184" s="53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</row>
    <row r="185" spans="1:44" s="11" customFormat="1" x14ac:dyDescent="0.25">
      <c r="A185" s="4" t="s">
        <v>134</v>
      </c>
      <c r="B185" s="5" t="str">
        <f>B$4</f>
        <v>Meta Parcial</v>
      </c>
      <c r="C185" s="5" t="str">
        <f t="shared" ref="C185:AR185" si="69">C$4</f>
        <v>26-31-jul-24</v>
      </c>
      <c r="D185" s="5" t="str">
        <f t="shared" si="69"/>
        <v>Meta Mensal</v>
      </c>
      <c r="E185" s="5">
        <f t="shared" si="69"/>
        <v>45505</v>
      </c>
      <c r="F185" s="5" t="e">
        <f t="shared" ca="1" si="69"/>
        <v>#NAME?</v>
      </c>
      <c r="G185" s="5" t="str">
        <f t="shared" si="69"/>
        <v>Meta Parcial</v>
      </c>
      <c r="H185" s="5" t="str">
        <f t="shared" si="69"/>
        <v>01-25-Out-24</v>
      </c>
      <c r="I185" s="5" t="str">
        <f t="shared" si="69"/>
        <v>Meta Parcial</v>
      </c>
      <c r="J185" s="5" t="str">
        <f t="shared" si="69"/>
        <v>26-31-Out-24</v>
      </c>
      <c r="K185" s="5" t="str">
        <f t="shared" si="69"/>
        <v>Meta Mensal</v>
      </c>
      <c r="L185" s="5">
        <f t="shared" si="69"/>
        <v>45566</v>
      </c>
      <c r="M185" s="5" t="e">
        <f t="shared" ca="1" si="69"/>
        <v>#NAME?</v>
      </c>
      <c r="N185" s="5" t="e">
        <f t="shared" ca="1" si="69"/>
        <v>#NAME?</v>
      </c>
      <c r="O185" s="5" t="str">
        <f t="shared" si="69"/>
        <v>Meta Parcial</v>
      </c>
      <c r="P185" s="5" t="str">
        <f t="shared" si="69"/>
        <v>01-20/01 de 2025</v>
      </c>
      <c r="Q185" s="7" t="s">
        <v>135</v>
      </c>
      <c r="R185" s="8"/>
      <c r="S185" s="8" t="str">
        <f t="shared" si="69"/>
        <v>21-31/01 de 2025</v>
      </c>
      <c r="T185" s="8"/>
      <c r="U185" s="8">
        <f t="shared" si="69"/>
        <v>45658</v>
      </c>
      <c r="V185" s="8" t="e">
        <f t="shared" ca="1" si="69"/>
        <v>#NAME?</v>
      </c>
      <c r="W185" s="8" t="e">
        <f t="shared" ca="1" si="69"/>
        <v>#NAME?</v>
      </c>
      <c r="X185" s="8" t="e">
        <f t="shared" ca="1" si="69"/>
        <v>#NAME?</v>
      </c>
      <c r="Y185" s="8" t="e">
        <f t="shared" ca="1" si="69"/>
        <v>#NAME?</v>
      </c>
      <c r="Z185" s="8" t="e">
        <f t="shared" ca="1" si="69"/>
        <v>#NAME?</v>
      </c>
      <c r="AA185" s="27" t="e">
        <f t="shared" ca="1" si="69"/>
        <v>#NAME?</v>
      </c>
      <c r="AB185" s="27" t="e">
        <f t="shared" ca="1" si="69"/>
        <v>#NAME?</v>
      </c>
      <c r="AC185" s="27" t="e">
        <f t="shared" ca="1" si="69"/>
        <v>#NAME?</v>
      </c>
      <c r="AD185" s="27" t="e">
        <f t="shared" ca="1" si="69"/>
        <v>#NAME?</v>
      </c>
      <c r="AE185" s="27" t="e">
        <f t="shared" ca="1" si="69"/>
        <v>#NAME?</v>
      </c>
      <c r="AF185" s="27" t="e">
        <f t="shared" ca="1" si="69"/>
        <v>#NAME?</v>
      </c>
      <c r="AG185" s="27" t="e">
        <f t="shared" ca="1" si="69"/>
        <v>#NAME?</v>
      </c>
      <c r="AH185" s="27" t="e">
        <f t="shared" ca="1" si="69"/>
        <v>#NAME?</v>
      </c>
      <c r="AI185" s="27" t="e">
        <f t="shared" ca="1" si="69"/>
        <v>#NAME?</v>
      </c>
      <c r="AJ185" s="27" t="e">
        <f t="shared" ca="1" si="69"/>
        <v>#NAME?</v>
      </c>
      <c r="AK185" s="27" t="e">
        <f t="shared" ca="1" si="69"/>
        <v>#NAME?</v>
      </c>
      <c r="AL185" s="27" t="e">
        <f t="shared" ca="1" si="69"/>
        <v>#NAME?</v>
      </c>
      <c r="AM185" s="27" t="e">
        <f t="shared" ca="1" si="69"/>
        <v>#NAME?</v>
      </c>
      <c r="AN185" s="27" t="e">
        <f t="shared" ca="1" si="69"/>
        <v>#NAME?</v>
      </c>
      <c r="AO185" s="27" t="e">
        <f t="shared" ca="1" si="69"/>
        <v>#NAME?</v>
      </c>
      <c r="AP185" s="27" t="e">
        <f t="shared" ca="1" si="69"/>
        <v>#NAME?</v>
      </c>
      <c r="AQ185" s="27" t="e">
        <f t="shared" ca="1" si="69"/>
        <v>#NAME?</v>
      </c>
      <c r="AR185" s="27" t="e">
        <f t="shared" ca="1" si="69"/>
        <v>#NAME?</v>
      </c>
    </row>
    <row r="186" spans="1:44" s="15" customFormat="1" x14ac:dyDescent="0.25">
      <c r="A186" s="50" t="s">
        <v>136</v>
      </c>
      <c r="B186" s="49">
        <f>(D186/31)*6</f>
        <v>183.87096774193549</v>
      </c>
      <c r="C186" s="14"/>
      <c r="D186" s="49">
        <v>950</v>
      </c>
      <c r="E186" s="14"/>
      <c r="F186" s="14"/>
      <c r="G186" s="14">
        <f>ROUND(((K186/31)*25),0)</f>
        <v>766</v>
      </c>
      <c r="H186" s="14"/>
      <c r="I186" s="14">
        <f>ROUND(((K186/31)*6),0)</f>
        <v>184</v>
      </c>
      <c r="J186" s="14"/>
      <c r="K186" s="14">
        <f>D186</f>
        <v>950</v>
      </c>
      <c r="L186" s="17">
        <f>H186+J186</f>
        <v>0</v>
      </c>
      <c r="M186" s="14">
        <f>SUM(M176,M183)</f>
        <v>1691</v>
      </c>
      <c r="N186" s="14">
        <f>SUM(N176,N183)</f>
        <v>1652</v>
      </c>
      <c r="O186" s="57">
        <f>ROUND((K186/31)*20,0)</f>
        <v>613</v>
      </c>
      <c r="P186" s="42">
        <f>P176+P183</f>
        <v>999</v>
      </c>
      <c r="Q186" s="50" t="s">
        <v>136</v>
      </c>
      <c r="R186" s="14"/>
      <c r="S186" s="42">
        <f>S183+S176</f>
        <v>650</v>
      </c>
      <c r="T186" s="14"/>
      <c r="U186" s="17">
        <f>S186+P186</f>
        <v>1649</v>
      </c>
      <c r="V186" s="14"/>
      <c r="W186" s="14"/>
      <c r="X186" s="14"/>
      <c r="Y186" s="14"/>
      <c r="Z186" s="14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</row>
    <row r="187" spans="1:44" x14ac:dyDescent="0.25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2"/>
      <c r="R187" s="53"/>
      <c r="S187" s="53"/>
      <c r="T187" s="53"/>
      <c r="U187" s="53"/>
      <c r="V187" s="53"/>
      <c r="W187" s="53"/>
      <c r="X187" s="53"/>
      <c r="Y187" s="53"/>
      <c r="Z187" s="53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</row>
    <row r="188" spans="1:44" x14ac:dyDescent="0.25">
      <c r="A188" s="4" t="s">
        <v>137</v>
      </c>
      <c r="B188" s="5" t="str">
        <f>B$4</f>
        <v>Meta Parcial</v>
      </c>
      <c r="C188" s="5" t="str">
        <f t="shared" ref="C188:AR188" si="70">C$4</f>
        <v>26-31-jul-24</v>
      </c>
      <c r="D188" s="5" t="str">
        <f t="shared" si="70"/>
        <v>Meta Mensal</v>
      </c>
      <c r="E188" s="5">
        <f t="shared" si="70"/>
        <v>45505</v>
      </c>
      <c r="F188" s="5" t="e">
        <f t="shared" ca="1" si="70"/>
        <v>#NAME?</v>
      </c>
      <c r="G188" s="5" t="str">
        <f t="shared" si="70"/>
        <v>Meta Parcial</v>
      </c>
      <c r="H188" s="5" t="str">
        <f t="shared" si="70"/>
        <v>01-25-Out-24</v>
      </c>
      <c r="I188" s="5" t="str">
        <f t="shared" si="70"/>
        <v>Meta Parcial</v>
      </c>
      <c r="J188" s="5" t="str">
        <f t="shared" si="70"/>
        <v>26-31-Out-24</v>
      </c>
      <c r="K188" s="5" t="str">
        <f t="shared" si="70"/>
        <v>Meta Mensal</v>
      </c>
      <c r="L188" s="5">
        <f t="shared" si="70"/>
        <v>45566</v>
      </c>
      <c r="M188" s="5" t="e">
        <f t="shared" ca="1" si="70"/>
        <v>#NAME?</v>
      </c>
      <c r="N188" s="5" t="e">
        <f t="shared" ca="1" si="70"/>
        <v>#NAME?</v>
      </c>
      <c r="O188" s="5" t="str">
        <f t="shared" si="70"/>
        <v>Meta Parcial</v>
      </c>
      <c r="P188" s="5" t="str">
        <f t="shared" si="70"/>
        <v>01-20/01 de 2025</v>
      </c>
      <c r="Q188" s="7" t="s">
        <v>138</v>
      </c>
      <c r="R188" s="8" t="str">
        <f t="shared" si="70"/>
        <v>Meta Parcial</v>
      </c>
      <c r="S188" s="8" t="str">
        <f t="shared" si="70"/>
        <v>21-31/01 de 2025</v>
      </c>
      <c r="T188" s="8" t="str">
        <f t="shared" si="70"/>
        <v>Meta Mensal</v>
      </c>
      <c r="U188" s="8">
        <f t="shared" si="70"/>
        <v>45658</v>
      </c>
      <c r="V188" s="8" t="e">
        <f t="shared" ca="1" si="70"/>
        <v>#NAME?</v>
      </c>
      <c r="W188" s="8" t="e">
        <f t="shared" ca="1" si="70"/>
        <v>#NAME?</v>
      </c>
      <c r="X188" s="8" t="e">
        <f t="shared" ca="1" si="70"/>
        <v>#NAME?</v>
      </c>
      <c r="Y188" s="8" t="e">
        <f t="shared" ca="1" si="70"/>
        <v>#NAME?</v>
      </c>
      <c r="Z188" s="8" t="e">
        <f t="shared" ca="1" si="70"/>
        <v>#NAME?</v>
      </c>
      <c r="AA188" s="27" t="e">
        <f t="shared" ca="1" si="70"/>
        <v>#NAME?</v>
      </c>
      <c r="AB188" s="27" t="e">
        <f t="shared" ca="1" si="70"/>
        <v>#NAME?</v>
      </c>
      <c r="AC188" s="27" t="e">
        <f t="shared" ca="1" si="70"/>
        <v>#NAME?</v>
      </c>
      <c r="AD188" s="27" t="e">
        <f t="shared" ca="1" si="70"/>
        <v>#NAME?</v>
      </c>
      <c r="AE188" s="27" t="e">
        <f t="shared" ca="1" si="70"/>
        <v>#NAME?</v>
      </c>
      <c r="AF188" s="27" t="e">
        <f t="shared" ca="1" si="70"/>
        <v>#NAME?</v>
      </c>
      <c r="AG188" s="27" t="e">
        <f t="shared" ca="1" si="70"/>
        <v>#NAME?</v>
      </c>
      <c r="AH188" s="27" t="e">
        <f t="shared" ca="1" si="70"/>
        <v>#NAME?</v>
      </c>
      <c r="AI188" s="27" t="e">
        <f t="shared" ca="1" si="70"/>
        <v>#NAME?</v>
      </c>
      <c r="AJ188" s="27" t="e">
        <f t="shared" ca="1" si="70"/>
        <v>#NAME?</v>
      </c>
      <c r="AK188" s="27" t="e">
        <f t="shared" ca="1" si="70"/>
        <v>#NAME?</v>
      </c>
      <c r="AL188" s="27" t="e">
        <f t="shared" ca="1" si="70"/>
        <v>#NAME?</v>
      </c>
      <c r="AM188" s="27" t="e">
        <f t="shared" ca="1" si="70"/>
        <v>#NAME?</v>
      </c>
      <c r="AN188" s="27" t="e">
        <f t="shared" ca="1" si="70"/>
        <v>#NAME?</v>
      </c>
      <c r="AO188" s="27" t="e">
        <f t="shared" ca="1" si="70"/>
        <v>#NAME?</v>
      </c>
      <c r="AP188" s="27" t="e">
        <f t="shared" ca="1" si="70"/>
        <v>#NAME?</v>
      </c>
      <c r="AQ188" s="27" t="e">
        <f t="shared" ca="1" si="70"/>
        <v>#NAME?</v>
      </c>
      <c r="AR188" s="27" t="e">
        <f t="shared" ca="1" si="70"/>
        <v>#NAME?</v>
      </c>
    </row>
    <row r="189" spans="1:44" s="15" customFormat="1" x14ac:dyDescent="0.25">
      <c r="A189" s="16" t="s">
        <v>139</v>
      </c>
      <c r="B189" s="49">
        <f>(D189/31)*6</f>
        <v>181.16129032258067</v>
      </c>
      <c r="C189" s="14">
        <v>140</v>
      </c>
      <c r="D189" s="49">
        <v>936</v>
      </c>
      <c r="E189" s="14">
        <v>756</v>
      </c>
      <c r="F189" s="14">
        <v>697</v>
      </c>
      <c r="G189" s="14">
        <f>ROUND(((K189/31)*25),0)</f>
        <v>755</v>
      </c>
      <c r="H189" s="14">
        <v>598</v>
      </c>
      <c r="I189" s="14">
        <f>ROUND(((K189/31)*6),0)</f>
        <v>181</v>
      </c>
      <c r="J189" s="14">
        <v>134</v>
      </c>
      <c r="K189" s="56">
        <f>D189</f>
        <v>936</v>
      </c>
      <c r="L189" s="17">
        <f>H189+J189</f>
        <v>732</v>
      </c>
      <c r="M189" s="14">
        <v>719</v>
      </c>
      <c r="N189" s="14">
        <v>757</v>
      </c>
      <c r="O189" s="57">
        <f>ROUND((K189/31)*20,0)</f>
        <v>604</v>
      </c>
      <c r="P189" s="42">
        <v>490</v>
      </c>
      <c r="Q189" s="16" t="s">
        <v>139</v>
      </c>
      <c r="R189" s="14">
        <f>ROUND((T189/31)*11,0)</f>
        <v>314</v>
      </c>
      <c r="S189" s="42">
        <v>311</v>
      </c>
      <c r="T189" s="56">
        <v>884</v>
      </c>
      <c r="U189" s="17">
        <f>S189+P189</f>
        <v>801</v>
      </c>
      <c r="V189" s="14"/>
      <c r="W189" s="14"/>
      <c r="X189" s="14"/>
      <c r="Y189" s="14"/>
      <c r="Z189" s="14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</row>
    <row r="190" spans="1:44" s="15" customFormat="1" x14ac:dyDescent="0.25">
      <c r="A190" s="16" t="s">
        <v>140</v>
      </c>
      <c r="B190" s="72">
        <f>(D190/31)*6</f>
        <v>6.9677419354838719</v>
      </c>
      <c r="C190" s="14">
        <v>0</v>
      </c>
      <c r="D190" s="72">
        <v>36</v>
      </c>
      <c r="E190" s="14">
        <v>0</v>
      </c>
      <c r="F190" s="14">
        <v>0</v>
      </c>
      <c r="G190" s="14">
        <f>ROUND(((K190/31)*25),0)</f>
        <v>29</v>
      </c>
      <c r="H190" s="14">
        <v>0</v>
      </c>
      <c r="I190" s="14">
        <f>ROUND(((K190/31)*6),0)</f>
        <v>7</v>
      </c>
      <c r="J190" s="14">
        <v>0</v>
      </c>
      <c r="K190" s="56">
        <f>D190</f>
        <v>36</v>
      </c>
      <c r="L190" s="17">
        <f>H190+J190</f>
        <v>0</v>
      </c>
      <c r="M190" s="14">
        <v>0</v>
      </c>
      <c r="N190" s="14">
        <v>0</v>
      </c>
      <c r="O190" s="57">
        <f>ROUND((K190/31)*20,0)</f>
        <v>23</v>
      </c>
      <c r="P190" s="42">
        <v>0</v>
      </c>
      <c r="Q190" s="16" t="s">
        <v>140</v>
      </c>
      <c r="R190" s="14">
        <f>ROUND((T190/31)*11,0)</f>
        <v>14</v>
      </c>
      <c r="S190" s="42">
        <v>0</v>
      </c>
      <c r="T190" s="56">
        <v>40</v>
      </c>
      <c r="U190" s="17">
        <f>S190+P190</f>
        <v>0</v>
      </c>
      <c r="V190" s="14"/>
      <c r="W190" s="14"/>
      <c r="X190" s="14"/>
      <c r="Y190" s="14"/>
      <c r="Z190" s="14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</row>
    <row r="191" spans="1:44" s="21" customFormat="1" x14ac:dyDescent="0.25">
      <c r="A191" s="18" t="s">
        <v>13</v>
      </c>
      <c r="B191" s="73">
        <f t="shared" ref="B191:P191" si="71">SUM(B189:B190)</f>
        <v>188.12903225806454</v>
      </c>
      <c r="C191" s="73">
        <f t="shared" si="71"/>
        <v>140</v>
      </c>
      <c r="D191" s="73">
        <f t="shared" si="71"/>
        <v>972</v>
      </c>
      <c r="E191" s="73">
        <f t="shared" si="71"/>
        <v>756</v>
      </c>
      <c r="F191" s="73">
        <f t="shared" si="71"/>
        <v>697</v>
      </c>
      <c r="G191" s="73">
        <f t="shared" si="71"/>
        <v>784</v>
      </c>
      <c r="H191" s="73">
        <f t="shared" si="71"/>
        <v>598</v>
      </c>
      <c r="I191" s="73">
        <f t="shared" si="71"/>
        <v>188</v>
      </c>
      <c r="J191" s="73">
        <f t="shared" si="71"/>
        <v>134</v>
      </c>
      <c r="K191" s="73">
        <f t="shared" si="71"/>
        <v>972</v>
      </c>
      <c r="L191" s="73">
        <f t="shared" si="71"/>
        <v>732</v>
      </c>
      <c r="M191" s="73">
        <f t="shared" si="71"/>
        <v>719</v>
      </c>
      <c r="N191" s="73">
        <f t="shared" si="71"/>
        <v>757</v>
      </c>
      <c r="O191" s="73">
        <f t="shared" si="71"/>
        <v>627</v>
      </c>
      <c r="P191" s="73">
        <f t="shared" si="71"/>
        <v>490</v>
      </c>
      <c r="Q191" s="18" t="s">
        <v>13</v>
      </c>
      <c r="R191" s="73">
        <f t="shared" ref="R191:AR191" si="72">SUM(R189:R190)</f>
        <v>328</v>
      </c>
      <c r="S191" s="73">
        <f t="shared" si="72"/>
        <v>311</v>
      </c>
      <c r="T191" s="73">
        <f t="shared" si="72"/>
        <v>924</v>
      </c>
      <c r="U191" s="73">
        <f t="shared" si="72"/>
        <v>801</v>
      </c>
      <c r="V191" s="73">
        <f t="shared" si="72"/>
        <v>0</v>
      </c>
      <c r="W191" s="73">
        <f t="shared" si="72"/>
        <v>0</v>
      </c>
      <c r="X191" s="73">
        <f t="shared" si="72"/>
        <v>0</v>
      </c>
      <c r="Y191" s="73">
        <f t="shared" si="72"/>
        <v>0</v>
      </c>
      <c r="Z191" s="73">
        <f t="shared" si="72"/>
        <v>0</v>
      </c>
      <c r="AA191" s="74">
        <f t="shared" si="72"/>
        <v>0</v>
      </c>
      <c r="AB191" s="74">
        <f t="shared" si="72"/>
        <v>0</v>
      </c>
      <c r="AC191" s="74">
        <f t="shared" si="72"/>
        <v>0</v>
      </c>
      <c r="AD191" s="74">
        <f t="shared" si="72"/>
        <v>0</v>
      </c>
      <c r="AE191" s="74">
        <f t="shared" si="72"/>
        <v>0</v>
      </c>
      <c r="AF191" s="74">
        <f t="shared" si="72"/>
        <v>0</v>
      </c>
      <c r="AG191" s="74">
        <f t="shared" si="72"/>
        <v>0</v>
      </c>
      <c r="AH191" s="74">
        <f t="shared" si="72"/>
        <v>0</v>
      </c>
      <c r="AI191" s="74">
        <f t="shared" si="72"/>
        <v>0</v>
      </c>
      <c r="AJ191" s="74">
        <f t="shared" si="72"/>
        <v>0</v>
      </c>
      <c r="AK191" s="74">
        <f t="shared" si="72"/>
        <v>0</v>
      </c>
      <c r="AL191" s="74">
        <f t="shared" si="72"/>
        <v>0</v>
      </c>
      <c r="AM191" s="74">
        <f t="shared" si="72"/>
        <v>0</v>
      </c>
      <c r="AN191" s="74">
        <f t="shared" si="72"/>
        <v>0</v>
      </c>
      <c r="AO191" s="74">
        <f t="shared" si="72"/>
        <v>0</v>
      </c>
      <c r="AP191" s="74">
        <f t="shared" si="72"/>
        <v>0</v>
      </c>
      <c r="AQ191" s="74">
        <f t="shared" si="72"/>
        <v>0</v>
      </c>
      <c r="AR191" s="74">
        <f t="shared" si="72"/>
        <v>0</v>
      </c>
    </row>
    <row r="192" spans="1:44" x14ac:dyDescent="0.25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2"/>
      <c r="R192" s="53"/>
      <c r="S192" s="53"/>
      <c r="T192" s="53"/>
      <c r="U192" s="53"/>
      <c r="V192" s="53"/>
      <c r="W192" s="53"/>
      <c r="X192" s="53"/>
      <c r="Y192" s="53"/>
      <c r="Z192" s="53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</row>
    <row r="193" spans="1:44" x14ac:dyDescent="0.25">
      <c r="A193" s="4" t="s">
        <v>141</v>
      </c>
      <c r="B193" s="5" t="str">
        <f>B$4</f>
        <v>Meta Parcial</v>
      </c>
      <c r="C193" s="5" t="str">
        <f t="shared" ref="C193:AR193" si="73">C$4</f>
        <v>26-31-jul-24</v>
      </c>
      <c r="D193" s="5" t="str">
        <f t="shared" si="73"/>
        <v>Meta Mensal</v>
      </c>
      <c r="E193" s="5">
        <f t="shared" si="73"/>
        <v>45505</v>
      </c>
      <c r="F193" s="5" t="e">
        <f t="shared" ca="1" si="73"/>
        <v>#NAME?</v>
      </c>
      <c r="G193" s="5" t="str">
        <f t="shared" si="73"/>
        <v>Meta Parcial</v>
      </c>
      <c r="H193" s="5" t="str">
        <f t="shared" si="73"/>
        <v>01-25-Out-24</v>
      </c>
      <c r="I193" s="5" t="str">
        <f t="shared" si="73"/>
        <v>Meta Parcial</v>
      </c>
      <c r="J193" s="5" t="str">
        <f t="shared" si="73"/>
        <v>26-31-Out-24</v>
      </c>
      <c r="K193" s="5" t="str">
        <f t="shared" si="73"/>
        <v>Meta Mensal</v>
      </c>
      <c r="L193" s="5">
        <f>L$4</f>
        <v>45566</v>
      </c>
      <c r="M193" s="5" t="e">
        <f t="shared" ca="1" si="73"/>
        <v>#NAME?</v>
      </c>
      <c r="N193" s="5" t="e">
        <f t="shared" ca="1" si="73"/>
        <v>#NAME?</v>
      </c>
      <c r="O193" s="5" t="str">
        <f t="shared" si="73"/>
        <v>Meta Parcial</v>
      </c>
      <c r="P193" s="5" t="str">
        <f t="shared" si="73"/>
        <v>01-20/01 de 2025</v>
      </c>
      <c r="Q193" s="7" t="s">
        <v>142</v>
      </c>
      <c r="R193" s="8" t="str">
        <f t="shared" si="73"/>
        <v>Meta Parcial</v>
      </c>
      <c r="S193" s="8" t="str">
        <f t="shared" si="73"/>
        <v>21-31/01 de 2025</v>
      </c>
      <c r="T193" s="8" t="str">
        <f t="shared" si="73"/>
        <v>Meta Mensal</v>
      </c>
      <c r="U193" s="8">
        <f t="shared" si="73"/>
        <v>45658</v>
      </c>
      <c r="V193" s="8" t="e">
        <f t="shared" ca="1" si="73"/>
        <v>#NAME?</v>
      </c>
      <c r="W193" s="8" t="e">
        <f t="shared" ca="1" si="73"/>
        <v>#NAME?</v>
      </c>
      <c r="X193" s="8" t="e">
        <f t="shared" ca="1" si="73"/>
        <v>#NAME?</v>
      </c>
      <c r="Y193" s="8" t="e">
        <f t="shared" ca="1" si="73"/>
        <v>#NAME?</v>
      </c>
      <c r="Z193" s="8" t="e">
        <f t="shared" ca="1" si="73"/>
        <v>#NAME?</v>
      </c>
      <c r="AA193" s="27" t="e">
        <f t="shared" ca="1" si="73"/>
        <v>#NAME?</v>
      </c>
      <c r="AB193" s="27" t="e">
        <f t="shared" ca="1" si="73"/>
        <v>#NAME?</v>
      </c>
      <c r="AC193" s="27" t="e">
        <f t="shared" ca="1" si="73"/>
        <v>#NAME?</v>
      </c>
      <c r="AD193" s="27" t="e">
        <f t="shared" ca="1" si="73"/>
        <v>#NAME?</v>
      </c>
      <c r="AE193" s="27" t="e">
        <f t="shared" ca="1" si="73"/>
        <v>#NAME?</v>
      </c>
      <c r="AF193" s="27" t="e">
        <f t="shared" ca="1" si="73"/>
        <v>#NAME?</v>
      </c>
      <c r="AG193" s="27" t="e">
        <f t="shared" ca="1" si="73"/>
        <v>#NAME?</v>
      </c>
      <c r="AH193" s="27" t="e">
        <f t="shared" ca="1" si="73"/>
        <v>#NAME?</v>
      </c>
      <c r="AI193" s="27" t="e">
        <f t="shared" ca="1" si="73"/>
        <v>#NAME?</v>
      </c>
      <c r="AJ193" s="27" t="e">
        <f t="shared" ca="1" si="73"/>
        <v>#NAME?</v>
      </c>
      <c r="AK193" s="27" t="e">
        <f t="shared" ca="1" si="73"/>
        <v>#NAME?</v>
      </c>
      <c r="AL193" s="27" t="e">
        <f t="shared" ca="1" si="73"/>
        <v>#NAME?</v>
      </c>
      <c r="AM193" s="27" t="e">
        <f t="shared" ca="1" si="73"/>
        <v>#NAME?</v>
      </c>
      <c r="AN193" s="27" t="e">
        <f t="shared" ca="1" si="73"/>
        <v>#NAME?</v>
      </c>
      <c r="AO193" s="27" t="e">
        <f t="shared" ca="1" si="73"/>
        <v>#NAME?</v>
      </c>
      <c r="AP193" s="27" t="e">
        <f t="shared" ca="1" si="73"/>
        <v>#NAME?</v>
      </c>
      <c r="AQ193" s="27" t="e">
        <f t="shared" ca="1" si="73"/>
        <v>#NAME?</v>
      </c>
      <c r="AR193" s="27" t="e">
        <f t="shared" ca="1" si="73"/>
        <v>#NAME?</v>
      </c>
    </row>
    <row r="194" spans="1:44" s="15" customFormat="1" hidden="1" x14ac:dyDescent="0.25">
      <c r="A194" s="16" t="s">
        <v>143</v>
      </c>
      <c r="B194" s="49">
        <f>(D194/31)*6</f>
        <v>2322.5806451612907</v>
      </c>
      <c r="C194" s="14">
        <v>2842</v>
      </c>
      <c r="D194" s="49">
        <v>12000</v>
      </c>
      <c r="E194" s="14">
        <v>14061</v>
      </c>
      <c r="F194" s="14">
        <v>7935</v>
      </c>
      <c r="G194" s="14">
        <f>ROUND(((K194/31)*25),0)</f>
        <v>9677</v>
      </c>
      <c r="H194" s="14">
        <v>9290</v>
      </c>
      <c r="I194" s="14">
        <f>ROUND(((K194/31)*6),0)</f>
        <v>2323</v>
      </c>
      <c r="J194" s="14">
        <v>3141</v>
      </c>
      <c r="K194" s="56">
        <f>D194</f>
        <v>12000</v>
      </c>
      <c r="L194" s="17">
        <f>H194+J194</f>
        <v>12431</v>
      </c>
      <c r="M194" s="14">
        <v>11907</v>
      </c>
      <c r="N194" s="14">
        <v>14812</v>
      </c>
      <c r="O194" s="43">
        <f>ROUND((K194/31)*20,0)</f>
        <v>7742</v>
      </c>
      <c r="P194" s="42">
        <v>7718</v>
      </c>
      <c r="Q194" s="75"/>
      <c r="R194" s="61"/>
      <c r="S194" s="61"/>
      <c r="T194" s="62"/>
      <c r="U194" s="63"/>
      <c r="V194" s="61"/>
      <c r="W194" s="61"/>
      <c r="X194" s="61"/>
      <c r="Y194" s="61"/>
      <c r="Z194" s="61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</row>
    <row r="195" spans="1:44" s="15" customFormat="1" x14ac:dyDescent="0.25">
      <c r="A195" s="16" t="s">
        <v>144</v>
      </c>
      <c r="B195" s="72">
        <f>(D195/31)*6</f>
        <v>2322.5806451612907</v>
      </c>
      <c r="C195" s="14">
        <v>1831</v>
      </c>
      <c r="D195" s="72">
        <v>12000</v>
      </c>
      <c r="E195" s="14">
        <v>9294</v>
      </c>
      <c r="F195" s="14">
        <v>13253</v>
      </c>
      <c r="G195" s="14">
        <f>ROUND(((K195/31)*25),0)</f>
        <v>9677</v>
      </c>
      <c r="H195" s="14">
        <v>9519</v>
      </c>
      <c r="I195" s="14">
        <f>ROUND(((K195/31)*6),0)</f>
        <v>2323</v>
      </c>
      <c r="J195" s="14">
        <v>1499</v>
      </c>
      <c r="K195" s="56">
        <f>D195</f>
        <v>12000</v>
      </c>
      <c r="L195" s="17">
        <f>H195+J195</f>
        <v>11018</v>
      </c>
      <c r="M195" s="14">
        <v>10785</v>
      </c>
      <c r="N195" s="14">
        <v>7261</v>
      </c>
      <c r="O195" s="43">
        <f>ROUND((K195/31)*20,0)</f>
        <v>7742</v>
      </c>
      <c r="P195" s="42">
        <v>6825</v>
      </c>
      <c r="Q195" s="16" t="s">
        <v>144</v>
      </c>
      <c r="R195" s="14">
        <f>ROUND((T195/31)*11,0)</f>
        <v>3548</v>
      </c>
      <c r="S195" s="42">
        <v>8556</v>
      </c>
      <c r="T195" s="56">
        <v>10000</v>
      </c>
      <c r="U195" s="17">
        <f>S195+P195</f>
        <v>15381</v>
      </c>
      <c r="V195" s="14"/>
      <c r="W195" s="14"/>
      <c r="X195" s="14"/>
      <c r="Y195" s="14"/>
      <c r="Z195" s="14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</row>
    <row r="196" spans="1:44" s="15" customFormat="1" x14ac:dyDescent="0.25">
      <c r="A196" s="16"/>
      <c r="B196" s="72"/>
      <c r="C196" s="14"/>
      <c r="D196" s="72"/>
      <c r="E196" s="14"/>
      <c r="F196" s="14"/>
      <c r="G196" s="14"/>
      <c r="H196" s="14"/>
      <c r="I196" s="14"/>
      <c r="J196" s="14"/>
      <c r="K196" s="56"/>
      <c r="L196" s="17"/>
      <c r="M196" s="14"/>
      <c r="N196" s="14"/>
      <c r="O196" s="56"/>
      <c r="P196" s="14"/>
      <c r="Q196" s="16" t="s">
        <v>145</v>
      </c>
      <c r="R196" s="14">
        <v>2</v>
      </c>
      <c r="S196" s="42">
        <v>2</v>
      </c>
      <c r="T196" s="56">
        <v>2</v>
      </c>
      <c r="U196" s="17">
        <f>S196+P196</f>
        <v>2</v>
      </c>
      <c r="V196" s="14"/>
      <c r="W196" s="14"/>
      <c r="X196" s="14"/>
      <c r="Y196" s="14"/>
      <c r="Z196" s="14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</row>
    <row r="197" spans="1:44" s="21" customFormat="1" x14ac:dyDescent="0.25">
      <c r="A197" s="18" t="s">
        <v>13</v>
      </c>
      <c r="B197" s="73">
        <f>SUM(B194:B195)</f>
        <v>4645.1612903225814</v>
      </c>
      <c r="C197" s="73">
        <f t="shared" ref="C197:P197" si="74">SUM(C194:C195)</f>
        <v>4673</v>
      </c>
      <c r="D197" s="73">
        <f t="shared" si="74"/>
        <v>24000</v>
      </c>
      <c r="E197" s="73">
        <f t="shared" si="74"/>
        <v>23355</v>
      </c>
      <c r="F197" s="73">
        <f t="shared" si="74"/>
        <v>21188</v>
      </c>
      <c r="G197" s="73">
        <f t="shared" si="74"/>
        <v>19354</v>
      </c>
      <c r="H197" s="73">
        <f t="shared" si="74"/>
        <v>18809</v>
      </c>
      <c r="I197" s="73">
        <f t="shared" si="74"/>
        <v>4646</v>
      </c>
      <c r="J197" s="73">
        <f t="shared" si="74"/>
        <v>4640</v>
      </c>
      <c r="K197" s="73">
        <f t="shared" si="74"/>
        <v>24000</v>
      </c>
      <c r="L197" s="73">
        <f t="shared" si="74"/>
        <v>23449</v>
      </c>
      <c r="M197" s="73">
        <f t="shared" si="74"/>
        <v>22692</v>
      </c>
      <c r="N197" s="73">
        <f t="shared" si="74"/>
        <v>22073</v>
      </c>
      <c r="O197" s="73">
        <f t="shared" si="74"/>
        <v>15484</v>
      </c>
      <c r="P197" s="73">
        <f t="shared" si="74"/>
        <v>14543</v>
      </c>
      <c r="Q197" s="18" t="s">
        <v>13</v>
      </c>
      <c r="R197" s="73">
        <f>SUM(R194:R196)</f>
        <v>3550</v>
      </c>
      <c r="S197" s="73">
        <f t="shared" ref="S197:AR197" si="75">SUM(S194:S196)</f>
        <v>8558</v>
      </c>
      <c r="T197" s="73">
        <f t="shared" si="75"/>
        <v>10002</v>
      </c>
      <c r="U197" s="73">
        <f t="shared" si="75"/>
        <v>15383</v>
      </c>
      <c r="V197" s="73">
        <f t="shared" si="75"/>
        <v>0</v>
      </c>
      <c r="W197" s="73">
        <f t="shared" si="75"/>
        <v>0</v>
      </c>
      <c r="X197" s="73">
        <f t="shared" si="75"/>
        <v>0</v>
      </c>
      <c r="Y197" s="73">
        <f t="shared" si="75"/>
        <v>0</v>
      </c>
      <c r="Z197" s="73">
        <f t="shared" si="75"/>
        <v>0</v>
      </c>
      <c r="AA197" s="74">
        <f t="shared" si="75"/>
        <v>0</v>
      </c>
      <c r="AB197" s="74">
        <f t="shared" si="75"/>
        <v>0</v>
      </c>
      <c r="AC197" s="74">
        <f t="shared" si="75"/>
        <v>0</v>
      </c>
      <c r="AD197" s="74">
        <f t="shared" si="75"/>
        <v>0</v>
      </c>
      <c r="AE197" s="74">
        <f t="shared" si="75"/>
        <v>0</v>
      </c>
      <c r="AF197" s="74">
        <f t="shared" si="75"/>
        <v>0</v>
      </c>
      <c r="AG197" s="74">
        <f t="shared" si="75"/>
        <v>0</v>
      </c>
      <c r="AH197" s="74">
        <f t="shared" si="75"/>
        <v>0</v>
      </c>
      <c r="AI197" s="74">
        <f t="shared" si="75"/>
        <v>0</v>
      </c>
      <c r="AJ197" s="74">
        <f t="shared" si="75"/>
        <v>0</v>
      </c>
      <c r="AK197" s="74">
        <f t="shared" si="75"/>
        <v>0</v>
      </c>
      <c r="AL197" s="74">
        <f t="shared" si="75"/>
        <v>0</v>
      </c>
      <c r="AM197" s="74">
        <f t="shared" si="75"/>
        <v>0</v>
      </c>
      <c r="AN197" s="74">
        <f t="shared" si="75"/>
        <v>0</v>
      </c>
      <c r="AO197" s="74">
        <f t="shared" si="75"/>
        <v>0</v>
      </c>
      <c r="AP197" s="74">
        <f t="shared" si="75"/>
        <v>0</v>
      </c>
      <c r="AQ197" s="74">
        <f t="shared" si="75"/>
        <v>0</v>
      </c>
      <c r="AR197" s="74">
        <f t="shared" si="75"/>
        <v>0</v>
      </c>
    </row>
  </sheetData>
  <mergeCells count="25">
    <mergeCell ref="A2:AR2"/>
    <mergeCell ref="A3:P3"/>
    <mergeCell ref="Q3:AR3"/>
    <mergeCell ref="B10:B32"/>
    <mergeCell ref="D10:D32"/>
    <mergeCell ref="G10:G32"/>
    <mergeCell ref="I10:I32"/>
    <mergeCell ref="K10:K32"/>
    <mergeCell ref="O10:O32"/>
    <mergeCell ref="B36:B41"/>
    <mergeCell ref="D36:D41"/>
    <mergeCell ref="G36:G41"/>
    <mergeCell ref="I36:I41"/>
    <mergeCell ref="K36:K41"/>
    <mergeCell ref="O36:O41"/>
    <mergeCell ref="R68:R74"/>
    <mergeCell ref="T68:T74"/>
    <mergeCell ref="R78:R84"/>
    <mergeCell ref="T78:T84"/>
    <mergeCell ref="R36:R41"/>
    <mergeCell ref="T36:T41"/>
    <mergeCell ref="R45:R50"/>
    <mergeCell ref="T45:T50"/>
    <mergeCell ref="R54:R59"/>
    <mergeCell ref="T54:T59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0" fitToHeight="0" orientation="landscape" horizontalDpi="300" verticalDpi="300" r:id="rId1"/>
  <headerFooter>
    <oddHeader>&amp;C&amp;A</oddHeader>
    <oddFooter>&amp;C
Diretoria Geral - Policlínica de Posse&amp;RPágina &amp;P de &amp;N</oddFooter>
  </headerFooter>
  <rowBreaks count="7" manualBreakCount="7">
    <brk id="27" max="25" man="1"/>
    <brk id="52" max="25" man="1"/>
    <brk id="76" max="25" man="1"/>
    <brk id="99" max="25" man="1"/>
    <brk id="126" max="25" man="1"/>
    <brk id="153" max="25" man="1"/>
    <brk id="177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27CF-83E4-4056-AE3A-39CF1BCF9721}">
  <sheetPr>
    <tabColor theme="7" tint="-0.499984740745262"/>
    <pageSetUpPr fitToPage="1"/>
  </sheetPr>
  <dimension ref="A1:IV22"/>
  <sheetViews>
    <sheetView showGridLines="0" view="pageBreakPreview" zoomScaleNormal="100" zoomScaleSheetLayoutView="100" workbookViewId="0">
      <pane xSplit="1" ySplit="4" topLeftCell="Q18" activePane="bottomRight" state="frozen"/>
      <selection pane="topRight" activeCell="P11" sqref="P11:Q11"/>
      <selection pane="bottomLeft" activeCell="P11" sqref="P11:Q11"/>
      <selection pane="bottomRight" activeCell="T15" sqref="T15"/>
    </sheetView>
  </sheetViews>
  <sheetFormatPr defaultColWidth="8.7109375" defaultRowHeight="12.75" x14ac:dyDescent="0.25"/>
  <cols>
    <col min="1" max="1" width="55" style="81" hidden="1" customWidth="1"/>
    <col min="2" max="2" width="20.7109375" style="81" hidden="1" customWidth="1"/>
    <col min="3" max="3" width="14.28515625" style="81" hidden="1" customWidth="1"/>
    <col min="4" max="16" width="20.7109375" style="81" hidden="1" customWidth="1"/>
    <col min="17" max="17" width="62.140625" style="81" customWidth="1"/>
    <col min="18" max="19" width="20.7109375" style="81" hidden="1" customWidth="1"/>
    <col min="20" max="21" width="20.7109375" style="81" customWidth="1"/>
    <col min="22" max="22" width="20.7109375" style="81" hidden="1" customWidth="1"/>
    <col min="23" max="44" width="0" style="81" hidden="1" customWidth="1"/>
    <col min="45" max="16384" width="8.7109375" style="81"/>
  </cols>
  <sheetData>
    <row r="1" spans="1:256" s="80" customFormat="1" ht="62.25" x14ac:dyDescent="0.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9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pans="1:256" ht="19.5" customHeight="1" x14ac:dyDescent="0.2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</row>
    <row r="3" spans="1:256" ht="19.5" customHeight="1" x14ac:dyDescent="0.25">
      <c r="A3" s="151" t="s">
        <v>146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256" s="87" customFormat="1" ht="19.5" customHeight="1" x14ac:dyDescent="0.2">
      <c r="A4" s="82" t="s">
        <v>147</v>
      </c>
      <c r="B4" s="83" t="str">
        <f>Produção1!D4</f>
        <v>Meta Mensal</v>
      </c>
      <c r="C4" s="83" t="str">
        <f>Produção1!C9</f>
        <v>26-31-jul-24</v>
      </c>
      <c r="D4" s="83" t="s">
        <v>6</v>
      </c>
      <c r="E4" s="83">
        <f>Produção1!E4</f>
        <v>45505</v>
      </c>
      <c r="F4" s="83" t="e">
        <f ca="1">Produção1!F4</f>
        <v>#NAME?</v>
      </c>
      <c r="G4" s="83" t="str">
        <f>Produção1!G4</f>
        <v>Meta Parcial</v>
      </c>
      <c r="H4" s="83" t="str">
        <f>Produção1!H4</f>
        <v>01-25-Out-24</v>
      </c>
      <c r="I4" s="83" t="str">
        <f>Produção1!I4</f>
        <v>Meta Parcial</v>
      </c>
      <c r="J4" s="83" t="str">
        <f>Produção1!J4</f>
        <v>26-31-Out-24</v>
      </c>
      <c r="K4" s="83" t="str">
        <f>Produção1!K4</f>
        <v>Meta Mensal</v>
      </c>
      <c r="L4" s="83">
        <f>Produção1!L4</f>
        <v>45566</v>
      </c>
      <c r="M4" s="83" t="e">
        <f ca="1">Produção1!M4</f>
        <v>#NAME?</v>
      </c>
      <c r="N4" s="83" t="e">
        <f ca="1">Produção1!N4</f>
        <v>#NAME?</v>
      </c>
      <c r="O4" s="83" t="str">
        <f>Produção1!O4</f>
        <v>Meta Parcial</v>
      </c>
      <c r="P4" s="83" t="str">
        <f>Produção1!P4</f>
        <v>01-20/01 de 2025</v>
      </c>
      <c r="Q4" s="84" t="s">
        <v>147</v>
      </c>
      <c r="R4" s="83" t="str">
        <f>Produção1!R4</f>
        <v>Meta Parcial</v>
      </c>
      <c r="S4" s="83" t="str">
        <f>Produção1!S4</f>
        <v>21-31/01 de 2025</v>
      </c>
      <c r="T4" s="83" t="str">
        <f>Produção1!T4</f>
        <v>Meta Mensal</v>
      </c>
      <c r="U4" s="83">
        <f>Produção1!U4</f>
        <v>45658</v>
      </c>
      <c r="V4" s="85" t="e">
        <f ca="1">Produção1!V4</f>
        <v>#NAME?</v>
      </c>
      <c r="W4" s="85" t="e">
        <f ca="1">Produção1!W4</f>
        <v>#NAME?</v>
      </c>
      <c r="X4" s="85" t="e">
        <f ca="1">Produção1!X4</f>
        <v>#NAME?</v>
      </c>
      <c r="Y4" s="85" t="e">
        <f ca="1">Produção1!Y4</f>
        <v>#NAME?</v>
      </c>
      <c r="Z4" s="85" t="e">
        <f ca="1">Produção1!Z4</f>
        <v>#NAME?</v>
      </c>
      <c r="AA4" s="85" t="e">
        <f ca="1">Produção1!AA4</f>
        <v>#NAME?</v>
      </c>
      <c r="AB4" s="85" t="e">
        <f ca="1">Produção1!AB4</f>
        <v>#NAME?</v>
      </c>
      <c r="AC4" s="85" t="e">
        <f ca="1">Produção1!AC4</f>
        <v>#NAME?</v>
      </c>
      <c r="AD4" s="85" t="e">
        <f ca="1">Produção1!AD4</f>
        <v>#NAME?</v>
      </c>
      <c r="AE4" s="85" t="e">
        <f ca="1">Produção1!AE4</f>
        <v>#NAME?</v>
      </c>
      <c r="AF4" s="85" t="e">
        <f ca="1">Produção1!AF4</f>
        <v>#NAME?</v>
      </c>
      <c r="AG4" s="85" t="e">
        <f ca="1">Produção1!AG4</f>
        <v>#NAME?</v>
      </c>
      <c r="AH4" s="85" t="e">
        <f ca="1">Produção1!AH4</f>
        <v>#NAME?</v>
      </c>
      <c r="AI4" s="85" t="e">
        <f ca="1">Produção1!AI4</f>
        <v>#NAME?</v>
      </c>
      <c r="AJ4" s="85" t="e">
        <f ca="1">Produção1!AJ4</f>
        <v>#NAME?</v>
      </c>
      <c r="AK4" s="85" t="e">
        <f ca="1">Produção1!AK4</f>
        <v>#NAME?</v>
      </c>
      <c r="AL4" s="85" t="e">
        <f ca="1">Produção1!AL4</f>
        <v>#NAME?</v>
      </c>
      <c r="AM4" s="85" t="e">
        <f ca="1">Produção1!AM4</f>
        <v>#NAME?</v>
      </c>
      <c r="AN4" s="85" t="e">
        <f ca="1">Produção1!AN4</f>
        <v>#NAME?</v>
      </c>
      <c r="AO4" s="85" t="e">
        <f ca="1">Produção1!AO4</f>
        <v>#NAME?</v>
      </c>
      <c r="AP4" s="85" t="e">
        <f ca="1">Produção1!AP4</f>
        <v>#NAME?</v>
      </c>
      <c r="AQ4" s="85" t="e">
        <f ca="1">Produção1!AQ4</f>
        <v>#NAME?</v>
      </c>
      <c r="AR4" s="85" t="e">
        <f ca="1">Produção1!AR4</f>
        <v>#NAME?</v>
      </c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spans="1:256" s="93" customFormat="1" ht="19.5" customHeight="1" x14ac:dyDescent="0.25">
      <c r="A5" s="88" t="s">
        <v>148</v>
      </c>
      <c r="B5" s="89">
        <v>1</v>
      </c>
      <c r="C5" s="90">
        <f>IFERROR(ROUND((C6/C7),4),0)</f>
        <v>1.8151999999999999</v>
      </c>
      <c r="D5" s="89">
        <v>1</v>
      </c>
      <c r="E5" s="90">
        <f>IFERROR(ROUND((E6/E7),4),0)</f>
        <v>2.0028999999999999</v>
      </c>
      <c r="F5" s="90">
        <f>IFERROR(ROUND((F6/F7),4),0)</f>
        <v>2.6528999999999998</v>
      </c>
      <c r="G5" s="90">
        <f>B5</f>
        <v>1</v>
      </c>
      <c r="H5" s="90">
        <f t="shared" ref="H5:AR5" si="0">IFERROR(ROUND((H6/H7),4),0)</f>
        <v>2.7410999999999999</v>
      </c>
      <c r="I5" s="90">
        <f>B5</f>
        <v>1</v>
      </c>
      <c r="J5" s="90">
        <f t="shared" si="0"/>
        <v>2.3111999999999999</v>
      </c>
      <c r="K5" s="90">
        <f>B5</f>
        <v>1</v>
      </c>
      <c r="L5" s="90">
        <f t="shared" si="0"/>
        <v>2.6577999999999999</v>
      </c>
      <c r="M5" s="90">
        <f t="shared" si="0"/>
        <v>2.5912999999999999</v>
      </c>
      <c r="N5" s="90">
        <f t="shared" si="0"/>
        <v>2.6539000000000001</v>
      </c>
      <c r="O5" s="90">
        <v>1</v>
      </c>
      <c r="P5" s="90">
        <f t="shared" si="0"/>
        <v>0</v>
      </c>
      <c r="Q5" s="91" t="s">
        <v>148</v>
      </c>
      <c r="R5" s="90">
        <v>1</v>
      </c>
      <c r="S5" s="90">
        <f t="shared" si="0"/>
        <v>0</v>
      </c>
      <c r="T5" s="90">
        <v>1</v>
      </c>
      <c r="U5" s="90">
        <f t="shared" si="0"/>
        <v>1.2270000000000001</v>
      </c>
      <c r="V5" s="92">
        <f t="shared" si="0"/>
        <v>0</v>
      </c>
      <c r="W5" s="92">
        <f t="shared" si="0"/>
        <v>0</v>
      </c>
      <c r="X5" s="92">
        <f t="shared" si="0"/>
        <v>0</v>
      </c>
      <c r="Y5" s="92">
        <f t="shared" si="0"/>
        <v>0</v>
      </c>
      <c r="Z5" s="92">
        <f t="shared" si="0"/>
        <v>0</v>
      </c>
      <c r="AA5" s="92">
        <f t="shared" si="0"/>
        <v>0</v>
      </c>
      <c r="AB5" s="92">
        <f t="shared" si="0"/>
        <v>0</v>
      </c>
      <c r="AC5" s="92">
        <f t="shared" si="0"/>
        <v>0</v>
      </c>
      <c r="AD5" s="92">
        <f t="shared" si="0"/>
        <v>0</v>
      </c>
      <c r="AE5" s="92">
        <f t="shared" si="0"/>
        <v>0</v>
      </c>
      <c r="AF5" s="92">
        <f t="shared" si="0"/>
        <v>0</v>
      </c>
      <c r="AG5" s="92">
        <f t="shared" si="0"/>
        <v>0</v>
      </c>
      <c r="AH5" s="92">
        <f t="shared" si="0"/>
        <v>0</v>
      </c>
      <c r="AI5" s="92">
        <f t="shared" si="0"/>
        <v>0</v>
      </c>
      <c r="AJ5" s="92">
        <f t="shared" si="0"/>
        <v>0</v>
      </c>
      <c r="AK5" s="92">
        <f t="shared" si="0"/>
        <v>0</v>
      </c>
      <c r="AL5" s="92">
        <f t="shared" si="0"/>
        <v>0</v>
      </c>
      <c r="AM5" s="92">
        <f t="shared" si="0"/>
        <v>0</v>
      </c>
      <c r="AN5" s="92">
        <f t="shared" si="0"/>
        <v>0</v>
      </c>
      <c r="AO5" s="92">
        <f t="shared" si="0"/>
        <v>0</v>
      </c>
      <c r="AP5" s="92">
        <f t="shared" si="0"/>
        <v>0</v>
      </c>
      <c r="AQ5" s="92">
        <f t="shared" si="0"/>
        <v>0</v>
      </c>
      <c r="AR5" s="92">
        <f t="shared" si="0"/>
        <v>0</v>
      </c>
    </row>
    <row r="6" spans="1:256" s="98" customFormat="1" ht="19.5" customHeight="1" x14ac:dyDescent="0.2">
      <c r="A6" s="94" t="s">
        <v>149</v>
      </c>
      <c r="B6" s="95"/>
      <c r="C6" s="14">
        <v>1341</v>
      </c>
      <c r="D6" s="95"/>
      <c r="E6" s="14">
        <v>7645</v>
      </c>
      <c r="F6" s="14">
        <v>10126</v>
      </c>
      <c r="G6" s="14"/>
      <c r="H6" s="61">
        <v>8437</v>
      </c>
      <c r="I6" s="14"/>
      <c r="J6" s="61">
        <v>1708</v>
      </c>
      <c r="K6" s="14"/>
      <c r="L6" s="14">
        <f>J6+H6</f>
        <v>10145</v>
      </c>
      <c r="M6" s="14">
        <v>9891</v>
      </c>
      <c r="N6" s="14">
        <v>10130</v>
      </c>
      <c r="O6" s="14"/>
      <c r="P6" s="14"/>
      <c r="Q6" s="96" t="s">
        <v>149</v>
      </c>
      <c r="R6" s="14"/>
      <c r="S6" s="14"/>
      <c r="T6" s="14"/>
      <c r="U6" s="42">
        <v>10675</v>
      </c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pans="1:256" s="98" customFormat="1" ht="19.5" customHeight="1" x14ac:dyDescent="0.2">
      <c r="A7" s="94" t="s">
        <v>150</v>
      </c>
      <c r="B7" s="95"/>
      <c r="C7" s="14">
        <f>Produção1!$B$5+Produção1!$B$6</f>
        <v>738.77419354838707</v>
      </c>
      <c r="D7" s="95"/>
      <c r="E7" s="14">
        <f>Produção1!$D$5+Produção1!$D$6</f>
        <v>3817</v>
      </c>
      <c r="F7" s="14">
        <f>Produção1!$D$5+Produção1!$D$6</f>
        <v>3817</v>
      </c>
      <c r="G7" s="14"/>
      <c r="H7" s="14">
        <f>Produção1!$G$5+Produção1!$G$6</f>
        <v>3078</v>
      </c>
      <c r="I7" s="14"/>
      <c r="J7" s="14">
        <f>Produção1!$I$5+Produção1!$I$6</f>
        <v>739</v>
      </c>
      <c r="K7" s="14"/>
      <c r="L7" s="14">
        <f>Produção1!$D$5+Produção1!$D$6</f>
        <v>3817</v>
      </c>
      <c r="M7" s="14">
        <f>Produção1!$D$5+Produção1!$D$6</f>
        <v>3817</v>
      </c>
      <c r="N7" s="14">
        <f>Produção1!$D$5+Produção1!$D$6</f>
        <v>3817</v>
      </c>
      <c r="O7" s="14"/>
      <c r="P7" s="14">
        <f>Produção1!$D$5+Produção1!$D$6</f>
        <v>3817</v>
      </c>
      <c r="Q7" s="96" t="s">
        <v>150</v>
      </c>
      <c r="R7" s="14"/>
      <c r="S7" s="14">
        <f>Produção1!$D$5+Produção1!$D$6</f>
        <v>3817</v>
      </c>
      <c r="T7" s="14"/>
      <c r="U7" s="14">
        <v>8700</v>
      </c>
      <c r="V7" s="43">
        <f>Produção1!$D$5+Produção1!$D$6</f>
        <v>3817</v>
      </c>
      <c r="W7" s="43">
        <f>Produção1!$D$5+Produção1!$D$6</f>
        <v>3817</v>
      </c>
      <c r="X7" s="43">
        <f>Produção1!$D$5+Produção1!$D$6</f>
        <v>3817</v>
      </c>
      <c r="Y7" s="43">
        <f>Produção1!$D$5+Produção1!$D$6</f>
        <v>3817</v>
      </c>
      <c r="Z7" s="43">
        <f>Produção1!$D$5+Produção1!$D$6</f>
        <v>3817</v>
      </c>
      <c r="AA7" s="43">
        <f>Produção1!$D$5+Produção1!$D$6</f>
        <v>3817</v>
      </c>
      <c r="AB7" s="43">
        <f>Produção1!$D$5+Produção1!$D$6</f>
        <v>3817</v>
      </c>
      <c r="AC7" s="43">
        <f>Produção1!$D$5+Produção1!$D$6</f>
        <v>3817</v>
      </c>
      <c r="AD7" s="43">
        <f>Produção1!$D$5+Produção1!$D$6</f>
        <v>3817</v>
      </c>
      <c r="AE7" s="43">
        <f>Produção1!$D$5+Produção1!$D$6</f>
        <v>3817</v>
      </c>
      <c r="AF7" s="43">
        <f>Produção1!$D$5+Produção1!$D$6</f>
        <v>3817</v>
      </c>
      <c r="AG7" s="43">
        <f>Produção1!$D$5+Produção1!$D$6</f>
        <v>3817</v>
      </c>
      <c r="AH7" s="43">
        <f>Produção1!$D$5+Produção1!$D$6</f>
        <v>3817</v>
      </c>
      <c r="AI7" s="43">
        <f>Produção1!$D$5+Produção1!$D$6</f>
        <v>3817</v>
      </c>
      <c r="AJ7" s="43">
        <f>Produção1!$D$5+Produção1!$D$6</f>
        <v>3817</v>
      </c>
      <c r="AK7" s="43">
        <f>Produção1!$D$5+Produção1!$D$6</f>
        <v>3817</v>
      </c>
      <c r="AL7" s="43">
        <f>Produção1!$D$5+Produção1!$D$6</f>
        <v>3817</v>
      </c>
      <c r="AM7" s="43">
        <f>Produção1!$D$5+Produção1!$D$6</f>
        <v>3817</v>
      </c>
      <c r="AN7" s="43">
        <f>Produção1!$D$5+Produção1!$D$6</f>
        <v>3817</v>
      </c>
      <c r="AO7" s="43">
        <f>Produção1!$D$5+Produção1!$D$6</f>
        <v>3817</v>
      </c>
      <c r="AP7" s="43">
        <f>Produção1!$D$5+Produção1!$D$6</f>
        <v>3817</v>
      </c>
      <c r="AQ7" s="43">
        <f>Produção1!$D$5+Produção1!$D$6</f>
        <v>3817</v>
      </c>
      <c r="AR7" s="43">
        <f>Produção1!$D$5+Produção1!$D$6</f>
        <v>3817</v>
      </c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pans="1:256" s="93" customFormat="1" ht="19.5" customHeight="1" x14ac:dyDescent="0.25">
      <c r="A8" s="99" t="s">
        <v>151</v>
      </c>
      <c r="B8" s="100">
        <v>1</v>
      </c>
      <c r="C8" s="101">
        <f>IFERROR(ROUND((C9/C10),4),0)</f>
        <v>0.57479999999999998</v>
      </c>
      <c r="D8" s="100">
        <v>1</v>
      </c>
      <c r="E8" s="101">
        <f>IFERROR(ROUND((E9/E10),4),0)</f>
        <v>1.1100000000000001</v>
      </c>
      <c r="F8" s="101">
        <f>IFERROR(ROUND((F9/F10),4),0)</f>
        <v>1.1841999999999999</v>
      </c>
      <c r="G8" s="101">
        <f>B8</f>
        <v>1</v>
      </c>
      <c r="H8" s="101">
        <f t="shared" ref="H8:AR8" si="1">IFERROR(ROUND((H9/H10),4),0)</f>
        <v>1.1893</v>
      </c>
      <c r="I8" s="101">
        <f>B8</f>
        <v>1</v>
      </c>
      <c r="J8" s="101">
        <f t="shared" si="1"/>
        <v>0.8972</v>
      </c>
      <c r="K8" s="101">
        <f>B8</f>
        <v>1</v>
      </c>
      <c r="L8" s="101">
        <f t="shared" si="1"/>
        <v>1.1325000000000001</v>
      </c>
      <c r="M8" s="101">
        <f t="shared" si="1"/>
        <v>1.1121000000000001</v>
      </c>
      <c r="N8" s="101">
        <f t="shared" si="1"/>
        <v>1.1133</v>
      </c>
      <c r="O8" s="101">
        <v>1</v>
      </c>
      <c r="P8" s="101">
        <f t="shared" si="1"/>
        <v>0</v>
      </c>
      <c r="Q8" s="102" t="s">
        <v>151</v>
      </c>
      <c r="R8" s="101">
        <v>1</v>
      </c>
      <c r="S8" s="101">
        <f t="shared" si="1"/>
        <v>0</v>
      </c>
      <c r="T8" s="101">
        <v>1</v>
      </c>
      <c r="U8" s="101">
        <f t="shared" si="1"/>
        <v>1.2378</v>
      </c>
      <c r="V8" s="103">
        <f t="shared" si="1"/>
        <v>0</v>
      </c>
      <c r="W8" s="103">
        <f t="shared" si="1"/>
        <v>0</v>
      </c>
      <c r="X8" s="103">
        <f t="shared" si="1"/>
        <v>0</v>
      </c>
      <c r="Y8" s="103">
        <f t="shared" si="1"/>
        <v>0</v>
      </c>
      <c r="Z8" s="103">
        <f t="shared" si="1"/>
        <v>0</v>
      </c>
      <c r="AA8" s="103">
        <f t="shared" si="1"/>
        <v>0</v>
      </c>
      <c r="AB8" s="103">
        <f t="shared" si="1"/>
        <v>0</v>
      </c>
      <c r="AC8" s="103">
        <f t="shared" si="1"/>
        <v>0</v>
      </c>
      <c r="AD8" s="103">
        <f t="shared" si="1"/>
        <v>0</v>
      </c>
      <c r="AE8" s="103">
        <f t="shared" si="1"/>
        <v>0</v>
      </c>
      <c r="AF8" s="103">
        <f t="shared" si="1"/>
        <v>0</v>
      </c>
      <c r="AG8" s="103">
        <f t="shared" si="1"/>
        <v>0</v>
      </c>
      <c r="AH8" s="103">
        <f t="shared" si="1"/>
        <v>0</v>
      </c>
      <c r="AI8" s="103">
        <f t="shared" si="1"/>
        <v>0</v>
      </c>
      <c r="AJ8" s="103">
        <f t="shared" si="1"/>
        <v>0</v>
      </c>
      <c r="AK8" s="103">
        <f t="shared" si="1"/>
        <v>0</v>
      </c>
      <c r="AL8" s="103">
        <f t="shared" si="1"/>
        <v>0</v>
      </c>
      <c r="AM8" s="103">
        <f t="shared" si="1"/>
        <v>0</v>
      </c>
      <c r="AN8" s="103">
        <f t="shared" si="1"/>
        <v>0</v>
      </c>
      <c r="AO8" s="103">
        <f t="shared" si="1"/>
        <v>0</v>
      </c>
      <c r="AP8" s="103">
        <f t="shared" si="1"/>
        <v>0</v>
      </c>
      <c r="AQ8" s="103">
        <f t="shared" si="1"/>
        <v>0</v>
      </c>
      <c r="AR8" s="103">
        <f t="shared" si="1"/>
        <v>0</v>
      </c>
    </row>
    <row r="9" spans="1:256" s="98" customFormat="1" ht="19.5" customHeight="1" x14ac:dyDescent="0.2">
      <c r="A9" s="94" t="s">
        <v>152</v>
      </c>
      <c r="B9" s="95"/>
      <c r="C9" s="14">
        <v>267</v>
      </c>
      <c r="D9" s="95"/>
      <c r="E9" s="14">
        <v>2664</v>
      </c>
      <c r="F9" s="14">
        <v>2842</v>
      </c>
      <c r="G9" s="14"/>
      <c r="H9" s="61">
        <v>2299</v>
      </c>
      <c r="I9" s="14"/>
      <c r="J9" s="61">
        <v>419</v>
      </c>
      <c r="K9" s="14"/>
      <c r="L9" s="14">
        <f>J9+H9</f>
        <v>2718</v>
      </c>
      <c r="M9" s="14">
        <v>2669</v>
      </c>
      <c r="N9" s="14">
        <v>2672</v>
      </c>
      <c r="O9" s="14"/>
      <c r="P9" s="14"/>
      <c r="Q9" s="96" t="s">
        <v>152</v>
      </c>
      <c r="R9" s="14"/>
      <c r="S9" s="14"/>
      <c r="T9" s="14"/>
      <c r="U9" s="42">
        <f>Produção1!P128+Produção1!S128</f>
        <v>1702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pans="1:256" s="98" customFormat="1" ht="19.5" customHeight="1" x14ac:dyDescent="0.2">
      <c r="A10" s="94" t="s">
        <v>153</v>
      </c>
      <c r="B10" s="95"/>
      <c r="C10" s="14">
        <f>Produção1!B158</f>
        <v>464.51612903225805</v>
      </c>
      <c r="D10" s="95"/>
      <c r="E10" s="14">
        <f>Produção1!$D$158</f>
        <v>2400</v>
      </c>
      <c r="F10" s="14">
        <f>Produção1!$D$158</f>
        <v>2400</v>
      </c>
      <c r="G10" s="14"/>
      <c r="H10" s="14">
        <f>Produção1!$G$158</f>
        <v>1933</v>
      </c>
      <c r="I10" s="14"/>
      <c r="J10" s="14">
        <f>Produção1!$I$158</f>
        <v>467</v>
      </c>
      <c r="K10" s="14"/>
      <c r="L10" s="14">
        <f>Produção1!$D$158</f>
        <v>2400</v>
      </c>
      <c r="M10" s="14">
        <f>Produção1!$D$158</f>
        <v>2400</v>
      </c>
      <c r="N10" s="14">
        <f>Produção1!$D$158</f>
        <v>2400</v>
      </c>
      <c r="O10" s="14"/>
      <c r="P10" s="14">
        <f>Produção1!$D$158</f>
        <v>2400</v>
      </c>
      <c r="Q10" s="96" t="s">
        <v>153</v>
      </c>
      <c r="R10" s="14"/>
      <c r="S10" s="14">
        <f>Produção1!$D$158</f>
        <v>2400</v>
      </c>
      <c r="T10" s="14"/>
      <c r="U10" s="14">
        <v>1375</v>
      </c>
      <c r="V10" s="43">
        <f>Produção1!$D$158</f>
        <v>2400</v>
      </c>
      <c r="W10" s="43">
        <f>Produção1!$D$158</f>
        <v>2400</v>
      </c>
      <c r="X10" s="43">
        <f>Produção1!$D$158</f>
        <v>2400</v>
      </c>
      <c r="Y10" s="43">
        <f>Produção1!$D$158</f>
        <v>2400</v>
      </c>
      <c r="Z10" s="43">
        <f>Produção1!$D$158</f>
        <v>2400</v>
      </c>
      <c r="AA10" s="43">
        <f>Produção1!$D$158</f>
        <v>2400</v>
      </c>
      <c r="AB10" s="43">
        <f>Produção1!$D$158</f>
        <v>2400</v>
      </c>
      <c r="AC10" s="43">
        <f>Produção1!$D$158</f>
        <v>2400</v>
      </c>
      <c r="AD10" s="43">
        <f>Produção1!$D$158</f>
        <v>2400</v>
      </c>
      <c r="AE10" s="43">
        <f>Produção1!$D$158</f>
        <v>2400</v>
      </c>
      <c r="AF10" s="43">
        <f>Produção1!$D$158</f>
        <v>2400</v>
      </c>
      <c r="AG10" s="43">
        <f>Produção1!$D$158</f>
        <v>2400</v>
      </c>
      <c r="AH10" s="43">
        <f>Produção1!$D$158</f>
        <v>2400</v>
      </c>
      <c r="AI10" s="43">
        <f>Produção1!$D$158</f>
        <v>2400</v>
      </c>
      <c r="AJ10" s="43">
        <f>Produção1!$D$158</f>
        <v>2400</v>
      </c>
      <c r="AK10" s="43">
        <f>Produção1!$D$158</f>
        <v>2400</v>
      </c>
      <c r="AL10" s="43">
        <f>Produção1!$D$158</f>
        <v>2400</v>
      </c>
      <c r="AM10" s="43">
        <f>Produção1!$D$158</f>
        <v>2400</v>
      </c>
      <c r="AN10" s="43">
        <f>Produção1!$D$158</f>
        <v>2400</v>
      </c>
      <c r="AO10" s="43">
        <f>Produção1!$D$158</f>
        <v>2400</v>
      </c>
      <c r="AP10" s="43">
        <f>Produção1!$D$158</f>
        <v>2400</v>
      </c>
      <c r="AQ10" s="43">
        <f>Produção1!$D$158</f>
        <v>2400</v>
      </c>
      <c r="AR10" s="43">
        <f>Produção1!$D$158</f>
        <v>2400</v>
      </c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pans="1:256" s="93" customFormat="1" ht="19.5" customHeight="1" x14ac:dyDescent="0.25">
      <c r="A11" s="99" t="s">
        <v>154</v>
      </c>
      <c r="B11" s="104" t="s">
        <v>155</v>
      </c>
      <c r="C11" s="105">
        <f>IFERROR(ROUND((C12/C13),4),0)</f>
        <v>1</v>
      </c>
      <c r="D11" s="104" t="s">
        <v>155</v>
      </c>
      <c r="E11" s="105">
        <f>IFERROR(ROUND((E12/E13),4),0)</f>
        <v>0.98070000000000002</v>
      </c>
      <c r="F11" s="105">
        <f>IFERROR(ROUND((F12/F13),4),0)</f>
        <v>0.85460000000000003</v>
      </c>
      <c r="G11" s="101" t="str">
        <f>B11</f>
        <v>≥ 70%</v>
      </c>
      <c r="H11" s="105">
        <f t="shared" ref="H11:AR11" si="2">IFERROR(ROUND((H12/H13),4),0)</f>
        <v>0.87360000000000004</v>
      </c>
      <c r="I11" s="101" t="str">
        <f>B11</f>
        <v>≥ 70%</v>
      </c>
      <c r="J11" s="105">
        <f t="shared" si="2"/>
        <v>0.80579999999999996</v>
      </c>
      <c r="K11" s="101" t="str">
        <f>B11</f>
        <v>≥ 70%</v>
      </c>
      <c r="L11" s="105">
        <f t="shared" si="2"/>
        <v>0.86609999999999998</v>
      </c>
      <c r="M11" s="105">
        <f t="shared" si="2"/>
        <v>0.82579999999999998</v>
      </c>
      <c r="N11" s="105">
        <f t="shared" si="2"/>
        <v>0.86599999999999999</v>
      </c>
      <c r="O11" s="103" t="s">
        <v>155</v>
      </c>
      <c r="P11" s="105">
        <f t="shared" si="2"/>
        <v>0</v>
      </c>
      <c r="Q11" s="102" t="s">
        <v>154</v>
      </c>
      <c r="R11" s="105" t="s">
        <v>155</v>
      </c>
      <c r="S11" s="105">
        <f t="shared" si="2"/>
        <v>0</v>
      </c>
      <c r="T11" s="105" t="s">
        <v>155</v>
      </c>
      <c r="U11" s="105">
        <f t="shared" si="2"/>
        <v>0.87709999999999999</v>
      </c>
      <c r="V11" s="106">
        <f t="shared" si="2"/>
        <v>0</v>
      </c>
      <c r="W11" s="106">
        <f t="shared" si="2"/>
        <v>0</v>
      </c>
      <c r="X11" s="106">
        <f t="shared" si="2"/>
        <v>0</v>
      </c>
      <c r="Y11" s="106">
        <f t="shared" si="2"/>
        <v>0</v>
      </c>
      <c r="Z11" s="106">
        <f t="shared" si="2"/>
        <v>0</v>
      </c>
      <c r="AA11" s="106">
        <f t="shared" si="2"/>
        <v>0</v>
      </c>
      <c r="AB11" s="106">
        <f t="shared" si="2"/>
        <v>0</v>
      </c>
      <c r="AC11" s="106">
        <f t="shared" si="2"/>
        <v>0</v>
      </c>
      <c r="AD11" s="106">
        <f t="shared" si="2"/>
        <v>0</v>
      </c>
      <c r="AE11" s="106">
        <f t="shared" si="2"/>
        <v>0</v>
      </c>
      <c r="AF11" s="106">
        <f t="shared" si="2"/>
        <v>0</v>
      </c>
      <c r="AG11" s="106">
        <f t="shared" si="2"/>
        <v>0</v>
      </c>
      <c r="AH11" s="106">
        <f t="shared" si="2"/>
        <v>0</v>
      </c>
      <c r="AI11" s="106">
        <f t="shared" si="2"/>
        <v>0</v>
      </c>
      <c r="AJ11" s="106">
        <f t="shared" si="2"/>
        <v>0</v>
      </c>
      <c r="AK11" s="106">
        <f t="shared" si="2"/>
        <v>0</v>
      </c>
      <c r="AL11" s="106">
        <f t="shared" si="2"/>
        <v>0</v>
      </c>
      <c r="AM11" s="106">
        <f t="shared" si="2"/>
        <v>0</v>
      </c>
      <c r="AN11" s="106">
        <f t="shared" si="2"/>
        <v>0</v>
      </c>
      <c r="AO11" s="106">
        <f t="shared" si="2"/>
        <v>0</v>
      </c>
      <c r="AP11" s="106">
        <f t="shared" si="2"/>
        <v>0</v>
      </c>
      <c r="AQ11" s="106">
        <f t="shared" si="2"/>
        <v>0</v>
      </c>
      <c r="AR11" s="106">
        <f t="shared" si="2"/>
        <v>0</v>
      </c>
    </row>
    <row r="12" spans="1:256" s="98" customFormat="1" ht="19.5" customHeight="1" x14ac:dyDescent="0.2">
      <c r="A12" s="94" t="s">
        <v>156</v>
      </c>
      <c r="B12" s="95"/>
      <c r="C12" s="14">
        <v>122</v>
      </c>
      <c r="D12" s="95"/>
      <c r="E12" s="14">
        <v>2029</v>
      </c>
      <c r="F12" s="14">
        <v>1922</v>
      </c>
      <c r="G12" s="14"/>
      <c r="H12" s="61">
        <v>1707</v>
      </c>
      <c r="I12" s="14"/>
      <c r="J12" s="61">
        <v>195</v>
      </c>
      <c r="K12" s="14"/>
      <c r="L12" s="14">
        <f>J12+H12</f>
        <v>1902</v>
      </c>
      <c r="M12" s="14">
        <v>1692</v>
      </c>
      <c r="N12" s="14">
        <v>1803</v>
      </c>
      <c r="O12" s="14"/>
      <c r="P12" s="14"/>
      <c r="Q12" s="96" t="s">
        <v>156</v>
      </c>
      <c r="R12" s="14"/>
      <c r="S12" s="14"/>
      <c r="T12" s="14"/>
      <c r="U12" s="42">
        <v>1278</v>
      </c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pans="1:256" s="98" customFormat="1" ht="19.5" customHeight="1" x14ac:dyDescent="0.2">
      <c r="A13" s="94" t="s">
        <v>157</v>
      </c>
      <c r="B13" s="95"/>
      <c r="C13" s="14">
        <v>122</v>
      </c>
      <c r="D13" s="95"/>
      <c r="E13" s="14">
        <v>2069</v>
      </c>
      <c r="F13" s="14">
        <v>2249</v>
      </c>
      <c r="G13" s="14"/>
      <c r="H13" s="61">
        <v>1954</v>
      </c>
      <c r="I13" s="14"/>
      <c r="J13" s="61">
        <v>242</v>
      </c>
      <c r="K13" s="14"/>
      <c r="L13" s="14">
        <f>J13+H13</f>
        <v>2196</v>
      </c>
      <c r="M13" s="14">
        <v>2049</v>
      </c>
      <c r="N13" s="14">
        <v>2082</v>
      </c>
      <c r="O13" s="14"/>
      <c r="P13" s="14"/>
      <c r="Q13" s="96" t="s">
        <v>157</v>
      </c>
      <c r="R13" s="14"/>
      <c r="S13" s="14"/>
      <c r="T13" s="14"/>
      <c r="U13" s="42">
        <v>1457</v>
      </c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</row>
    <row r="14" spans="1:256" s="93" customFormat="1" ht="22.5" customHeight="1" x14ac:dyDescent="0.25">
      <c r="A14" s="99" t="s">
        <v>158</v>
      </c>
      <c r="B14" s="104" t="s">
        <v>159</v>
      </c>
      <c r="C14" s="105">
        <f>IFERROR(ROUND((C15/C16),4),0)</f>
        <v>1</v>
      </c>
      <c r="D14" s="104" t="s">
        <v>159</v>
      </c>
      <c r="E14" s="105">
        <f>IFERROR(ROUND((E15/E16),4),0)</f>
        <v>1</v>
      </c>
      <c r="F14" s="105">
        <f>IFERROR(ROUND((F15/F16),4),0)</f>
        <v>1</v>
      </c>
      <c r="G14" s="101" t="str">
        <f>B14</f>
        <v>≥ 99%</v>
      </c>
      <c r="H14" s="105">
        <f t="shared" ref="H14:AR14" si="3">IFERROR(ROUND((H15/H16),4),0)</f>
        <v>1</v>
      </c>
      <c r="I14" s="101" t="str">
        <f>B14</f>
        <v>≥ 99%</v>
      </c>
      <c r="J14" s="105">
        <f t="shared" si="3"/>
        <v>1</v>
      </c>
      <c r="K14" s="101" t="str">
        <f>B14</f>
        <v>≥ 99%</v>
      </c>
      <c r="L14" s="105">
        <f t="shared" si="3"/>
        <v>1</v>
      </c>
      <c r="M14" s="105">
        <f t="shared" si="3"/>
        <v>1</v>
      </c>
      <c r="N14" s="105">
        <f t="shared" si="3"/>
        <v>1</v>
      </c>
      <c r="O14" s="103" t="s">
        <v>159</v>
      </c>
      <c r="P14" s="105">
        <f t="shared" si="3"/>
        <v>0</v>
      </c>
      <c r="Q14" s="102" t="s">
        <v>158</v>
      </c>
      <c r="R14" s="105" t="s">
        <v>159</v>
      </c>
      <c r="S14" s="105">
        <f t="shared" si="3"/>
        <v>0</v>
      </c>
      <c r="T14" s="105" t="s">
        <v>159</v>
      </c>
      <c r="U14" s="105">
        <f t="shared" si="3"/>
        <v>1</v>
      </c>
      <c r="V14" s="106">
        <f t="shared" si="3"/>
        <v>0</v>
      </c>
      <c r="W14" s="106">
        <f t="shared" si="3"/>
        <v>0</v>
      </c>
      <c r="X14" s="106">
        <f t="shared" si="3"/>
        <v>0</v>
      </c>
      <c r="Y14" s="106">
        <f t="shared" si="3"/>
        <v>0</v>
      </c>
      <c r="Z14" s="106">
        <f t="shared" si="3"/>
        <v>0</v>
      </c>
      <c r="AA14" s="106">
        <f t="shared" si="3"/>
        <v>0</v>
      </c>
      <c r="AB14" s="106">
        <f t="shared" si="3"/>
        <v>0</v>
      </c>
      <c r="AC14" s="106">
        <f t="shared" si="3"/>
        <v>0</v>
      </c>
      <c r="AD14" s="106">
        <f t="shared" si="3"/>
        <v>0</v>
      </c>
      <c r="AE14" s="106">
        <f t="shared" si="3"/>
        <v>0</v>
      </c>
      <c r="AF14" s="106">
        <f t="shared" si="3"/>
        <v>0</v>
      </c>
      <c r="AG14" s="106">
        <f t="shared" si="3"/>
        <v>0</v>
      </c>
      <c r="AH14" s="106">
        <f t="shared" si="3"/>
        <v>0</v>
      </c>
      <c r="AI14" s="106">
        <f t="shared" si="3"/>
        <v>0</v>
      </c>
      <c r="AJ14" s="106">
        <f t="shared" si="3"/>
        <v>0</v>
      </c>
      <c r="AK14" s="106">
        <f t="shared" si="3"/>
        <v>0</v>
      </c>
      <c r="AL14" s="106">
        <f t="shared" si="3"/>
        <v>0</v>
      </c>
      <c r="AM14" s="106">
        <f t="shared" si="3"/>
        <v>0</v>
      </c>
      <c r="AN14" s="106">
        <f t="shared" si="3"/>
        <v>0</v>
      </c>
      <c r="AO14" s="106">
        <f t="shared" si="3"/>
        <v>0</v>
      </c>
      <c r="AP14" s="106">
        <f t="shared" si="3"/>
        <v>0</v>
      </c>
      <c r="AQ14" s="106">
        <f t="shared" si="3"/>
        <v>0</v>
      </c>
      <c r="AR14" s="106">
        <f t="shared" si="3"/>
        <v>0</v>
      </c>
    </row>
    <row r="15" spans="1:256" s="98" customFormat="1" ht="19.5" customHeight="1" x14ac:dyDescent="0.2">
      <c r="A15" s="94" t="s">
        <v>160</v>
      </c>
      <c r="B15" s="95"/>
      <c r="C15" s="14">
        <v>69983</v>
      </c>
      <c r="D15" s="95"/>
      <c r="E15" s="14">
        <v>71513</v>
      </c>
      <c r="F15" s="14">
        <v>60613</v>
      </c>
      <c r="G15" s="14"/>
      <c r="H15" s="107">
        <v>65663</v>
      </c>
      <c r="I15" s="108"/>
      <c r="J15" s="107">
        <v>60656</v>
      </c>
      <c r="K15" s="14"/>
      <c r="L15" s="14">
        <f>J15</f>
        <v>60656</v>
      </c>
      <c r="M15" s="14">
        <v>57209</v>
      </c>
      <c r="N15" s="14">
        <v>63067</v>
      </c>
      <c r="O15" s="14"/>
      <c r="P15" s="14"/>
      <c r="Q15" s="96" t="s">
        <v>160</v>
      </c>
      <c r="R15" s="14"/>
      <c r="S15" s="14"/>
      <c r="T15" s="14"/>
      <c r="U15" s="42">
        <v>54282</v>
      </c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pans="1:256" s="98" customFormat="1" ht="19.5" customHeight="1" x14ac:dyDescent="0.2">
      <c r="A16" s="94" t="s">
        <v>161</v>
      </c>
      <c r="B16" s="95"/>
      <c r="C16" s="14">
        <v>69983</v>
      </c>
      <c r="D16" s="95"/>
      <c r="E16" s="14">
        <v>71513</v>
      </c>
      <c r="F16" s="14">
        <v>60613</v>
      </c>
      <c r="G16" s="14"/>
      <c r="H16" s="107">
        <v>65663</v>
      </c>
      <c r="I16" s="108"/>
      <c r="J16" s="107">
        <v>60656</v>
      </c>
      <c r="K16" s="14"/>
      <c r="L16" s="14">
        <f>J16</f>
        <v>60656</v>
      </c>
      <c r="M16" s="14">
        <v>57209</v>
      </c>
      <c r="N16" s="14">
        <v>63067</v>
      </c>
      <c r="O16" s="14"/>
      <c r="P16" s="14"/>
      <c r="Q16" s="96" t="s">
        <v>161</v>
      </c>
      <c r="R16" s="14"/>
      <c r="S16" s="14"/>
      <c r="T16" s="14"/>
      <c r="U16" s="42">
        <v>54282</v>
      </c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pans="1:256" s="93" customFormat="1" ht="24" customHeight="1" x14ac:dyDescent="0.25">
      <c r="A17" s="99" t="s">
        <v>162</v>
      </c>
      <c r="B17" s="104" t="s">
        <v>68</v>
      </c>
      <c r="C17" s="105">
        <f>IFERROR(ROUND((C18/C19),4),0)</f>
        <v>0</v>
      </c>
      <c r="D17" s="104" t="s">
        <v>68</v>
      </c>
      <c r="E17" s="105">
        <f>IFERROR(ROUND((E18/E19),4),0)</f>
        <v>0.1014</v>
      </c>
      <c r="F17" s="105">
        <f>IFERROR(ROUND((F18/F19),4),0)</f>
        <v>0.121</v>
      </c>
      <c r="G17" s="101" t="str">
        <f>B17</f>
        <v>≥ 5%</v>
      </c>
      <c r="H17" s="105">
        <f t="shared" ref="H17:AR17" si="4">IFERROR(ROUND((H18/H19),4),0)</f>
        <v>7.7100000000000002E-2</v>
      </c>
      <c r="I17" s="101" t="str">
        <f>B17</f>
        <v>≥ 5%</v>
      </c>
      <c r="J17" s="105">
        <f t="shared" si="4"/>
        <v>9.6500000000000002E-2</v>
      </c>
      <c r="K17" s="101" t="str">
        <f>B17</f>
        <v>≥ 5%</v>
      </c>
      <c r="L17" s="105">
        <f t="shared" si="4"/>
        <v>7.9200000000000007E-2</v>
      </c>
      <c r="M17" s="105">
        <f t="shared" si="4"/>
        <v>6.0100000000000001E-2</v>
      </c>
      <c r="N17" s="105">
        <f t="shared" si="4"/>
        <v>0.1028</v>
      </c>
      <c r="O17" s="103" t="s">
        <v>68</v>
      </c>
      <c r="P17" s="105">
        <f t="shared" si="4"/>
        <v>0.1099</v>
      </c>
      <c r="Q17" s="102" t="s">
        <v>162</v>
      </c>
      <c r="R17" s="105" t="s">
        <v>68</v>
      </c>
      <c r="S17" s="105">
        <f t="shared" si="4"/>
        <v>0</v>
      </c>
      <c r="T17" s="105" t="s">
        <v>68</v>
      </c>
      <c r="U17" s="105">
        <f t="shared" si="4"/>
        <v>9.3799999999999994E-2</v>
      </c>
      <c r="V17" s="106">
        <f t="shared" si="4"/>
        <v>0</v>
      </c>
      <c r="W17" s="106">
        <f t="shared" si="4"/>
        <v>0</v>
      </c>
      <c r="X17" s="106">
        <f t="shared" si="4"/>
        <v>0</v>
      </c>
      <c r="Y17" s="106">
        <f t="shared" si="4"/>
        <v>0</v>
      </c>
      <c r="Z17" s="106">
        <f t="shared" si="4"/>
        <v>0</v>
      </c>
      <c r="AA17" s="106">
        <f t="shared" si="4"/>
        <v>0</v>
      </c>
      <c r="AB17" s="106">
        <f t="shared" si="4"/>
        <v>0</v>
      </c>
      <c r="AC17" s="106">
        <f t="shared" si="4"/>
        <v>0</v>
      </c>
      <c r="AD17" s="106">
        <f t="shared" si="4"/>
        <v>0</v>
      </c>
      <c r="AE17" s="106">
        <f t="shared" si="4"/>
        <v>0</v>
      </c>
      <c r="AF17" s="106">
        <f t="shared" si="4"/>
        <v>0</v>
      </c>
      <c r="AG17" s="106">
        <f t="shared" si="4"/>
        <v>0</v>
      </c>
      <c r="AH17" s="106">
        <f t="shared" si="4"/>
        <v>0</v>
      </c>
      <c r="AI17" s="106">
        <f t="shared" si="4"/>
        <v>0</v>
      </c>
      <c r="AJ17" s="106">
        <f t="shared" si="4"/>
        <v>0</v>
      </c>
      <c r="AK17" s="106">
        <f t="shared" si="4"/>
        <v>0</v>
      </c>
      <c r="AL17" s="106">
        <f t="shared" si="4"/>
        <v>0</v>
      </c>
      <c r="AM17" s="106">
        <f t="shared" si="4"/>
        <v>0</v>
      </c>
      <c r="AN17" s="106">
        <f t="shared" si="4"/>
        <v>0</v>
      </c>
      <c r="AO17" s="106">
        <f t="shared" si="4"/>
        <v>0</v>
      </c>
      <c r="AP17" s="106">
        <f t="shared" si="4"/>
        <v>0</v>
      </c>
      <c r="AQ17" s="106">
        <f t="shared" si="4"/>
        <v>0</v>
      </c>
      <c r="AR17" s="106">
        <f t="shared" si="4"/>
        <v>0</v>
      </c>
    </row>
    <row r="18" spans="1:256" s="98" customFormat="1" ht="19.5" customHeight="1" x14ac:dyDescent="0.2">
      <c r="A18" s="94" t="s">
        <v>67</v>
      </c>
      <c r="B18" s="95"/>
      <c r="C18" s="14">
        <f>Produção1!C89</f>
        <v>0</v>
      </c>
      <c r="D18" s="95"/>
      <c r="E18" s="14">
        <f>Produção1!E89</f>
        <v>98</v>
      </c>
      <c r="F18" s="14">
        <f>Produção1!F89</f>
        <v>122</v>
      </c>
      <c r="G18" s="14"/>
      <c r="H18" s="14">
        <f>Produção1!H89</f>
        <v>72</v>
      </c>
      <c r="I18" s="14"/>
      <c r="J18" s="14">
        <f>Produção1!J89</f>
        <v>11</v>
      </c>
      <c r="K18" s="14"/>
      <c r="L18" s="14">
        <f>Produção1!L89</f>
        <v>83</v>
      </c>
      <c r="M18" s="14">
        <f>Produção1!M89</f>
        <v>60</v>
      </c>
      <c r="N18" s="14">
        <f>Produção1!N89</f>
        <v>103</v>
      </c>
      <c r="O18" s="14"/>
      <c r="P18" s="14">
        <f>Produção1!U89</f>
        <v>114</v>
      </c>
      <c r="Q18" s="96" t="s">
        <v>67</v>
      </c>
      <c r="R18" s="14"/>
      <c r="S18" s="14">
        <f>Produção1!X89</f>
        <v>0</v>
      </c>
      <c r="T18" s="14"/>
      <c r="U18" s="14">
        <v>114</v>
      </c>
      <c r="V18" s="43">
        <f>Produção1!AA89</f>
        <v>0</v>
      </c>
      <c r="W18" s="43">
        <f>Produção1!AB89</f>
        <v>0</v>
      </c>
      <c r="X18" s="43">
        <f>Produção1!AC89</f>
        <v>0</v>
      </c>
      <c r="Y18" s="43">
        <f>Produção1!AD89</f>
        <v>0</v>
      </c>
      <c r="Z18" s="43">
        <f>Produção1!AE89</f>
        <v>0</v>
      </c>
      <c r="AA18" s="43">
        <f>Produção1!AF89</f>
        <v>0</v>
      </c>
      <c r="AB18" s="43">
        <f>Produção1!AG89</f>
        <v>0</v>
      </c>
      <c r="AC18" s="43">
        <f>Produção1!AH89</f>
        <v>0</v>
      </c>
      <c r="AD18" s="43">
        <f>Produção1!AI89</f>
        <v>0</v>
      </c>
      <c r="AE18" s="43">
        <f>Produção1!AJ89</f>
        <v>0</v>
      </c>
      <c r="AF18" s="43">
        <f>Produção1!AK89</f>
        <v>0</v>
      </c>
      <c r="AG18" s="43">
        <f>Produção1!AL89</f>
        <v>0</v>
      </c>
      <c r="AH18" s="43">
        <f>Produção1!AM89</f>
        <v>0</v>
      </c>
      <c r="AI18" s="43">
        <f>Produção1!AN89</f>
        <v>0</v>
      </c>
      <c r="AJ18" s="43">
        <f>Produção1!AO89</f>
        <v>0</v>
      </c>
      <c r="AK18" s="43">
        <f>Produção1!AP89</f>
        <v>0</v>
      </c>
      <c r="AL18" s="43">
        <f>Produção1!AQ89</f>
        <v>0</v>
      </c>
      <c r="AM18" s="43">
        <f>Produção1!AR89</f>
        <v>0</v>
      </c>
      <c r="AN18" s="43" t="e">
        <f>Produção1!#REF!</f>
        <v>#REF!</v>
      </c>
      <c r="AO18" s="43" t="e">
        <f>Produção1!#REF!</f>
        <v>#REF!</v>
      </c>
      <c r="AP18" s="43">
        <f>Produção1!AS89</f>
        <v>0</v>
      </c>
      <c r="AQ18" s="43">
        <f>Produção1!AT89</f>
        <v>0</v>
      </c>
      <c r="AR18" s="43">
        <f>Produção1!AU89</f>
        <v>0</v>
      </c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  <c r="IR18" s="97"/>
      <c r="IS18" s="97"/>
      <c r="IT18" s="97"/>
      <c r="IU18" s="97"/>
      <c r="IV18" s="97"/>
    </row>
    <row r="19" spans="1:256" s="98" customFormat="1" ht="19.5" customHeight="1" x14ac:dyDescent="0.2">
      <c r="A19" s="94" t="s">
        <v>163</v>
      </c>
      <c r="B19" s="95"/>
      <c r="C19" s="14">
        <f>Produção1!C90</f>
        <v>147</v>
      </c>
      <c r="D19" s="95"/>
      <c r="E19" s="14">
        <f>Produção1!E90</f>
        <v>966</v>
      </c>
      <c r="F19" s="14">
        <f>Produção1!F90</f>
        <v>1008</v>
      </c>
      <c r="G19" s="14"/>
      <c r="H19" s="14">
        <f>Produção1!H90</f>
        <v>934</v>
      </c>
      <c r="I19" s="14"/>
      <c r="J19" s="14">
        <f>Produção1!J90</f>
        <v>114</v>
      </c>
      <c r="K19" s="14"/>
      <c r="L19" s="14">
        <f>Produção1!L90</f>
        <v>1048</v>
      </c>
      <c r="M19" s="14">
        <f>Produção1!M90</f>
        <v>998</v>
      </c>
      <c r="N19" s="14">
        <f>Produção1!N90</f>
        <v>1002</v>
      </c>
      <c r="O19" s="14"/>
      <c r="P19" s="14">
        <f>Produção1!U90</f>
        <v>1037</v>
      </c>
      <c r="Q19" s="96" t="s">
        <v>163</v>
      </c>
      <c r="R19" s="14"/>
      <c r="S19" s="14">
        <f>Produção1!X90</f>
        <v>0</v>
      </c>
      <c r="T19" s="14"/>
      <c r="U19" s="14">
        <v>1215</v>
      </c>
      <c r="V19" s="43">
        <f>Produção1!AA90</f>
        <v>0</v>
      </c>
      <c r="W19" s="43">
        <f>Produção1!AB90</f>
        <v>0</v>
      </c>
      <c r="X19" s="43">
        <f>Produção1!AC90</f>
        <v>0</v>
      </c>
      <c r="Y19" s="43">
        <f>Produção1!AD90</f>
        <v>0</v>
      </c>
      <c r="Z19" s="43">
        <f>Produção1!AE90</f>
        <v>0</v>
      </c>
      <c r="AA19" s="43">
        <f>Produção1!AF90</f>
        <v>0</v>
      </c>
      <c r="AB19" s="43">
        <f>Produção1!AG90</f>
        <v>0</v>
      </c>
      <c r="AC19" s="43">
        <f>Produção1!AH90</f>
        <v>0</v>
      </c>
      <c r="AD19" s="43">
        <f>Produção1!AI90</f>
        <v>0</v>
      </c>
      <c r="AE19" s="43">
        <f>Produção1!AJ90</f>
        <v>0</v>
      </c>
      <c r="AF19" s="43">
        <f>Produção1!AK90</f>
        <v>0</v>
      </c>
      <c r="AG19" s="43">
        <f>Produção1!AL90</f>
        <v>0</v>
      </c>
      <c r="AH19" s="43">
        <f>Produção1!AM90</f>
        <v>0</v>
      </c>
      <c r="AI19" s="43">
        <f>Produção1!AN90</f>
        <v>0</v>
      </c>
      <c r="AJ19" s="43">
        <f>Produção1!AO90</f>
        <v>0</v>
      </c>
      <c r="AK19" s="43">
        <f>Produção1!AP90</f>
        <v>0</v>
      </c>
      <c r="AL19" s="43">
        <f>Produção1!AQ90</f>
        <v>0</v>
      </c>
      <c r="AM19" s="43">
        <f>Produção1!AR90</f>
        <v>0</v>
      </c>
      <c r="AN19" s="43" t="e">
        <f>Produção1!#REF!</f>
        <v>#REF!</v>
      </c>
      <c r="AO19" s="43" t="e">
        <f>Produção1!#REF!</f>
        <v>#REF!</v>
      </c>
      <c r="AP19" s="43">
        <f>Produção1!AS90</f>
        <v>0</v>
      </c>
      <c r="AQ19" s="43">
        <f>Produção1!AT90</f>
        <v>0</v>
      </c>
      <c r="AR19" s="43">
        <f>Produção1!AU90</f>
        <v>0</v>
      </c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7"/>
      <c r="IT19" s="97"/>
      <c r="IU19" s="97"/>
      <c r="IV19" s="97"/>
    </row>
    <row r="20" spans="1:256" s="93" customFormat="1" ht="19.5" customHeight="1" x14ac:dyDescent="0.25">
      <c r="A20" s="99" t="s">
        <v>164</v>
      </c>
      <c r="B20" s="104" t="s">
        <v>165</v>
      </c>
      <c r="C20" s="105">
        <f>IFERROR(ROUND((C21/C22),4),0)</f>
        <v>1.7999999999999999E-2</v>
      </c>
      <c r="D20" s="104" t="s">
        <v>165</v>
      </c>
      <c r="E20" s="105">
        <f>IFERROR(ROUND((E21/E22),4),0)</f>
        <v>3.3300000000000003E-2</v>
      </c>
      <c r="F20" s="105">
        <f>IFERROR(ROUND((F21/F22),4),0)</f>
        <v>2.7300000000000001E-2</v>
      </c>
      <c r="G20" s="101" t="str">
        <f>B20</f>
        <v>≤ 0,5%</v>
      </c>
      <c r="H20" s="105">
        <f t="shared" ref="H20:S20" si="5">IFERROR(ROUND((H21/H22),4),0)</f>
        <v>3.5000000000000001E-3</v>
      </c>
      <c r="I20" s="101" t="str">
        <f>B20</f>
        <v>≤ 0,5%</v>
      </c>
      <c r="J20" s="105">
        <f t="shared" si="5"/>
        <v>4.0000000000000002E-4</v>
      </c>
      <c r="K20" s="101" t="str">
        <f>B20</f>
        <v>≤ 0,5%</v>
      </c>
      <c r="L20" s="105">
        <f t="shared" si="5"/>
        <v>3.8E-3</v>
      </c>
      <c r="M20" s="105">
        <f t="shared" si="5"/>
        <v>0</v>
      </c>
      <c r="N20" s="105">
        <f t="shared" si="5"/>
        <v>0</v>
      </c>
      <c r="O20" s="103" t="s">
        <v>165</v>
      </c>
      <c r="P20" s="105">
        <f t="shared" si="5"/>
        <v>0</v>
      </c>
      <c r="Q20" s="102" t="s">
        <v>164</v>
      </c>
      <c r="R20" s="105" t="s">
        <v>165</v>
      </c>
      <c r="S20" s="105">
        <f t="shared" si="5"/>
        <v>0</v>
      </c>
      <c r="T20" s="105" t="s">
        <v>165</v>
      </c>
      <c r="U20" s="105">
        <f>IFERROR(ROUND((U21/U22),4),0)</f>
        <v>2.0999999999999999E-3</v>
      </c>
      <c r="V20" s="106">
        <f t="shared" ref="V20:AR20" si="6">IFERROR(ROUND((V21/V22),4),0)</f>
        <v>0</v>
      </c>
      <c r="W20" s="106">
        <f t="shared" si="6"/>
        <v>0</v>
      </c>
      <c r="X20" s="106">
        <f t="shared" si="6"/>
        <v>0</v>
      </c>
      <c r="Y20" s="106">
        <f t="shared" si="6"/>
        <v>0</v>
      </c>
      <c r="Z20" s="106">
        <f t="shared" si="6"/>
        <v>0</v>
      </c>
      <c r="AA20" s="106">
        <f t="shared" si="6"/>
        <v>0</v>
      </c>
      <c r="AB20" s="106">
        <f t="shared" si="6"/>
        <v>0</v>
      </c>
      <c r="AC20" s="106">
        <f t="shared" si="6"/>
        <v>0</v>
      </c>
      <c r="AD20" s="106">
        <f t="shared" si="6"/>
        <v>0</v>
      </c>
      <c r="AE20" s="106">
        <f t="shared" si="6"/>
        <v>0</v>
      </c>
      <c r="AF20" s="106">
        <f t="shared" si="6"/>
        <v>0</v>
      </c>
      <c r="AG20" s="106">
        <f t="shared" si="6"/>
        <v>0</v>
      </c>
      <c r="AH20" s="106">
        <f t="shared" si="6"/>
        <v>0</v>
      </c>
      <c r="AI20" s="106">
        <f t="shared" si="6"/>
        <v>0</v>
      </c>
      <c r="AJ20" s="106">
        <f t="shared" si="6"/>
        <v>0</v>
      </c>
      <c r="AK20" s="106">
        <f t="shared" si="6"/>
        <v>0</v>
      </c>
      <c r="AL20" s="106">
        <f t="shared" si="6"/>
        <v>0</v>
      </c>
      <c r="AM20" s="106">
        <f t="shared" si="6"/>
        <v>0</v>
      </c>
      <c r="AN20" s="106">
        <f t="shared" si="6"/>
        <v>0</v>
      </c>
      <c r="AO20" s="106">
        <f t="shared" si="6"/>
        <v>0</v>
      </c>
      <c r="AP20" s="106">
        <f t="shared" si="6"/>
        <v>0</v>
      </c>
      <c r="AQ20" s="106">
        <f t="shared" si="6"/>
        <v>0</v>
      </c>
      <c r="AR20" s="106">
        <f t="shared" si="6"/>
        <v>0</v>
      </c>
    </row>
    <row r="21" spans="1:256" s="117" customFormat="1" ht="22.5" customHeight="1" x14ac:dyDescent="0.2">
      <c r="A21" s="109" t="s">
        <v>166</v>
      </c>
      <c r="B21" s="110"/>
      <c r="C21" s="111">
        <v>1722</v>
      </c>
      <c r="D21" s="110"/>
      <c r="E21" s="111">
        <v>2859.19</v>
      </c>
      <c r="F21" s="111">
        <v>2008.41</v>
      </c>
      <c r="G21" s="111"/>
      <c r="H21" s="112">
        <v>319.29000000000002</v>
      </c>
      <c r="I21" s="111"/>
      <c r="J21" s="112">
        <v>35.61</v>
      </c>
      <c r="K21" s="111"/>
      <c r="L21" s="111">
        <f>J21+H21</f>
        <v>354.90000000000003</v>
      </c>
      <c r="M21" s="111">
        <v>0</v>
      </c>
      <c r="N21" s="111">
        <v>0</v>
      </c>
      <c r="O21" s="111"/>
      <c r="P21" s="111"/>
      <c r="Q21" s="113" t="s">
        <v>166</v>
      </c>
      <c r="R21" s="111"/>
      <c r="S21" s="111"/>
      <c r="T21" s="111"/>
      <c r="U21" s="114">
        <v>157.36000000000001</v>
      </c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spans="1:256" s="117" customFormat="1" ht="19.5" customHeight="1" x14ac:dyDescent="0.2">
      <c r="A22" s="109" t="s">
        <v>167</v>
      </c>
      <c r="B22" s="110"/>
      <c r="C22" s="111">
        <v>95722</v>
      </c>
      <c r="D22" s="110"/>
      <c r="E22" s="111">
        <v>85896.77</v>
      </c>
      <c r="F22" s="111">
        <v>73633.7</v>
      </c>
      <c r="G22" s="111"/>
      <c r="H22" s="112">
        <v>91390.7</v>
      </c>
      <c r="I22" s="111"/>
      <c r="J22" s="112">
        <v>94429.92</v>
      </c>
      <c r="K22" s="111"/>
      <c r="L22" s="111">
        <v>94429.92</v>
      </c>
      <c r="M22" s="111">
        <v>113061.52</v>
      </c>
      <c r="N22" s="111">
        <v>116441.05</v>
      </c>
      <c r="O22" s="111"/>
      <c r="P22" s="111"/>
      <c r="Q22" s="113" t="s">
        <v>167</v>
      </c>
      <c r="R22" s="111"/>
      <c r="S22" s="111"/>
      <c r="T22" s="111"/>
      <c r="U22" s="114">
        <v>74764.55</v>
      </c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</sheetData>
  <mergeCells count="2">
    <mergeCell ref="A2:AR2"/>
    <mergeCell ref="A3:AR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firstPageNumber="0" fitToHeight="0" orientation="portrait" horizontalDpi="300" verticalDpi="300" r:id="rId1"/>
  <headerFooter>
    <oddFooter>&amp;C
Diretoria Geral - Policlínica de Posse&amp;RPágina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4EA8-29B7-4B07-868C-F9CBE85E3037}">
  <sheetPr>
    <tabColor theme="7" tint="-0.499984740745262"/>
    <pageSetUpPr fitToPage="1"/>
  </sheetPr>
  <dimension ref="A1:IV68"/>
  <sheetViews>
    <sheetView showGridLines="0" view="pageBreakPreview" topLeftCell="A51" zoomScaleNormal="100" zoomScaleSheetLayoutView="100" workbookViewId="0">
      <selection activeCell="X11" sqref="X11:Y11"/>
    </sheetView>
  </sheetViews>
  <sheetFormatPr defaultColWidth="8.7109375" defaultRowHeight="12.75" x14ac:dyDescent="0.25"/>
  <cols>
    <col min="1" max="1" width="65.7109375" style="81" customWidth="1"/>
    <col min="2" max="23" width="20.7109375" style="81" hidden="1" customWidth="1"/>
    <col min="24" max="25" width="20.7109375" style="81" customWidth="1"/>
    <col min="26" max="37" width="20.7109375" style="81" hidden="1" customWidth="1"/>
    <col min="38" max="38" width="15.28515625" style="81" customWidth="1"/>
    <col min="39" max="16384" width="8.7109375" style="81"/>
  </cols>
  <sheetData>
    <row r="1" spans="1:256" s="80" customFormat="1" ht="60" customHeight="1" x14ac:dyDescent="0.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pans="1:256" ht="15" x14ac:dyDescent="0.25">
      <c r="A2" s="158" t="s">
        <v>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</row>
    <row r="3" spans="1:256" x14ac:dyDescent="0.25">
      <c r="A3" s="159" t="s">
        <v>168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</row>
    <row r="4" spans="1:256" s="87" customFormat="1" x14ac:dyDescent="0.2">
      <c r="A4" s="118" t="s">
        <v>169</v>
      </c>
      <c r="B4" s="119" t="str">
        <f>Produção1!C4</f>
        <v>26-31-jul-24</v>
      </c>
      <c r="C4" s="119"/>
      <c r="D4" s="119">
        <f>Desempenho!E4</f>
        <v>45505</v>
      </c>
      <c r="E4" s="119"/>
      <c r="F4" s="119" t="e">
        <f ca="1">Desempenho!F4</f>
        <v>#NAME?</v>
      </c>
      <c r="G4" s="119"/>
      <c r="H4" s="119" t="str">
        <f>Desempenho!G4</f>
        <v>Meta Parcial</v>
      </c>
      <c r="I4" s="119"/>
      <c r="J4" s="119" t="str">
        <f>Desempenho!H4</f>
        <v>01-25-Out-24</v>
      </c>
      <c r="K4" s="119"/>
      <c r="L4" s="119" t="str">
        <f>Desempenho!I4</f>
        <v>Meta Parcial</v>
      </c>
      <c r="M4" s="119"/>
      <c r="N4" s="119" t="str">
        <f>Desempenho!J4</f>
        <v>26-31-Out-24</v>
      </c>
      <c r="O4" s="119"/>
      <c r="P4" s="119" t="str">
        <f>Desempenho!K4</f>
        <v>Meta Mensal</v>
      </c>
      <c r="Q4" s="119"/>
      <c r="R4" s="160">
        <f>Desempenho!L4</f>
        <v>45566</v>
      </c>
      <c r="S4" s="161"/>
      <c r="T4" s="119" t="e">
        <f ca="1">Desempenho!M4</f>
        <v>#NAME?</v>
      </c>
      <c r="U4" s="119"/>
      <c r="V4" s="119" t="e">
        <f ca="1">Desempenho!N4</f>
        <v>#NAME?</v>
      </c>
      <c r="W4" s="119"/>
      <c r="X4" s="119" t="str">
        <f>Desempenho!O4</f>
        <v>Meta Parcial</v>
      </c>
      <c r="Y4" s="119"/>
      <c r="Z4" s="119" t="str">
        <f>Desempenho!P4</f>
        <v>01-20/01 de 2025</v>
      </c>
      <c r="AA4" s="119"/>
      <c r="AB4" s="119" t="str">
        <f>Desempenho!Q4</f>
        <v>Indicadores de Desempenho</v>
      </c>
      <c r="AC4" s="119"/>
      <c r="AD4" s="119" t="str">
        <f>Desempenho!R4</f>
        <v>Meta Parcial</v>
      </c>
      <c r="AE4" s="119"/>
      <c r="AF4" s="119" t="str">
        <f>Desempenho!S4</f>
        <v>21-31/01 de 2025</v>
      </c>
      <c r="AG4" s="119"/>
      <c r="AH4" s="119" t="str">
        <f>Desempenho!T4</f>
        <v>Meta Mensal</v>
      </c>
      <c r="AI4" s="119"/>
      <c r="AJ4" s="119">
        <f>Desempenho!U4</f>
        <v>45658</v>
      </c>
      <c r="AK4" s="119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spans="1:256" s="93" customFormat="1" ht="12.75" customHeight="1" x14ac:dyDescent="0.25">
      <c r="A5" s="120" t="s">
        <v>170</v>
      </c>
      <c r="B5" s="121"/>
      <c r="C5" s="122"/>
      <c r="D5" s="121"/>
      <c r="E5" s="122"/>
      <c r="F5" s="123"/>
      <c r="G5" s="124"/>
      <c r="H5" s="123"/>
      <c r="I5" s="124"/>
      <c r="J5" s="123"/>
      <c r="K5" s="124"/>
      <c r="L5" s="123"/>
      <c r="M5" s="124"/>
      <c r="N5" s="123"/>
      <c r="O5" s="124"/>
      <c r="P5" s="123"/>
      <c r="Q5" s="124"/>
      <c r="R5" s="162"/>
      <c r="S5" s="163"/>
      <c r="T5" s="162"/>
      <c r="U5" s="163"/>
      <c r="V5" s="162"/>
      <c r="W5" s="163"/>
      <c r="X5" s="162"/>
      <c r="Y5" s="163"/>
      <c r="Z5" s="162"/>
      <c r="AA5" s="163"/>
      <c r="AB5" s="162"/>
      <c r="AC5" s="163"/>
      <c r="AD5" s="162"/>
      <c r="AE5" s="163"/>
      <c r="AF5" s="162"/>
      <c r="AG5" s="163"/>
      <c r="AH5" s="162"/>
      <c r="AI5" s="163"/>
      <c r="AJ5" s="162"/>
      <c r="AK5" s="163"/>
    </row>
    <row r="6" spans="1:256" s="98" customFormat="1" x14ac:dyDescent="0.2">
      <c r="A6" s="125" t="s">
        <v>171</v>
      </c>
      <c r="B6" s="154">
        <v>0.43</v>
      </c>
      <c r="C6" s="155"/>
      <c r="D6" s="154">
        <v>8.48E-2</v>
      </c>
      <c r="E6" s="155"/>
      <c r="F6" s="154">
        <v>7.6600000000000001E-2</v>
      </c>
      <c r="G6" s="155"/>
      <c r="H6" s="154"/>
      <c r="I6" s="155"/>
      <c r="J6" s="154"/>
      <c r="K6" s="155"/>
      <c r="L6" s="154"/>
      <c r="M6" s="155"/>
      <c r="N6" s="154"/>
      <c r="O6" s="155"/>
      <c r="P6" s="154"/>
      <c r="Q6" s="155"/>
      <c r="R6" s="154">
        <v>0.185</v>
      </c>
      <c r="S6" s="155"/>
      <c r="T6" s="154">
        <v>0.17</v>
      </c>
      <c r="U6" s="155"/>
      <c r="V6" s="154">
        <v>0.18</v>
      </c>
      <c r="W6" s="155"/>
      <c r="X6" s="154">
        <v>0.19</v>
      </c>
      <c r="Y6" s="155"/>
      <c r="Z6" s="154"/>
      <c r="AA6" s="155"/>
      <c r="AB6" s="154"/>
      <c r="AC6" s="155"/>
      <c r="AD6" s="154"/>
      <c r="AE6" s="155"/>
      <c r="AF6" s="154"/>
      <c r="AG6" s="155"/>
      <c r="AH6" s="154"/>
      <c r="AI6" s="155"/>
      <c r="AJ6" s="154"/>
      <c r="AK6" s="155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pans="1:256" s="98" customFormat="1" x14ac:dyDescent="0.2">
      <c r="A7" s="125" t="s">
        <v>172</v>
      </c>
      <c r="B7" s="154">
        <v>0.34</v>
      </c>
      <c r="C7" s="155"/>
      <c r="D7" s="154">
        <v>3.7400000000000003E-2</v>
      </c>
      <c r="E7" s="155"/>
      <c r="F7" s="154">
        <v>0.12540000000000001</v>
      </c>
      <c r="G7" s="155"/>
      <c r="H7" s="154"/>
      <c r="I7" s="155"/>
      <c r="J7" s="154"/>
      <c r="K7" s="155"/>
      <c r="L7" s="154"/>
      <c r="M7" s="155"/>
      <c r="N7" s="154"/>
      <c r="O7" s="155"/>
      <c r="P7" s="154"/>
      <c r="Q7" s="155"/>
      <c r="R7" s="154">
        <v>5.0999999999999997E-2</v>
      </c>
      <c r="S7" s="155"/>
      <c r="T7" s="154">
        <v>0.1</v>
      </c>
      <c r="U7" s="155"/>
      <c r="V7" s="154">
        <v>0.09</v>
      </c>
      <c r="W7" s="155"/>
      <c r="X7" s="154">
        <v>0.09</v>
      </c>
      <c r="Y7" s="155"/>
      <c r="Z7" s="154"/>
      <c r="AA7" s="155"/>
      <c r="AB7" s="154"/>
      <c r="AC7" s="155"/>
      <c r="AD7" s="154"/>
      <c r="AE7" s="155"/>
      <c r="AF7" s="154"/>
      <c r="AG7" s="155"/>
      <c r="AH7" s="154"/>
      <c r="AI7" s="155"/>
      <c r="AJ7" s="154"/>
      <c r="AK7" s="155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pans="1:256" s="98" customFormat="1" x14ac:dyDescent="0.2">
      <c r="A8" s="125" t="s">
        <v>173</v>
      </c>
      <c r="B8" s="154">
        <v>0</v>
      </c>
      <c r="C8" s="155"/>
      <c r="D8" s="154">
        <v>0</v>
      </c>
      <c r="E8" s="155"/>
      <c r="F8" s="154">
        <v>0.1993</v>
      </c>
      <c r="G8" s="155"/>
      <c r="H8" s="154"/>
      <c r="I8" s="155"/>
      <c r="J8" s="154"/>
      <c r="K8" s="155"/>
      <c r="L8" s="154"/>
      <c r="M8" s="155"/>
      <c r="N8" s="154"/>
      <c r="O8" s="155"/>
      <c r="P8" s="154"/>
      <c r="Q8" s="155"/>
      <c r="R8" s="154">
        <v>0.3</v>
      </c>
      <c r="S8" s="155"/>
      <c r="T8" s="154">
        <v>0.28999999999999998</v>
      </c>
      <c r="U8" s="155"/>
      <c r="V8" s="154">
        <v>0.27</v>
      </c>
      <c r="W8" s="155"/>
      <c r="X8" s="154">
        <v>0.37</v>
      </c>
      <c r="Y8" s="155"/>
      <c r="Z8" s="154"/>
      <c r="AA8" s="155"/>
      <c r="AB8" s="154"/>
      <c r="AC8" s="155"/>
      <c r="AD8" s="154"/>
      <c r="AE8" s="155"/>
      <c r="AF8" s="154"/>
      <c r="AG8" s="155"/>
      <c r="AH8" s="154"/>
      <c r="AI8" s="155"/>
      <c r="AJ8" s="154"/>
      <c r="AK8" s="155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</row>
    <row r="9" spans="1:256" s="98" customFormat="1" x14ac:dyDescent="0.2">
      <c r="A9" s="125" t="s">
        <v>174</v>
      </c>
      <c r="B9" s="154">
        <v>0.22</v>
      </c>
      <c r="C9" s="155"/>
      <c r="D9" s="154">
        <v>0</v>
      </c>
      <c r="E9" s="155"/>
      <c r="F9" s="154">
        <v>1.4E-3</v>
      </c>
      <c r="G9" s="155"/>
      <c r="H9" s="154"/>
      <c r="I9" s="155"/>
      <c r="J9" s="154"/>
      <c r="K9" s="155"/>
      <c r="L9" s="154"/>
      <c r="M9" s="155"/>
      <c r="N9" s="154"/>
      <c r="O9" s="155"/>
      <c r="P9" s="154"/>
      <c r="Q9" s="155"/>
      <c r="R9" s="154">
        <v>2.3E-2</v>
      </c>
      <c r="S9" s="155"/>
      <c r="T9" s="154">
        <v>0.03</v>
      </c>
      <c r="U9" s="155"/>
      <c r="V9" s="154">
        <v>0.01</v>
      </c>
      <c r="W9" s="155"/>
      <c r="X9" s="154">
        <v>0.24</v>
      </c>
      <c r="Y9" s="155"/>
      <c r="Z9" s="154"/>
      <c r="AA9" s="155"/>
      <c r="AB9" s="154"/>
      <c r="AC9" s="155"/>
      <c r="AD9" s="154"/>
      <c r="AE9" s="155"/>
      <c r="AF9" s="154"/>
      <c r="AG9" s="155"/>
      <c r="AH9" s="154"/>
      <c r="AI9" s="155"/>
      <c r="AJ9" s="154"/>
      <c r="AK9" s="155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pans="1:256" s="98" customFormat="1" x14ac:dyDescent="0.2">
      <c r="A10" s="125" t="s">
        <v>175</v>
      </c>
      <c r="B10" s="154">
        <v>0.23</v>
      </c>
      <c r="C10" s="155"/>
      <c r="D10" s="154">
        <v>3.3999999999999998E-3</v>
      </c>
      <c r="E10" s="155"/>
      <c r="F10" s="154">
        <v>0</v>
      </c>
      <c r="G10" s="155"/>
      <c r="H10" s="154"/>
      <c r="I10" s="155"/>
      <c r="J10" s="154"/>
      <c r="K10" s="155"/>
      <c r="L10" s="154"/>
      <c r="M10" s="155"/>
      <c r="N10" s="154"/>
      <c r="O10" s="155"/>
      <c r="P10" s="154"/>
      <c r="Q10" s="155"/>
      <c r="R10" s="154">
        <v>1.4E-2</v>
      </c>
      <c r="S10" s="155"/>
      <c r="T10" s="154">
        <v>0.02</v>
      </c>
      <c r="U10" s="155"/>
      <c r="V10" s="154">
        <v>2.8E-3</v>
      </c>
      <c r="W10" s="155"/>
      <c r="X10" s="154">
        <v>8.6800000000000002E-2</v>
      </c>
      <c r="Y10" s="155"/>
      <c r="Z10" s="154"/>
      <c r="AA10" s="155"/>
      <c r="AB10" s="154"/>
      <c r="AC10" s="155"/>
      <c r="AD10" s="154"/>
      <c r="AE10" s="155"/>
      <c r="AF10" s="154"/>
      <c r="AG10" s="155"/>
      <c r="AH10" s="154"/>
      <c r="AI10" s="155"/>
      <c r="AJ10" s="154"/>
      <c r="AK10" s="155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pans="1:256" s="98" customFormat="1" ht="17.25" customHeight="1" x14ac:dyDescent="0.25">
      <c r="A11" s="125" t="s">
        <v>176</v>
      </c>
      <c r="B11" s="154">
        <v>0.25</v>
      </c>
      <c r="C11" s="155"/>
      <c r="D11" s="154">
        <v>0</v>
      </c>
      <c r="E11" s="155"/>
      <c r="F11" s="154">
        <v>0</v>
      </c>
      <c r="G11" s="155"/>
      <c r="H11" s="154"/>
      <c r="I11" s="155"/>
      <c r="J11" s="154"/>
      <c r="K11" s="155"/>
      <c r="L11" s="154"/>
      <c r="M11" s="155"/>
      <c r="N11" s="154"/>
      <c r="O11" s="155"/>
      <c r="P11" s="154"/>
      <c r="Q11" s="155"/>
      <c r="R11" s="154">
        <v>3.4000000000000002E-2</v>
      </c>
      <c r="S11" s="155"/>
      <c r="T11" s="154">
        <v>0.04</v>
      </c>
      <c r="U11" s="155"/>
      <c r="V11" s="154">
        <v>0.02</v>
      </c>
      <c r="W11" s="155"/>
      <c r="X11" s="154">
        <v>0</v>
      </c>
      <c r="Y11" s="155"/>
      <c r="Z11" s="154"/>
      <c r="AA11" s="155"/>
      <c r="AB11" s="154"/>
      <c r="AC11" s="155"/>
      <c r="AD11" s="154"/>
      <c r="AE11" s="155"/>
      <c r="AF11" s="154"/>
      <c r="AG11" s="155"/>
      <c r="AH11" s="154"/>
      <c r="AI11" s="155"/>
      <c r="AJ11" s="154"/>
      <c r="AK11" s="155"/>
      <c r="AL11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pans="1:256" s="98" customFormat="1" ht="7.5" customHeight="1" x14ac:dyDescent="0.2">
      <c r="A12" s="126"/>
      <c r="B12" s="127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pans="1:256" s="93" customFormat="1" x14ac:dyDescent="0.25">
      <c r="A13" s="120" t="s">
        <v>177</v>
      </c>
      <c r="B13" s="129" t="str">
        <f>B$4</f>
        <v>26-31-jul-24</v>
      </c>
      <c r="C13" s="124"/>
      <c r="D13" s="129">
        <f>D$4</f>
        <v>45505</v>
      </c>
      <c r="E13" s="124"/>
      <c r="F13" s="129" t="e">
        <f ca="1">F$4</f>
        <v>#NAME?</v>
      </c>
      <c r="G13" s="124"/>
      <c r="H13" s="129" t="str">
        <f>H$4</f>
        <v>Meta Parcial</v>
      </c>
      <c r="I13" s="124"/>
      <c r="J13" s="129" t="str">
        <f>J$4</f>
        <v>01-25-Out-24</v>
      </c>
      <c r="K13" s="124"/>
      <c r="L13" s="129" t="str">
        <f>L$4</f>
        <v>Meta Parcial</v>
      </c>
      <c r="M13" s="124"/>
      <c r="N13" s="129" t="str">
        <f>N$4</f>
        <v>26-31-Out-24</v>
      </c>
      <c r="O13" s="124"/>
      <c r="P13" s="129" t="str">
        <f>P$4</f>
        <v>Meta Mensal</v>
      </c>
      <c r="Q13" s="124"/>
      <c r="R13" s="129">
        <f>R$4</f>
        <v>45566</v>
      </c>
      <c r="S13" s="124"/>
      <c r="T13" s="129" t="e">
        <f ca="1">T$4</f>
        <v>#NAME?</v>
      </c>
      <c r="U13" s="124"/>
      <c r="V13" s="129" t="e">
        <f ca="1">V$4</f>
        <v>#NAME?</v>
      </c>
      <c r="W13" s="124"/>
      <c r="X13" s="129" t="str">
        <f>X$4</f>
        <v>Meta Parcial</v>
      </c>
      <c r="Y13" s="124"/>
      <c r="Z13" s="129" t="str">
        <f>Z$4</f>
        <v>01-20/01 de 2025</v>
      </c>
      <c r="AA13" s="124"/>
      <c r="AB13" s="129" t="str">
        <f>AB$4</f>
        <v>Indicadores de Desempenho</v>
      </c>
      <c r="AC13" s="124"/>
      <c r="AD13" s="129" t="str">
        <f>AD$4</f>
        <v>Meta Parcial</v>
      </c>
      <c r="AE13" s="124"/>
      <c r="AF13" s="129" t="str">
        <f>AF$4</f>
        <v>21-31/01 de 2025</v>
      </c>
      <c r="AG13" s="124"/>
      <c r="AH13" s="129" t="str">
        <f>AH$4</f>
        <v>Meta Mensal</v>
      </c>
      <c r="AI13" s="124"/>
      <c r="AJ13" s="129">
        <f>AJ$4</f>
        <v>45658</v>
      </c>
      <c r="AK13" s="124"/>
    </row>
    <row r="14" spans="1:256" s="93" customFormat="1" x14ac:dyDescent="0.25">
      <c r="A14" s="130" t="s">
        <v>178</v>
      </c>
      <c r="B14" s="129" t="s">
        <v>179</v>
      </c>
      <c r="C14" s="124" t="s">
        <v>180</v>
      </c>
      <c r="D14" s="129" t="s">
        <v>179</v>
      </c>
      <c r="E14" s="124" t="s">
        <v>180</v>
      </c>
      <c r="F14" s="129" t="s">
        <v>179</v>
      </c>
      <c r="G14" s="124" t="s">
        <v>180</v>
      </c>
      <c r="H14" s="129" t="s">
        <v>179</v>
      </c>
      <c r="I14" s="124" t="s">
        <v>180</v>
      </c>
      <c r="J14" s="129" t="s">
        <v>179</v>
      </c>
      <c r="K14" s="124" t="s">
        <v>180</v>
      </c>
      <c r="L14" s="129" t="s">
        <v>179</v>
      </c>
      <c r="M14" s="124" t="s">
        <v>180</v>
      </c>
      <c r="N14" s="129" t="s">
        <v>179</v>
      </c>
      <c r="O14" s="124" t="s">
        <v>180</v>
      </c>
      <c r="P14" s="129" t="s">
        <v>179</v>
      </c>
      <c r="Q14" s="124" t="s">
        <v>180</v>
      </c>
      <c r="R14" s="129" t="s">
        <v>179</v>
      </c>
      <c r="S14" s="124" t="s">
        <v>180</v>
      </c>
      <c r="T14" s="129" t="s">
        <v>179</v>
      </c>
      <c r="U14" s="124" t="s">
        <v>180</v>
      </c>
      <c r="V14" s="129" t="s">
        <v>179</v>
      </c>
      <c r="W14" s="124" t="s">
        <v>180</v>
      </c>
      <c r="X14" s="129" t="s">
        <v>179</v>
      </c>
      <c r="Y14" s="124" t="s">
        <v>180</v>
      </c>
      <c r="Z14" s="129" t="s">
        <v>179</v>
      </c>
      <c r="AA14" s="124" t="s">
        <v>180</v>
      </c>
      <c r="AB14" s="129" t="s">
        <v>179</v>
      </c>
      <c r="AC14" s="124" t="s">
        <v>180</v>
      </c>
      <c r="AD14" s="129" t="s">
        <v>179</v>
      </c>
      <c r="AE14" s="124" t="s">
        <v>180</v>
      </c>
      <c r="AF14" s="129" t="s">
        <v>179</v>
      </c>
      <c r="AG14" s="124" t="s">
        <v>180</v>
      </c>
      <c r="AH14" s="129" t="s">
        <v>179</v>
      </c>
      <c r="AI14" s="124" t="s">
        <v>180</v>
      </c>
      <c r="AJ14" s="129" t="s">
        <v>179</v>
      </c>
      <c r="AK14" s="124" t="s">
        <v>180</v>
      </c>
    </row>
    <row r="15" spans="1:256" s="98" customFormat="1" x14ac:dyDescent="0.2">
      <c r="A15" s="125" t="s">
        <v>83</v>
      </c>
      <c r="B15" s="131">
        <v>0</v>
      </c>
      <c r="C15" s="132">
        <v>0</v>
      </c>
      <c r="D15" s="131">
        <v>0</v>
      </c>
      <c r="E15" s="132">
        <v>0</v>
      </c>
      <c r="F15" s="131">
        <v>0</v>
      </c>
      <c r="G15" s="132">
        <v>0</v>
      </c>
      <c r="H15" s="131"/>
      <c r="I15" s="132"/>
      <c r="J15" s="131"/>
      <c r="K15" s="132"/>
      <c r="L15" s="131"/>
      <c r="M15" s="132"/>
      <c r="N15" s="131"/>
      <c r="O15" s="132"/>
      <c r="P15" s="131"/>
      <c r="Q15" s="132"/>
      <c r="R15" s="131">
        <v>0</v>
      </c>
      <c r="S15" s="132">
        <v>0</v>
      </c>
      <c r="T15" s="131">
        <v>0</v>
      </c>
      <c r="U15" s="132">
        <v>0</v>
      </c>
      <c r="V15" s="131">
        <v>0</v>
      </c>
      <c r="W15" s="132">
        <v>0</v>
      </c>
      <c r="X15" s="131">
        <v>0</v>
      </c>
      <c r="Y15" s="132">
        <v>0</v>
      </c>
      <c r="Z15" s="131"/>
      <c r="AA15" s="132"/>
      <c r="AB15" s="131"/>
      <c r="AC15" s="132"/>
      <c r="AD15" s="131"/>
      <c r="AE15" s="132"/>
      <c r="AF15" s="131"/>
      <c r="AG15" s="132"/>
      <c r="AH15" s="131"/>
      <c r="AI15" s="132"/>
      <c r="AJ15" s="131"/>
      <c r="AK15" s="132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pans="1:256" s="98" customFormat="1" x14ac:dyDescent="0.2">
      <c r="A16" s="125" t="s">
        <v>84</v>
      </c>
      <c r="B16" s="131">
        <v>0</v>
      </c>
      <c r="C16" s="132">
        <v>0</v>
      </c>
      <c r="D16" s="131">
        <v>0</v>
      </c>
      <c r="E16" s="132">
        <v>0</v>
      </c>
      <c r="F16" s="131">
        <v>0</v>
      </c>
      <c r="G16" s="132">
        <v>0</v>
      </c>
      <c r="H16" s="131"/>
      <c r="I16" s="132"/>
      <c r="J16" s="131"/>
      <c r="K16" s="132"/>
      <c r="L16" s="131"/>
      <c r="M16" s="132"/>
      <c r="N16" s="131"/>
      <c r="O16" s="132"/>
      <c r="P16" s="131"/>
      <c r="Q16" s="132"/>
      <c r="R16" s="131">
        <v>1</v>
      </c>
      <c r="S16" s="132">
        <v>0</v>
      </c>
      <c r="T16" s="131">
        <v>0.8</v>
      </c>
      <c r="U16" s="132">
        <v>0</v>
      </c>
      <c r="V16" s="131">
        <v>1</v>
      </c>
      <c r="W16" s="132">
        <v>0</v>
      </c>
      <c r="X16" s="131">
        <v>0</v>
      </c>
      <c r="Y16" s="132">
        <v>0</v>
      </c>
      <c r="Z16" s="131"/>
      <c r="AA16" s="132"/>
      <c r="AB16" s="131"/>
      <c r="AC16" s="132"/>
      <c r="AD16" s="131"/>
      <c r="AE16" s="132"/>
      <c r="AF16" s="131"/>
      <c r="AG16" s="132"/>
      <c r="AH16" s="131"/>
      <c r="AI16" s="132"/>
      <c r="AJ16" s="131"/>
      <c r="AK16" s="132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pans="1:256" s="98" customFormat="1" x14ac:dyDescent="0.2">
      <c r="A17" s="125" t="s">
        <v>85</v>
      </c>
      <c r="B17" s="131">
        <v>0</v>
      </c>
      <c r="C17" s="132">
        <v>0</v>
      </c>
      <c r="D17" s="131">
        <v>0.42</v>
      </c>
      <c r="E17" s="132">
        <v>0</v>
      </c>
      <c r="F17" s="131">
        <v>0.48</v>
      </c>
      <c r="G17" s="132">
        <v>0.13</v>
      </c>
      <c r="H17" s="131"/>
      <c r="I17" s="132"/>
      <c r="J17" s="131"/>
      <c r="K17" s="132"/>
      <c r="L17" s="131"/>
      <c r="M17" s="132"/>
      <c r="N17" s="131"/>
      <c r="O17" s="132"/>
      <c r="P17" s="131"/>
      <c r="Q17" s="132"/>
      <c r="R17" s="131">
        <v>1</v>
      </c>
      <c r="S17" s="132">
        <v>1</v>
      </c>
      <c r="T17" s="131">
        <v>0</v>
      </c>
      <c r="U17" s="132">
        <v>0</v>
      </c>
      <c r="V17" s="131">
        <v>0</v>
      </c>
      <c r="W17" s="132">
        <v>0</v>
      </c>
      <c r="X17" s="131">
        <v>0</v>
      </c>
      <c r="Y17" s="132">
        <v>0</v>
      </c>
      <c r="Z17" s="131"/>
      <c r="AA17" s="132"/>
      <c r="AB17" s="131"/>
      <c r="AC17" s="132"/>
      <c r="AD17" s="131"/>
      <c r="AE17" s="132"/>
      <c r="AF17" s="131"/>
      <c r="AG17" s="132"/>
      <c r="AH17" s="131"/>
      <c r="AI17" s="132"/>
      <c r="AJ17" s="131"/>
      <c r="AK17" s="132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  <c r="IR17" s="97"/>
      <c r="IS17" s="97"/>
      <c r="IT17" s="97"/>
      <c r="IU17" s="97"/>
      <c r="IV17" s="97"/>
    </row>
    <row r="18" spans="1:256" s="98" customFormat="1" x14ac:dyDescent="0.2">
      <c r="A18" s="125" t="s">
        <v>86</v>
      </c>
      <c r="B18" s="131">
        <v>0</v>
      </c>
      <c r="C18" s="132">
        <v>0</v>
      </c>
      <c r="D18" s="131">
        <v>0</v>
      </c>
      <c r="E18" s="132">
        <v>0</v>
      </c>
      <c r="F18" s="131">
        <v>0</v>
      </c>
      <c r="G18" s="132">
        <v>0</v>
      </c>
      <c r="H18" s="131"/>
      <c r="I18" s="132"/>
      <c r="J18" s="131"/>
      <c r="K18" s="132"/>
      <c r="L18" s="131"/>
      <c r="M18" s="132"/>
      <c r="N18" s="131"/>
      <c r="O18" s="132"/>
      <c r="P18" s="131"/>
      <c r="Q18" s="132"/>
      <c r="R18" s="131">
        <v>0</v>
      </c>
      <c r="S18" s="132">
        <v>0</v>
      </c>
      <c r="T18" s="131">
        <v>1</v>
      </c>
      <c r="U18" s="132">
        <v>0</v>
      </c>
      <c r="V18" s="131">
        <v>0.95</v>
      </c>
      <c r="W18" s="131">
        <v>0.95</v>
      </c>
      <c r="X18" s="131">
        <v>0</v>
      </c>
      <c r="Y18" s="132">
        <v>0</v>
      </c>
      <c r="Z18" s="131"/>
      <c r="AA18" s="132"/>
      <c r="AB18" s="131"/>
      <c r="AC18" s="132"/>
      <c r="AD18" s="131"/>
      <c r="AE18" s="132"/>
      <c r="AF18" s="131"/>
      <c r="AG18" s="132"/>
      <c r="AH18" s="131"/>
      <c r="AI18" s="132"/>
      <c r="AJ18" s="131"/>
      <c r="AK18" s="132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  <c r="IR18" s="97"/>
      <c r="IS18" s="97"/>
      <c r="IT18" s="97"/>
      <c r="IU18" s="97"/>
      <c r="IV18" s="97"/>
    </row>
    <row r="19" spans="1:256" s="98" customFormat="1" x14ac:dyDescent="0.2">
      <c r="A19" s="125" t="s">
        <v>87</v>
      </c>
      <c r="B19" s="131">
        <v>0.67</v>
      </c>
      <c r="C19" s="132">
        <v>0</v>
      </c>
      <c r="D19" s="131">
        <v>0</v>
      </c>
      <c r="E19" s="132">
        <v>0</v>
      </c>
      <c r="F19" s="131">
        <v>0</v>
      </c>
      <c r="G19" s="132">
        <v>0</v>
      </c>
      <c r="H19" s="131"/>
      <c r="I19" s="132"/>
      <c r="J19" s="131"/>
      <c r="K19" s="132"/>
      <c r="L19" s="131"/>
      <c r="M19" s="132"/>
      <c r="N19" s="131"/>
      <c r="O19" s="132"/>
      <c r="P19" s="131"/>
      <c r="Q19" s="132"/>
      <c r="R19" s="131">
        <v>0</v>
      </c>
      <c r="S19" s="132">
        <v>0</v>
      </c>
      <c r="T19" s="131">
        <v>0.81</v>
      </c>
      <c r="U19" s="132">
        <v>0.222</v>
      </c>
      <c r="V19" s="131">
        <v>1</v>
      </c>
      <c r="W19" s="132">
        <v>0</v>
      </c>
      <c r="X19" s="131">
        <v>0</v>
      </c>
      <c r="Y19" s="132">
        <v>0</v>
      </c>
      <c r="Z19" s="131"/>
      <c r="AA19" s="132"/>
      <c r="AB19" s="131"/>
      <c r="AC19" s="132"/>
      <c r="AD19" s="131"/>
      <c r="AE19" s="132"/>
      <c r="AF19" s="131"/>
      <c r="AG19" s="132"/>
      <c r="AH19" s="131"/>
      <c r="AI19" s="132"/>
      <c r="AJ19" s="131"/>
      <c r="AK19" s="132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7"/>
      <c r="IT19" s="97"/>
      <c r="IU19" s="97"/>
      <c r="IV19" s="97"/>
    </row>
    <row r="20" spans="1:256" s="98" customFormat="1" x14ac:dyDescent="0.2">
      <c r="A20" s="125" t="s">
        <v>88</v>
      </c>
      <c r="B20" s="131">
        <v>0</v>
      </c>
      <c r="C20" s="132">
        <v>0</v>
      </c>
      <c r="D20" s="131">
        <v>0</v>
      </c>
      <c r="E20" s="132">
        <v>0.41</v>
      </c>
      <c r="F20" s="131">
        <v>0</v>
      </c>
      <c r="G20" s="132">
        <v>0</v>
      </c>
      <c r="H20" s="131"/>
      <c r="I20" s="132"/>
      <c r="J20" s="131"/>
      <c r="K20" s="132"/>
      <c r="L20" s="131"/>
      <c r="M20" s="132"/>
      <c r="N20" s="131"/>
      <c r="O20" s="132"/>
      <c r="P20" s="131"/>
      <c r="Q20" s="132"/>
      <c r="R20" s="131">
        <v>0.03</v>
      </c>
      <c r="S20" s="132">
        <v>0</v>
      </c>
      <c r="T20" s="131">
        <v>0.09</v>
      </c>
      <c r="U20" s="132">
        <v>0</v>
      </c>
      <c r="V20" s="131">
        <v>0.03</v>
      </c>
      <c r="W20" s="132">
        <v>1.4999999999999999E-2</v>
      </c>
      <c r="X20" s="131">
        <v>0.05</v>
      </c>
      <c r="Y20" s="132">
        <v>0</v>
      </c>
      <c r="Z20" s="131"/>
      <c r="AA20" s="132"/>
      <c r="AB20" s="131"/>
      <c r="AC20" s="132"/>
      <c r="AD20" s="131"/>
      <c r="AE20" s="132"/>
      <c r="AF20" s="131"/>
      <c r="AG20" s="132"/>
      <c r="AH20" s="131"/>
      <c r="AI20" s="132"/>
      <c r="AJ20" s="131"/>
      <c r="AK20" s="132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7"/>
      <c r="IT20" s="97"/>
      <c r="IU20" s="97"/>
      <c r="IV20" s="97"/>
    </row>
    <row r="21" spans="1:256" s="98" customFormat="1" x14ac:dyDescent="0.2">
      <c r="A21" s="125" t="s">
        <v>89</v>
      </c>
      <c r="B21" s="131">
        <v>0</v>
      </c>
      <c r="C21" s="132">
        <v>0</v>
      </c>
      <c r="D21" s="131">
        <v>0.2</v>
      </c>
      <c r="E21" s="132">
        <v>0</v>
      </c>
      <c r="F21" s="131">
        <v>0.08</v>
      </c>
      <c r="G21" s="132">
        <v>0</v>
      </c>
      <c r="H21" s="131"/>
      <c r="I21" s="132"/>
      <c r="J21" s="131"/>
      <c r="K21" s="132"/>
      <c r="L21" s="131"/>
      <c r="M21" s="132"/>
      <c r="N21" s="131"/>
      <c r="O21" s="132"/>
      <c r="P21" s="131"/>
      <c r="Q21" s="132"/>
      <c r="R21" s="131">
        <v>0.08</v>
      </c>
      <c r="S21" s="132">
        <v>6.0000000000000001E-3</v>
      </c>
      <c r="T21" s="131">
        <v>0.11</v>
      </c>
      <c r="U21" s="132">
        <v>0</v>
      </c>
      <c r="V21" s="131">
        <v>0.1</v>
      </c>
      <c r="W21" s="132">
        <v>0.05</v>
      </c>
      <c r="X21" s="131">
        <v>0</v>
      </c>
      <c r="Y21" s="132">
        <v>0</v>
      </c>
      <c r="Z21" s="131"/>
      <c r="AA21" s="132"/>
      <c r="AB21" s="131"/>
      <c r="AC21" s="132"/>
      <c r="AD21" s="131"/>
      <c r="AE21" s="132"/>
      <c r="AF21" s="131"/>
      <c r="AG21" s="132"/>
      <c r="AH21" s="131"/>
      <c r="AI21" s="132"/>
      <c r="AJ21" s="131"/>
      <c r="AK21" s="132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7"/>
      <c r="IT21" s="97"/>
      <c r="IU21" s="97"/>
      <c r="IV21" s="97"/>
    </row>
    <row r="22" spans="1:256" s="98" customFormat="1" x14ac:dyDescent="0.2">
      <c r="A22" s="125" t="s">
        <v>90</v>
      </c>
      <c r="B22" s="131">
        <v>0.17</v>
      </c>
      <c r="C22" s="132">
        <v>0.3</v>
      </c>
      <c r="D22" s="131">
        <v>0.43</v>
      </c>
      <c r="E22" s="132">
        <v>0</v>
      </c>
      <c r="F22" s="131">
        <v>0</v>
      </c>
      <c r="G22" s="132">
        <v>0</v>
      </c>
      <c r="H22" s="131"/>
      <c r="I22" s="132"/>
      <c r="J22" s="131"/>
      <c r="K22" s="132"/>
      <c r="L22" s="131"/>
      <c r="M22" s="132"/>
      <c r="N22" s="131"/>
      <c r="O22" s="132"/>
      <c r="P22" s="131"/>
      <c r="Q22" s="132"/>
      <c r="R22" s="131">
        <v>0</v>
      </c>
      <c r="S22" s="132">
        <v>0</v>
      </c>
      <c r="T22" s="131">
        <v>0.16</v>
      </c>
      <c r="U22" s="132">
        <v>0</v>
      </c>
      <c r="V22" s="131">
        <v>0.08</v>
      </c>
      <c r="W22" s="132">
        <v>0</v>
      </c>
      <c r="X22" s="131">
        <v>0.54</v>
      </c>
      <c r="Y22" s="132">
        <v>0.16</v>
      </c>
      <c r="Z22" s="131"/>
      <c r="AA22" s="132"/>
      <c r="AB22" s="131"/>
      <c r="AC22" s="132"/>
      <c r="AD22" s="131"/>
      <c r="AE22" s="132"/>
      <c r="AF22" s="131"/>
      <c r="AG22" s="132"/>
      <c r="AH22" s="131"/>
      <c r="AI22" s="132"/>
      <c r="AJ22" s="131"/>
      <c r="AK22" s="132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7"/>
      <c r="IT22" s="97"/>
      <c r="IU22" s="97"/>
      <c r="IV22" s="97"/>
    </row>
    <row r="23" spans="1:256" s="98" customFormat="1" x14ac:dyDescent="0.2">
      <c r="A23" s="125" t="s">
        <v>91</v>
      </c>
      <c r="B23" s="131">
        <v>0</v>
      </c>
      <c r="C23" s="132">
        <v>0</v>
      </c>
      <c r="D23" s="131">
        <v>0.89</v>
      </c>
      <c r="E23" s="132">
        <v>0</v>
      </c>
      <c r="F23" s="131">
        <v>0.1</v>
      </c>
      <c r="G23" s="132">
        <v>0</v>
      </c>
      <c r="H23" s="131"/>
      <c r="I23" s="132"/>
      <c r="J23" s="131"/>
      <c r="K23" s="132"/>
      <c r="L23" s="131"/>
      <c r="M23" s="132"/>
      <c r="N23" s="131"/>
      <c r="O23" s="132"/>
      <c r="P23" s="131"/>
      <c r="Q23" s="132"/>
      <c r="R23" s="131">
        <v>0</v>
      </c>
      <c r="S23" s="132">
        <v>0</v>
      </c>
      <c r="T23" s="131">
        <v>0</v>
      </c>
      <c r="U23" s="132">
        <v>0</v>
      </c>
      <c r="V23" s="131">
        <v>0</v>
      </c>
      <c r="W23" s="132">
        <v>0</v>
      </c>
      <c r="X23" s="131">
        <v>0.08</v>
      </c>
      <c r="Y23" s="132">
        <v>0.3</v>
      </c>
      <c r="Z23" s="131"/>
      <c r="AA23" s="132"/>
      <c r="AB23" s="131"/>
      <c r="AC23" s="132"/>
      <c r="AD23" s="131"/>
      <c r="AE23" s="132"/>
      <c r="AF23" s="131"/>
      <c r="AG23" s="132"/>
      <c r="AH23" s="131"/>
      <c r="AI23" s="132"/>
      <c r="AJ23" s="131"/>
      <c r="AK23" s="132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7"/>
      <c r="IT23" s="97"/>
      <c r="IU23" s="97"/>
      <c r="IV23" s="97"/>
    </row>
    <row r="24" spans="1:256" s="98" customFormat="1" x14ac:dyDescent="0.2">
      <c r="A24" s="125" t="s">
        <v>92</v>
      </c>
      <c r="B24" s="131">
        <v>0</v>
      </c>
      <c r="C24" s="132">
        <v>0</v>
      </c>
      <c r="D24" s="131">
        <v>0</v>
      </c>
      <c r="E24" s="132">
        <v>0</v>
      </c>
      <c r="F24" s="131">
        <v>0</v>
      </c>
      <c r="G24" s="132">
        <v>0</v>
      </c>
      <c r="H24" s="131"/>
      <c r="I24" s="132"/>
      <c r="J24" s="131"/>
      <c r="K24" s="132"/>
      <c r="L24" s="131"/>
      <c r="M24" s="132"/>
      <c r="N24" s="131"/>
      <c r="O24" s="132"/>
      <c r="P24" s="131"/>
      <c r="Q24" s="132"/>
      <c r="R24" s="131">
        <v>0</v>
      </c>
      <c r="S24" s="132">
        <v>0</v>
      </c>
      <c r="T24" s="131">
        <v>0</v>
      </c>
      <c r="U24" s="132">
        <v>0</v>
      </c>
      <c r="V24" s="131">
        <v>0</v>
      </c>
      <c r="W24" s="132">
        <v>5.0000000000000001E-3</v>
      </c>
      <c r="X24" s="131">
        <v>0</v>
      </c>
      <c r="Y24" s="132">
        <v>0</v>
      </c>
      <c r="Z24" s="131"/>
      <c r="AA24" s="132"/>
      <c r="AB24" s="131"/>
      <c r="AC24" s="132"/>
      <c r="AD24" s="131"/>
      <c r="AE24" s="132"/>
      <c r="AF24" s="131"/>
      <c r="AG24" s="132"/>
      <c r="AH24" s="131"/>
      <c r="AI24" s="132"/>
      <c r="AJ24" s="131"/>
      <c r="AK24" s="132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7"/>
      <c r="IT24" s="97"/>
      <c r="IU24" s="97"/>
      <c r="IV24" s="97"/>
    </row>
    <row r="25" spans="1:256" s="98" customFormat="1" x14ac:dyDescent="0.2">
      <c r="A25" s="125" t="s">
        <v>181</v>
      </c>
      <c r="B25" s="131">
        <v>0</v>
      </c>
      <c r="C25" s="132">
        <v>0</v>
      </c>
      <c r="D25" s="131">
        <v>0</v>
      </c>
      <c r="E25" s="132">
        <v>0</v>
      </c>
      <c r="F25" s="131">
        <v>0</v>
      </c>
      <c r="G25" s="132">
        <v>0</v>
      </c>
      <c r="H25" s="131"/>
      <c r="I25" s="132"/>
      <c r="J25" s="131"/>
      <c r="K25" s="132"/>
      <c r="L25" s="131"/>
      <c r="M25" s="132"/>
      <c r="N25" s="131"/>
      <c r="O25" s="132"/>
      <c r="P25" s="131"/>
      <c r="Q25" s="132"/>
      <c r="R25" s="131">
        <v>0</v>
      </c>
      <c r="S25" s="132">
        <v>0</v>
      </c>
      <c r="T25" s="131">
        <v>0</v>
      </c>
      <c r="U25" s="132">
        <v>0</v>
      </c>
      <c r="V25" s="131">
        <v>0</v>
      </c>
      <c r="W25" s="132">
        <v>0</v>
      </c>
      <c r="X25" s="131">
        <v>0</v>
      </c>
      <c r="Y25" s="132">
        <v>0</v>
      </c>
      <c r="Z25" s="131"/>
      <c r="AA25" s="132"/>
      <c r="AB25" s="131"/>
      <c r="AC25" s="132"/>
      <c r="AD25" s="131"/>
      <c r="AE25" s="132"/>
      <c r="AF25" s="131"/>
      <c r="AG25" s="132"/>
      <c r="AH25" s="131"/>
      <c r="AI25" s="132"/>
      <c r="AJ25" s="131"/>
      <c r="AK25" s="132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7"/>
      <c r="IT25" s="97"/>
      <c r="IU25" s="97"/>
      <c r="IV25" s="97"/>
    </row>
    <row r="26" spans="1:256" s="98" customFormat="1" x14ac:dyDescent="0.2">
      <c r="A26" s="125" t="s">
        <v>94</v>
      </c>
      <c r="B26" s="131">
        <v>0</v>
      </c>
      <c r="C26" s="132">
        <v>0</v>
      </c>
      <c r="D26" s="131">
        <v>0</v>
      </c>
      <c r="E26" s="132">
        <v>0</v>
      </c>
      <c r="F26" s="131">
        <v>0</v>
      </c>
      <c r="G26" s="132">
        <v>0</v>
      </c>
      <c r="H26" s="131"/>
      <c r="I26" s="132"/>
      <c r="J26" s="131"/>
      <c r="K26" s="132"/>
      <c r="L26" s="131"/>
      <c r="M26" s="132"/>
      <c r="N26" s="131"/>
      <c r="O26" s="132"/>
      <c r="P26" s="131"/>
      <c r="Q26" s="132"/>
      <c r="R26" s="131">
        <v>0</v>
      </c>
      <c r="S26" s="132">
        <v>0</v>
      </c>
      <c r="T26" s="131">
        <v>0</v>
      </c>
      <c r="U26" s="132">
        <v>0</v>
      </c>
      <c r="V26" s="131">
        <v>0</v>
      </c>
      <c r="W26" s="132">
        <v>0</v>
      </c>
      <c r="X26" s="131">
        <v>0</v>
      </c>
      <c r="Y26" s="132">
        <v>0</v>
      </c>
      <c r="Z26" s="131"/>
      <c r="AA26" s="132"/>
      <c r="AB26" s="131"/>
      <c r="AC26" s="132"/>
      <c r="AD26" s="131"/>
      <c r="AE26" s="132"/>
      <c r="AF26" s="131"/>
      <c r="AG26" s="132"/>
      <c r="AH26" s="131"/>
      <c r="AI26" s="132"/>
      <c r="AJ26" s="131"/>
      <c r="AK26" s="132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7"/>
      <c r="IT26" s="97"/>
      <c r="IU26" s="97"/>
      <c r="IV26" s="97"/>
    </row>
    <row r="27" spans="1:256" s="98" customFormat="1" x14ac:dyDescent="0.2">
      <c r="A27" s="125" t="s">
        <v>95</v>
      </c>
      <c r="B27" s="131">
        <v>0</v>
      </c>
      <c r="C27" s="132">
        <v>0</v>
      </c>
      <c r="D27" s="131">
        <v>0</v>
      </c>
      <c r="E27" s="132">
        <v>0</v>
      </c>
      <c r="F27" s="131">
        <v>0</v>
      </c>
      <c r="G27" s="132">
        <v>0</v>
      </c>
      <c r="H27" s="131"/>
      <c r="I27" s="132"/>
      <c r="J27" s="131"/>
      <c r="K27" s="132"/>
      <c r="L27" s="131"/>
      <c r="M27" s="132"/>
      <c r="N27" s="131"/>
      <c r="O27" s="132"/>
      <c r="P27" s="131"/>
      <c r="Q27" s="132"/>
      <c r="R27" s="131">
        <v>0</v>
      </c>
      <c r="S27" s="132">
        <v>0</v>
      </c>
      <c r="T27" s="131">
        <v>0</v>
      </c>
      <c r="U27" s="132">
        <v>0</v>
      </c>
      <c r="V27" s="131">
        <v>0</v>
      </c>
      <c r="W27" s="132">
        <v>0</v>
      </c>
      <c r="X27" s="131">
        <v>0</v>
      </c>
      <c r="Y27" s="132">
        <v>0</v>
      </c>
      <c r="Z27" s="131"/>
      <c r="AA27" s="132"/>
      <c r="AB27" s="131"/>
      <c r="AC27" s="132"/>
      <c r="AD27" s="131"/>
      <c r="AE27" s="132"/>
      <c r="AF27" s="131"/>
      <c r="AG27" s="132"/>
      <c r="AH27" s="131"/>
      <c r="AI27" s="132"/>
      <c r="AJ27" s="131"/>
      <c r="AK27" s="132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7"/>
      <c r="IT27" s="97"/>
      <c r="IU27" s="97"/>
      <c r="IV27" s="97"/>
    </row>
    <row r="28" spans="1:256" s="98" customFormat="1" x14ac:dyDescent="0.2">
      <c r="A28" s="125" t="s">
        <v>96</v>
      </c>
      <c r="B28" s="131">
        <v>0.3</v>
      </c>
      <c r="C28" s="132">
        <v>0.5</v>
      </c>
      <c r="D28" s="131">
        <v>0.22</v>
      </c>
      <c r="E28" s="132">
        <v>0</v>
      </c>
      <c r="F28" s="131">
        <v>0.05</v>
      </c>
      <c r="G28" s="132">
        <v>0</v>
      </c>
      <c r="H28" s="131"/>
      <c r="I28" s="132"/>
      <c r="J28" s="131"/>
      <c r="K28" s="132"/>
      <c r="L28" s="131"/>
      <c r="M28" s="132"/>
      <c r="N28" s="131"/>
      <c r="O28" s="132"/>
      <c r="P28" s="131"/>
      <c r="Q28" s="132"/>
      <c r="R28" s="131">
        <v>0.12</v>
      </c>
      <c r="S28" s="132">
        <v>5.2999999999999999E-2</v>
      </c>
      <c r="T28" s="131">
        <v>0.27</v>
      </c>
      <c r="U28" s="132">
        <v>0</v>
      </c>
      <c r="V28" s="131">
        <v>0.13</v>
      </c>
      <c r="W28" s="132">
        <v>0.06</v>
      </c>
      <c r="X28" s="131">
        <v>0</v>
      </c>
      <c r="Y28" s="132">
        <v>0</v>
      </c>
      <c r="Z28" s="131"/>
      <c r="AA28" s="132"/>
      <c r="AB28" s="131"/>
      <c r="AC28" s="132"/>
      <c r="AD28" s="131"/>
      <c r="AE28" s="132"/>
      <c r="AF28" s="131"/>
      <c r="AG28" s="132"/>
      <c r="AH28" s="131"/>
      <c r="AI28" s="132"/>
      <c r="AJ28" s="131"/>
      <c r="AK28" s="132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7"/>
      <c r="IT28" s="97"/>
      <c r="IU28" s="97"/>
      <c r="IV28" s="97"/>
    </row>
    <row r="29" spans="1:256" s="98" customFormat="1" x14ac:dyDescent="0.2">
      <c r="A29" s="125" t="s">
        <v>182</v>
      </c>
      <c r="B29" s="131">
        <v>0.62</v>
      </c>
      <c r="C29" s="132">
        <v>0.2</v>
      </c>
      <c r="D29" s="131">
        <v>0</v>
      </c>
      <c r="E29" s="132">
        <v>0</v>
      </c>
      <c r="F29" s="131">
        <v>0</v>
      </c>
      <c r="G29" s="132">
        <v>0</v>
      </c>
      <c r="H29" s="131"/>
      <c r="I29" s="132"/>
      <c r="J29" s="131"/>
      <c r="K29" s="132"/>
      <c r="L29" s="131"/>
      <c r="M29" s="132"/>
      <c r="N29" s="131"/>
      <c r="O29" s="132"/>
      <c r="P29" s="131"/>
      <c r="Q29" s="132"/>
      <c r="R29" s="131">
        <v>0.08</v>
      </c>
      <c r="S29" s="132">
        <v>0.01</v>
      </c>
      <c r="T29" s="131">
        <v>0.04</v>
      </c>
      <c r="U29" s="132">
        <v>0</v>
      </c>
      <c r="V29" s="131">
        <v>0</v>
      </c>
      <c r="W29" s="132">
        <v>0.02</v>
      </c>
      <c r="X29" s="131">
        <v>0.19</v>
      </c>
      <c r="Y29" s="132">
        <v>0.19</v>
      </c>
      <c r="Z29" s="131"/>
      <c r="AA29" s="132"/>
      <c r="AB29" s="131"/>
      <c r="AC29" s="132"/>
      <c r="AD29" s="131"/>
      <c r="AE29" s="132"/>
      <c r="AF29" s="131"/>
      <c r="AG29" s="132"/>
      <c r="AH29" s="131"/>
      <c r="AI29" s="132"/>
      <c r="AJ29" s="131"/>
      <c r="AK29" s="132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7"/>
      <c r="IT29" s="97"/>
      <c r="IU29" s="97"/>
      <c r="IV29" s="97"/>
    </row>
    <row r="30" spans="1:256" s="98" customFormat="1" x14ac:dyDescent="0.2">
      <c r="A30" s="125" t="s">
        <v>183</v>
      </c>
      <c r="B30" s="131">
        <v>0.5</v>
      </c>
      <c r="C30" s="132">
        <v>0.33</v>
      </c>
      <c r="D30" s="131">
        <v>0.24</v>
      </c>
      <c r="E30" s="132">
        <v>0</v>
      </c>
      <c r="F30" s="131">
        <v>0.09</v>
      </c>
      <c r="G30" s="132">
        <v>0</v>
      </c>
      <c r="H30" s="131"/>
      <c r="I30" s="132"/>
      <c r="J30" s="131"/>
      <c r="K30" s="132"/>
      <c r="L30" s="131"/>
      <c r="M30" s="132"/>
      <c r="N30" s="131"/>
      <c r="O30" s="132"/>
      <c r="P30" s="131"/>
      <c r="Q30" s="132"/>
      <c r="R30" s="131">
        <v>0.05</v>
      </c>
      <c r="S30" s="132">
        <v>5.0999999999999997E-2</v>
      </c>
      <c r="T30" s="131">
        <v>0.22</v>
      </c>
      <c r="U30" s="132">
        <v>0</v>
      </c>
      <c r="V30" s="131">
        <v>0.05</v>
      </c>
      <c r="W30" s="132">
        <v>0.03</v>
      </c>
      <c r="X30" s="131">
        <v>0</v>
      </c>
      <c r="Y30" s="132">
        <v>0</v>
      </c>
      <c r="Z30" s="131"/>
      <c r="AA30" s="132"/>
      <c r="AB30" s="131"/>
      <c r="AC30" s="132"/>
      <c r="AD30" s="131"/>
      <c r="AE30" s="132"/>
      <c r="AF30" s="131"/>
      <c r="AG30" s="132"/>
      <c r="AH30" s="131"/>
      <c r="AI30" s="132"/>
      <c r="AJ30" s="131"/>
      <c r="AK30" s="132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7"/>
      <c r="IT30" s="97"/>
      <c r="IU30" s="97"/>
      <c r="IV30" s="97"/>
    </row>
    <row r="31" spans="1:256" s="98" customFormat="1" x14ac:dyDescent="0.2">
      <c r="A31" s="125" t="s">
        <v>99</v>
      </c>
      <c r="B31" s="131">
        <v>0</v>
      </c>
      <c r="C31" s="132">
        <v>0</v>
      </c>
      <c r="D31" s="131">
        <v>0</v>
      </c>
      <c r="E31" s="132">
        <v>0</v>
      </c>
      <c r="F31" s="131">
        <v>0</v>
      </c>
      <c r="G31" s="132">
        <v>0</v>
      </c>
      <c r="H31" s="131"/>
      <c r="I31" s="132"/>
      <c r="J31" s="131"/>
      <c r="K31" s="132"/>
      <c r="L31" s="131"/>
      <c r="M31" s="132"/>
      <c r="N31" s="131"/>
      <c r="O31" s="132"/>
      <c r="P31" s="131"/>
      <c r="Q31" s="132"/>
      <c r="R31" s="131">
        <v>0</v>
      </c>
      <c r="S31" s="132">
        <v>0</v>
      </c>
      <c r="T31" s="131">
        <v>0</v>
      </c>
      <c r="U31" s="132">
        <v>0</v>
      </c>
      <c r="V31" s="131">
        <v>0</v>
      </c>
      <c r="W31" s="132">
        <v>0</v>
      </c>
      <c r="X31" s="131">
        <v>0</v>
      </c>
      <c r="Y31" s="132">
        <v>0</v>
      </c>
      <c r="Z31" s="131"/>
      <c r="AA31" s="132"/>
      <c r="AB31" s="131"/>
      <c r="AC31" s="132"/>
      <c r="AD31" s="131"/>
      <c r="AE31" s="132"/>
      <c r="AF31" s="131"/>
      <c r="AG31" s="132"/>
      <c r="AH31" s="131"/>
      <c r="AI31" s="132"/>
      <c r="AJ31" s="131"/>
      <c r="AK31" s="132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7"/>
      <c r="IT31" s="97"/>
      <c r="IU31" s="97"/>
      <c r="IV31" s="97"/>
    </row>
    <row r="32" spans="1:256" s="98" customFormat="1" x14ac:dyDescent="0.2">
      <c r="A32" s="125" t="s">
        <v>184</v>
      </c>
      <c r="B32" s="131">
        <v>1</v>
      </c>
      <c r="C32" s="132">
        <v>0</v>
      </c>
      <c r="D32" s="131">
        <v>0</v>
      </c>
      <c r="E32" s="132">
        <v>0</v>
      </c>
      <c r="F32" s="131">
        <v>0.1</v>
      </c>
      <c r="G32" s="132">
        <v>0</v>
      </c>
      <c r="H32" s="131"/>
      <c r="I32" s="132"/>
      <c r="J32" s="131"/>
      <c r="K32" s="132"/>
      <c r="L32" s="131"/>
      <c r="M32" s="132"/>
      <c r="N32" s="131"/>
      <c r="O32" s="132"/>
      <c r="P32" s="131"/>
      <c r="Q32" s="132"/>
      <c r="R32" s="131">
        <v>0.3</v>
      </c>
      <c r="S32" s="132">
        <v>0</v>
      </c>
      <c r="T32" s="131">
        <v>0</v>
      </c>
      <c r="U32" s="132">
        <v>0</v>
      </c>
      <c r="V32" s="131">
        <v>0</v>
      </c>
      <c r="W32" s="132">
        <v>0</v>
      </c>
      <c r="X32" s="131">
        <v>0</v>
      </c>
      <c r="Y32" s="132">
        <v>0</v>
      </c>
      <c r="Z32" s="131"/>
      <c r="AA32" s="132"/>
      <c r="AB32" s="131"/>
      <c r="AC32" s="132"/>
      <c r="AD32" s="131"/>
      <c r="AE32" s="132"/>
      <c r="AF32" s="131"/>
      <c r="AG32" s="132"/>
      <c r="AH32" s="131"/>
      <c r="AI32" s="132"/>
      <c r="AJ32" s="131"/>
      <c r="AK32" s="132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/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7"/>
      <c r="IK32" s="97"/>
      <c r="IL32" s="97"/>
      <c r="IM32" s="97"/>
      <c r="IN32" s="97"/>
      <c r="IO32" s="97"/>
      <c r="IP32" s="97"/>
      <c r="IQ32" s="97"/>
      <c r="IR32" s="97"/>
      <c r="IS32" s="97"/>
      <c r="IT32" s="97"/>
      <c r="IU32" s="97"/>
      <c r="IV32" s="97"/>
    </row>
    <row r="33" spans="1:256" s="98" customFormat="1" x14ac:dyDescent="0.2">
      <c r="A33" s="125" t="s">
        <v>185</v>
      </c>
      <c r="B33" s="131">
        <v>0</v>
      </c>
      <c r="C33" s="132">
        <v>0</v>
      </c>
      <c r="D33" s="131">
        <v>0</v>
      </c>
      <c r="E33" s="132">
        <v>0</v>
      </c>
      <c r="F33" s="131">
        <v>0.2</v>
      </c>
      <c r="G33" s="132">
        <v>0</v>
      </c>
      <c r="H33" s="131"/>
      <c r="I33" s="132"/>
      <c r="J33" s="131"/>
      <c r="K33" s="132"/>
      <c r="L33" s="131"/>
      <c r="M33" s="132"/>
      <c r="N33" s="131"/>
      <c r="O33" s="132"/>
      <c r="P33" s="131"/>
      <c r="Q33" s="132"/>
      <c r="R33" s="131">
        <v>0.1</v>
      </c>
      <c r="S33" s="132">
        <v>0</v>
      </c>
      <c r="T33" s="131">
        <v>0</v>
      </c>
      <c r="U33" s="132">
        <v>0</v>
      </c>
      <c r="V33" s="131">
        <v>0</v>
      </c>
      <c r="W33" s="132">
        <v>0</v>
      </c>
      <c r="X33" s="131">
        <v>0</v>
      </c>
      <c r="Y33" s="132">
        <v>0</v>
      </c>
      <c r="Z33" s="131"/>
      <c r="AA33" s="132"/>
      <c r="AB33" s="131"/>
      <c r="AC33" s="132"/>
      <c r="AD33" s="131"/>
      <c r="AE33" s="132"/>
      <c r="AF33" s="131"/>
      <c r="AG33" s="132"/>
      <c r="AH33" s="131"/>
      <c r="AI33" s="132"/>
      <c r="AJ33" s="131"/>
      <c r="AK33" s="132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7"/>
      <c r="IT33" s="97"/>
      <c r="IU33" s="97"/>
      <c r="IV33" s="97"/>
    </row>
    <row r="34" spans="1:256" s="98" customFormat="1" x14ac:dyDescent="0.2">
      <c r="A34" s="125" t="s">
        <v>104</v>
      </c>
      <c r="B34" s="131">
        <v>0.54</v>
      </c>
      <c r="C34" s="132">
        <v>0</v>
      </c>
      <c r="D34" s="131">
        <v>0.08</v>
      </c>
      <c r="E34" s="132">
        <v>0</v>
      </c>
      <c r="F34" s="131">
        <v>0</v>
      </c>
      <c r="G34" s="132">
        <v>0</v>
      </c>
      <c r="H34" s="131"/>
      <c r="I34" s="132"/>
      <c r="J34" s="131"/>
      <c r="K34" s="132"/>
      <c r="L34" s="131"/>
      <c r="M34" s="132"/>
      <c r="N34" s="131"/>
      <c r="O34" s="132"/>
      <c r="P34" s="131"/>
      <c r="Q34" s="132"/>
      <c r="R34" s="131">
        <v>0.03</v>
      </c>
      <c r="S34" s="132">
        <v>0</v>
      </c>
      <c r="T34" s="131">
        <v>0.02</v>
      </c>
      <c r="U34" s="132">
        <v>0</v>
      </c>
      <c r="V34" s="131">
        <v>0.05</v>
      </c>
      <c r="W34" s="132">
        <v>0.03</v>
      </c>
      <c r="X34" s="131">
        <v>0</v>
      </c>
      <c r="Y34" s="132">
        <v>0</v>
      </c>
      <c r="Z34" s="131"/>
      <c r="AA34" s="132"/>
      <c r="AB34" s="131"/>
      <c r="AC34" s="132"/>
      <c r="AD34" s="131"/>
      <c r="AE34" s="132"/>
      <c r="AF34" s="131"/>
      <c r="AG34" s="132"/>
      <c r="AH34" s="131"/>
      <c r="AI34" s="132"/>
      <c r="AJ34" s="131"/>
      <c r="AK34" s="132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  <c r="GH34" s="97"/>
      <c r="GI34" s="97"/>
      <c r="GJ34" s="97"/>
      <c r="GK34" s="97"/>
      <c r="GL34" s="97"/>
      <c r="GM34" s="97"/>
      <c r="GN34" s="97"/>
      <c r="GO34" s="97"/>
      <c r="GP34" s="97"/>
      <c r="GQ34" s="97"/>
      <c r="GR34" s="97"/>
      <c r="GS34" s="97"/>
      <c r="GT34" s="97"/>
      <c r="GU34" s="97"/>
      <c r="GV34" s="97"/>
      <c r="GW34" s="97"/>
      <c r="GX34" s="97"/>
      <c r="GY34" s="97"/>
      <c r="GZ34" s="97"/>
      <c r="HA34" s="97"/>
      <c r="HB34" s="97"/>
      <c r="HC34" s="97"/>
      <c r="HD34" s="97"/>
      <c r="HE34" s="97"/>
      <c r="HF34" s="97"/>
      <c r="HG34" s="97"/>
      <c r="HH34" s="97"/>
      <c r="HI34" s="97"/>
      <c r="HJ34" s="97"/>
      <c r="HK34" s="97"/>
      <c r="HL34" s="97"/>
      <c r="HM34" s="97"/>
      <c r="HN34" s="97"/>
      <c r="HO34" s="97"/>
      <c r="HP34" s="97"/>
      <c r="HQ34" s="97"/>
      <c r="HR34" s="97"/>
      <c r="HS34" s="97"/>
      <c r="HT34" s="97"/>
      <c r="HU34" s="97"/>
      <c r="HV34" s="97"/>
      <c r="HW34" s="97"/>
      <c r="HX34" s="97"/>
      <c r="HY34" s="97"/>
      <c r="HZ34" s="97"/>
      <c r="IA34" s="97"/>
      <c r="IB34" s="97"/>
      <c r="IC34" s="97"/>
      <c r="ID34" s="97"/>
      <c r="IE34" s="97"/>
      <c r="IF34" s="97"/>
      <c r="IG34" s="97"/>
      <c r="IH34" s="97"/>
      <c r="II34" s="97"/>
      <c r="IJ34" s="97"/>
      <c r="IK34" s="97"/>
      <c r="IL34" s="97"/>
      <c r="IM34" s="97"/>
      <c r="IN34" s="97"/>
      <c r="IO34" s="97"/>
      <c r="IP34" s="97"/>
      <c r="IQ34" s="97"/>
      <c r="IR34" s="97"/>
      <c r="IS34" s="97"/>
      <c r="IT34" s="97"/>
      <c r="IU34" s="97"/>
      <c r="IV34" s="97"/>
    </row>
    <row r="35" spans="1:256" s="98" customFormat="1" x14ac:dyDescent="0.2">
      <c r="A35" s="125" t="s">
        <v>186</v>
      </c>
      <c r="B35" s="131">
        <v>0.63</v>
      </c>
      <c r="C35" s="132">
        <v>0.27</v>
      </c>
      <c r="D35" s="131">
        <v>0</v>
      </c>
      <c r="E35" s="132">
        <v>0</v>
      </c>
      <c r="F35" s="131">
        <v>0</v>
      </c>
      <c r="G35" s="132">
        <v>0</v>
      </c>
      <c r="H35" s="131"/>
      <c r="I35" s="132"/>
      <c r="J35" s="131"/>
      <c r="K35" s="132"/>
      <c r="L35" s="131"/>
      <c r="M35" s="132"/>
      <c r="N35" s="131"/>
      <c r="O35" s="132"/>
      <c r="P35" s="131"/>
      <c r="Q35" s="132"/>
      <c r="R35" s="131">
        <v>0</v>
      </c>
      <c r="S35" s="132">
        <v>0.01</v>
      </c>
      <c r="T35" s="131">
        <v>0</v>
      </c>
      <c r="U35" s="132">
        <v>0</v>
      </c>
      <c r="V35" s="131">
        <v>0</v>
      </c>
      <c r="W35" s="132">
        <v>1.4999999999999999E-2</v>
      </c>
      <c r="X35" s="131">
        <v>0.1</v>
      </c>
      <c r="Y35" s="132">
        <v>0</v>
      </c>
      <c r="Z35" s="131"/>
      <c r="AA35" s="132"/>
      <c r="AB35" s="131"/>
      <c r="AC35" s="132"/>
      <c r="AD35" s="131"/>
      <c r="AE35" s="132"/>
      <c r="AF35" s="131"/>
      <c r="AG35" s="132"/>
      <c r="AH35" s="131"/>
      <c r="AI35" s="132"/>
      <c r="AJ35" s="131"/>
      <c r="AK35" s="132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</row>
    <row r="36" spans="1:256" s="98" customFormat="1" x14ac:dyDescent="0.2">
      <c r="A36" s="125" t="s">
        <v>106</v>
      </c>
      <c r="B36" s="131">
        <v>0</v>
      </c>
      <c r="C36" s="132">
        <v>0</v>
      </c>
      <c r="D36" s="131">
        <v>0.21</v>
      </c>
      <c r="E36" s="132">
        <v>0</v>
      </c>
      <c r="F36" s="131">
        <v>0.14000000000000001</v>
      </c>
      <c r="G36" s="132">
        <v>0</v>
      </c>
      <c r="H36" s="131"/>
      <c r="I36" s="132"/>
      <c r="J36" s="131"/>
      <c r="K36" s="132"/>
      <c r="L36" s="131"/>
      <c r="M36" s="132"/>
      <c r="N36" s="131"/>
      <c r="O36" s="132"/>
      <c r="P36" s="131"/>
      <c r="Q36" s="132"/>
      <c r="R36" s="131">
        <v>0.27</v>
      </c>
      <c r="S36" s="132">
        <v>0.1</v>
      </c>
      <c r="T36" s="131">
        <v>0.06</v>
      </c>
      <c r="U36" s="132">
        <v>0</v>
      </c>
      <c r="V36" s="131">
        <v>0.06</v>
      </c>
      <c r="W36" s="132">
        <v>0</v>
      </c>
      <c r="X36" s="131">
        <v>0</v>
      </c>
      <c r="Y36" s="132">
        <v>0</v>
      </c>
      <c r="Z36" s="131"/>
      <c r="AA36" s="132"/>
      <c r="AB36" s="131"/>
      <c r="AC36" s="132"/>
      <c r="AD36" s="131"/>
      <c r="AE36" s="132"/>
      <c r="AF36" s="131"/>
      <c r="AG36" s="132"/>
      <c r="AH36" s="131"/>
      <c r="AI36" s="132"/>
      <c r="AJ36" s="131"/>
      <c r="AK36" s="132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7"/>
      <c r="GW36" s="97"/>
      <c r="GX36" s="97"/>
      <c r="GY36" s="97"/>
      <c r="GZ36" s="97"/>
      <c r="HA36" s="97"/>
      <c r="HB36" s="97"/>
      <c r="HC36" s="97"/>
      <c r="HD36" s="97"/>
      <c r="HE36" s="97"/>
      <c r="HF36" s="97"/>
      <c r="HG36" s="97"/>
      <c r="HH36" s="97"/>
      <c r="HI36" s="97"/>
      <c r="HJ36" s="97"/>
      <c r="HK36" s="97"/>
      <c r="HL36" s="97"/>
      <c r="HM36" s="97"/>
      <c r="HN36" s="97"/>
      <c r="HO36" s="97"/>
      <c r="HP36" s="97"/>
      <c r="HQ36" s="97"/>
      <c r="HR36" s="97"/>
      <c r="HS36" s="97"/>
      <c r="HT36" s="97"/>
      <c r="HU36" s="97"/>
      <c r="HV36" s="97"/>
      <c r="HW36" s="97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  <c r="IP36" s="97"/>
      <c r="IQ36" s="97"/>
      <c r="IR36" s="97"/>
      <c r="IS36" s="97"/>
      <c r="IT36" s="97"/>
      <c r="IU36" s="97"/>
      <c r="IV36" s="97"/>
    </row>
    <row r="37" spans="1:256" s="98" customFormat="1" x14ac:dyDescent="0.2">
      <c r="A37" s="125" t="s">
        <v>187</v>
      </c>
      <c r="B37" s="131">
        <v>0.3</v>
      </c>
      <c r="C37" s="132">
        <v>0</v>
      </c>
      <c r="D37" s="131">
        <v>0</v>
      </c>
      <c r="E37" s="132">
        <v>0</v>
      </c>
      <c r="F37" s="131">
        <v>0</v>
      </c>
      <c r="G37" s="132">
        <v>0</v>
      </c>
      <c r="H37" s="131"/>
      <c r="I37" s="132"/>
      <c r="J37" s="131"/>
      <c r="K37" s="132"/>
      <c r="L37" s="131"/>
      <c r="M37" s="132"/>
      <c r="N37" s="131"/>
      <c r="O37" s="132"/>
      <c r="P37" s="131"/>
      <c r="Q37" s="132"/>
      <c r="R37" s="131">
        <v>0.03</v>
      </c>
      <c r="S37" s="132">
        <v>0</v>
      </c>
      <c r="T37" s="131">
        <v>0</v>
      </c>
      <c r="U37" s="132">
        <v>0</v>
      </c>
      <c r="V37" s="131">
        <v>0</v>
      </c>
      <c r="W37" s="132">
        <v>0.01</v>
      </c>
      <c r="X37" s="131">
        <v>0.32</v>
      </c>
      <c r="Y37" s="132">
        <v>0.12</v>
      </c>
      <c r="Z37" s="131"/>
      <c r="AA37" s="132"/>
      <c r="AB37" s="131"/>
      <c r="AC37" s="132"/>
      <c r="AD37" s="131"/>
      <c r="AE37" s="132"/>
      <c r="AF37" s="131"/>
      <c r="AG37" s="132"/>
      <c r="AH37" s="131"/>
      <c r="AI37" s="132"/>
      <c r="AJ37" s="131"/>
      <c r="AK37" s="132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  <c r="HX37" s="97"/>
      <c r="HY37" s="97"/>
      <c r="HZ37" s="97"/>
      <c r="IA37" s="97"/>
      <c r="IB37" s="97"/>
      <c r="IC37" s="97"/>
      <c r="ID37" s="97"/>
      <c r="IE37" s="97"/>
      <c r="IF37" s="97"/>
      <c r="IG37" s="97"/>
      <c r="IH37" s="97"/>
      <c r="II37" s="97"/>
      <c r="IJ37" s="97"/>
      <c r="IK37" s="97"/>
      <c r="IL37" s="97"/>
      <c r="IM37" s="97"/>
      <c r="IN37" s="97"/>
      <c r="IO37" s="97"/>
      <c r="IP37" s="97"/>
      <c r="IQ37" s="97"/>
      <c r="IR37" s="97"/>
      <c r="IS37" s="97"/>
      <c r="IT37" s="97"/>
      <c r="IU37" s="97"/>
      <c r="IV37" s="97"/>
    </row>
    <row r="38" spans="1:256" s="98" customFormat="1" x14ac:dyDescent="0.2">
      <c r="A38" s="125" t="s">
        <v>188</v>
      </c>
      <c r="B38" s="131">
        <v>0</v>
      </c>
      <c r="C38" s="132">
        <v>0</v>
      </c>
      <c r="D38" s="131">
        <v>0.01</v>
      </c>
      <c r="E38" s="132">
        <v>0</v>
      </c>
      <c r="F38" s="131">
        <v>0.04</v>
      </c>
      <c r="G38" s="132">
        <v>0</v>
      </c>
      <c r="H38" s="131"/>
      <c r="I38" s="132"/>
      <c r="J38" s="131"/>
      <c r="K38" s="132"/>
      <c r="L38" s="131"/>
      <c r="M38" s="132"/>
      <c r="N38" s="131"/>
      <c r="O38" s="132"/>
      <c r="P38" s="131"/>
      <c r="Q38" s="132"/>
      <c r="R38" s="131">
        <v>0</v>
      </c>
      <c r="S38" s="132">
        <v>0</v>
      </c>
      <c r="T38" s="131">
        <v>0.04</v>
      </c>
      <c r="U38" s="132">
        <v>0</v>
      </c>
      <c r="V38" s="131">
        <v>0</v>
      </c>
      <c r="W38" s="132">
        <v>0</v>
      </c>
      <c r="X38" s="131">
        <v>0</v>
      </c>
      <c r="Y38" s="132">
        <v>0</v>
      </c>
      <c r="Z38" s="131"/>
      <c r="AA38" s="132"/>
      <c r="AB38" s="131"/>
      <c r="AC38" s="132"/>
      <c r="AD38" s="131"/>
      <c r="AE38" s="132"/>
      <c r="AF38" s="131"/>
      <c r="AG38" s="132"/>
      <c r="AH38" s="131"/>
      <c r="AI38" s="132"/>
      <c r="AJ38" s="131"/>
      <c r="AK38" s="132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  <c r="EY38" s="97"/>
      <c r="EZ38" s="97"/>
      <c r="FA38" s="97"/>
      <c r="FB38" s="97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  <c r="FX38" s="97"/>
      <c r="FY38" s="97"/>
      <c r="FZ38" s="97"/>
      <c r="GA38" s="97"/>
      <c r="GB38" s="97"/>
      <c r="GC38" s="97"/>
      <c r="GD38" s="97"/>
      <c r="GE38" s="97"/>
      <c r="GF38" s="97"/>
      <c r="GG38" s="97"/>
      <c r="GH38" s="97"/>
      <c r="GI38" s="97"/>
      <c r="GJ38" s="97"/>
      <c r="GK38" s="97"/>
      <c r="GL38" s="97"/>
      <c r="GM38" s="97"/>
      <c r="GN38" s="97"/>
      <c r="GO38" s="97"/>
      <c r="GP38" s="97"/>
      <c r="GQ38" s="97"/>
      <c r="GR38" s="97"/>
      <c r="GS38" s="97"/>
      <c r="GT38" s="97"/>
      <c r="GU38" s="97"/>
      <c r="GV38" s="97"/>
      <c r="GW38" s="97"/>
      <c r="GX38" s="97"/>
      <c r="GY38" s="97"/>
      <c r="GZ38" s="97"/>
      <c r="HA38" s="97"/>
      <c r="HB38" s="97"/>
      <c r="HC38" s="97"/>
      <c r="HD38" s="97"/>
      <c r="HE38" s="97"/>
      <c r="HF38" s="97"/>
      <c r="HG38" s="97"/>
      <c r="HH38" s="97"/>
      <c r="HI38" s="97"/>
      <c r="HJ38" s="97"/>
      <c r="HK38" s="97"/>
      <c r="HL38" s="97"/>
      <c r="HM38" s="97"/>
      <c r="HN38" s="97"/>
      <c r="HO38" s="97"/>
      <c r="HP38" s="97"/>
      <c r="HQ38" s="97"/>
      <c r="HR38" s="97"/>
      <c r="HS38" s="97"/>
      <c r="HT38" s="97"/>
      <c r="HU38" s="97"/>
      <c r="HV38" s="97"/>
      <c r="HW38" s="97"/>
      <c r="HX38" s="97"/>
      <c r="HY38" s="97"/>
      <c r="HZ38" s="97"/>
      <c r="IA38" s="97"/>
      <c r="IB38" s="97"/>
      <c r="IC38" s="97"/>
      <c r="ID38" s="97"/>
      <c r="IE38" s="97"/>
      <c r="IF38" s="97"/>
      <c r="IG38" s="97"/>
      <c r="IH38" s="97"/>
      <c r="II38" s="97"/>
      <c r="IJ38" s="97"/>
      <c r="IK38" s="97"/>
      <c r="IL38" s="97"/>
      <c r="IM38" s="97"/>
      <c r="IN38" s="97"/>
      <c r="IO38" s="97"/>
      <c r="IP38" s="97"/>
      <c r="IQ38" s="97"/>
      <c r="IR38" s="97"/>
      <c r="IS38" s="97"/>
      <c r="IT38" s="97"/>
      <c r="IU38" s="97"/>
      <c r="IV38" s="97"/>
    </row>
    <row r="39" spans="1:256" s="98" customFormat="1" x14ac:dyDescent="0.2">
      <c r="A39" s="125" t="s">
        <v>109</v>
      </c>
      <c r="B39" s="131">
        <v>0</v>
      </c>
      <c r="C39" s="132">
        <v>0</v>
      </c>
      <c r="D39" s="131">
        <v>0.92</v>
      </c>
      <c r="E39" s="132">
        <v>0</v>
      </c>
      <c r="F39" s="131">
        <v>0.9</v>
      </c>
      <c r="G39" s="132">
        <v>0</v>
      </c>
      <c r="H39" s="131"/>
      <c r="I39" s="132"/>
      <c r="J39" s="131"/>
      <c r="K39" s="132"/>
      <c r="L39" s="131"/>
      <c r="M39" s="132"/>
      <c r="N39" s="131"/>
      <c r="O39" s="132"/>
      <c r="P39" s="131"/>
      <c r="Q39" s="132"/>
      <c r="R39" s="131">
        <v>0.6</v>
      </c>
      <c r="S39" s="132">
        <v>0.2</v>
      </c>
      <c r="T39" s="131">
        <v>0.7</v>
      </c>
      <c r="U39" s="132">
        <v>0.25</v>
      </c>
      <c r="V39" s="131">
        <v>0.5</v>
      </c>
      <c r="W39" s="132">
        <v>0.5</v>
      </c>
      <c r="X39" s="131">
        <v>0</v>
      </c>
      <c r="Y39" s="132">
        <v>0</v>
      </c>
      <c r="Z39" s="131"/>
      <c r="AA39" s="132"/>
      <c r="AB39" s="131"/>
      <c r="AC39" s="132"/>
      <c r="AD39" s="131"/>
      <c r="AE39" s="132"/>
      <c r="AF39" s="131"/>
      <c r="AG39" s="132"/>
      <c r="AH39" s="131"/>
      <c r="AI39" s="132"/>
      <c r="AJ39" s="131"/>
      <c r="AK39" s="132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97"/>
      <c r="FG39" s="97"/>
      <c r="FH39" s="97"/>
      <c r="FI39" s="9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97"/>
      <c r="FU39" s="97"/>
      <c r="FV39" s="97"/>
      <c r="FW39" s="97"/>
      <c r="FX39" s="97"/>
      <c r="FY39" s="97"/>
      <c r="FZ39" s="97"/>
      <c r="GA39" s="97"/>
      <c r="GB39" s="97"/>
      <c r="GC39" s="97"/>
      <c r="GD39" s="97"/>
      <c r="GE39" s="97"/>
      <c r="GF39" s="97"/>
      <c r="GG39" s="97"/>
      <c r="GH39" s="97"/>
      <c r="GI39" s="97"/>
      <c r="GJ39" s="97"/>
      <c r="GK39" s="97"/>
      <c r="GL39" s="97"/>
      <c r="GM39" s="97"/>
      <c r="GN39" s="97"/>
      <c r="GO39" s="97"/>
      <c r="GP39" s="97"/>
      <c r="GQ39" s="97"/>
      <c r="GR39" s="97"/>
      <c r="GS39" s="97"/>
      <c r="GT39" s="97"/>
      <c r="GU39" s="97"/>
      <c r="GV39" s="97"/>
      <c r="GW39" s="97"/>
      <c r="GX39" s="97"/>
      <c r="GY39" s="97"/>
      <c r="GZ39" s="97"/>
      <c r="HA39" s="97"/>
      <c r="HB39" s="97"/>
      <c r="HC39" s="97"/>
      <c r="HD39" s="97"/>
      <c r="HE39" s="97"/>
      <c r="HF39" s="97"/>
      <c r="HG39" s="97"/>
      <c r="HH39" s="97"/>
      <c r="HI39" s="97"/>
      <c r="HJ39" s="97"/>
      <c r="HK39" s="97"/>
      <c r="HL39" s="97"/>
      <c r="HM39" s="97"/>
      <c r="HN39" s="97"/>
      <c r="HO39" s="97"/>
      <c r="HP39" s="97"/>
      <c r="HQ39" s="97"/>
      <c r="HR39" s="97"/>
      <c r="HS39" s="97"/>
      <c r="HT39" s="97"/>
      <c r="HU39" s="97"/>
      <c r="HV39" s="97"/>
      <c r="HW39" s="97"/>
      <c r="HX39" s="97"/>
      <c r="HY39" s="97"/>
      <c r="HZ39" s="97"/>
      <c r="IA39" s="97"/>
      <c r="IB39" s="97"/>
      <c r="IC39" s="97"/>
      <c r="ID39" s="97"/>
      <c r="IE39" s="97"/>
      <c r="IF39" s="97"/>
      <c r="IG39" s="97"/>
      <c r="IH39" s="97"/>
      <c r="II39" s="97"/>
      <c r="IJ39" s="97"/>
      <c r="IK39" s="97"/>
      <c r="IL39" s="97"/>
      <c r="IM39" s="97"/>
      <c r="IN39" s="97"/>
      <c r="IO39" s="97"/>
      <c r="IP39" s="97"/>
      <c r="IQ39" s="97"/>
      <c r="IR39" s="97"/>
      <c r="IS39" s="97"/>
      <c r="IT39" s="97"/>
      <c r="IU39" s="97"/>
      <c r="IV39" s="97"/>
    </row>
    <row r="40" spans="1:256" s="98" customFormat="1" ht="12" customHeight="1" x14ac:dyDescent="0.2">
      <c r="A40" s="125" t="s">
        <v>110</v>
      </c>
      <c r="B40" s="131">
        <v>0</v>
      </c>
      <c r="C40" s="132">
        <v>0</v>
      </c>
      <c r="D40" s="131">
        <v>0</v>
      </c>
      <c r="E40" s="132">
        <v>0</v>
      </c>
      <c r="F40" s="131">
        <v>0</v>
      </c>
      <c r="G40" s="132">
        <v>0</v>
      </c>
      <c r="H40" s="131"/>
      <c r="I40" s="132"/>
      <c r="J40" s="131"/>
      <c r="K40" s="132"/>
      <c r="L40" s="131"/>
      <c r="M40" s="132"/>
      <c r="N40" s="131"/>
      <c r="O40" s="132"/>
      <c r="P40" s="131"/>
      <c r="Q40" s="132"/>
      <c r="R40" s="131">
        <v>0</v>
      </c>
      <c r="S40" s="132">
        <v>0</v>
      </c>
      <c r="T40" s="131">
        <v>0</v>
      </c>
      <c r="U40" s="132">
        <v>0</v>
      </c>
      <c r="V40" s="131">
        <v>0</v>
      </c>
      <c r="W40" s="132">
        <v>0</v>
      </c>
      <c r="X40" s="131">
        <v>0</v>
      </c>
      <c r="Y40" s="132">
        <v>0</v>
      </c>
      <c r="Z40" s="131"/>
      <c r="AA40" s="132"/>
      <c r="AB40" s="131"/>
      <c r="AC40" s="132"/>
      <c r="AD40" s="131"/>
      <c r="AE40" s="132"/>
      <c r="AF40" s="131"/>
      <c r="AG40" s="132"/>
      <c r="AH40" s="131"/>
      <c r="AI40" s="132"/>
      <c r="AJ40" s="131"/>
      <c r="AK40" s="132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  <c r="FR40" s="97"/>
      <c r="FS40" s="97"/>
      <c r="FT40" s="97"/>
      <c r="FU40" s="97"/>
      <c r="FV40" s="97"/>
      <c r="FW40" s="97"/>
      <c r="FX40" s="97"/>
      <c r="FY40" s="97"/>
      <c r="FZ40" s="97"/>
      <c r="GA40" s="97"/>
      <c r="GB40" s="97"/>
      <c r="GC40" s="97"/>
      <c r="GD40" s="97"/>
      <c r="GE40" s="97"/>
      <c r="GF40" s="97"/>
      <c r="GG40" s="97"/>
      <c r="GH40" s="97"/>
      <c r="GI40" s="97"/>
      <c r="GJ40" s="97"/>
      <c r="GK40" s="97"/>
      <c r="GL40" s="97"/>
      <c r="GM40" s="97"/>
      <c r="GN40" s="97"/>
      <c r="GO40" s="97"/>
      <c r="GP40" s="97"/>
      <c r="GQ40" s="97"/>
      <c r="GR40" s="97"/>
      <c r="GS40" s="97"/>
      <c r="GT40" s="97"/>
      <c r="GU40" s="97"/>
      <c r="GV40" s="97"/>
      <c r="GW40" s="97"/>
      <c r="GX40" s="97"/>
      <c r="GY40" s="97"/>
      <c r="GZ40" s="97"/>
      <c r="HA40" s="97"/>
      <c r="HB40" s="97"/>
      <c r="HC40" s="97"/>
      <c r="HD40" s="97"/>
      <c r="HE40" s="97"/>
      <c r="HF40" s="97"/>
      <c r="HG40" s="97"/>
      <c r="HH40" s="97"/>
      <c r="HI40" s="97"/>
      <c r="HJ40" s="97"/>
      <c r="HK40" s="97"/>
      <c r="HL40" s="97"/>
      <c r="HM40" s="97"/>
      <c r="HN40" s="97"/>
      <c r="HO40" s="97"/>
      <c r="HP40" s="97"/>
      <c r="HQ40" s="97"/>
      <c r="HR40" s="97"/>
      <c r="HS40" s="97"/>
      <c r="HT40" s="97"/>
      <c r="HU40" s="97"/>
      <c r="HV40" s="97"/>
      <c r="HW40" s="97"/>
      <c r="HX40" s="97"/>
      <c r="HY40" s="97"/>
      <c r="HZ40" s="97"/>
      <c r="IA40" s="97"/>
      <c r="IB40" s="97"/>
      <c r="IC40" s="97"/>
      <c r="ID40" s="97"/>
      <c r="IE40" s="97"/>
      <c r="IF40" s="97"/>
      <c r="IG40" s="97"/>
      <c r="IH40" s="97"/>
      <c r="II40" s="97"/>
      <c r="IJ40" s="97"/>
      <c r="IK40" s="97"/>
      <c r="IL40" s="97"/>
      <c r="IM40" s="97"/>
      <c r="IN40" s="97"/>
      <c r="IO40" s="97"/>
      <c r="IP40" s="97"/>
      <c r="IQ40" s="97"/>
      <c r="IR40" s="97"/>
      <c r="IS40" s="97"/>
      <c r="IT40" s="97"/>
      <c r="IU40" s="97"/>
      <c r="IV40" s="97"/>
    </row>
    <row r="41" spans="1:256" s="137" customFormat="1" x14ac:dyDescent="0.2">
      <c r="A41" s="133" t="s">
        <v>13</v>
      </c>
      <c r="B41" s="134">
        <v>0.42</v>
      </c>
      <c r="C41" s="135">
        <v>0.12</v>
      </c>
      <c r="D41" s="134">
        <v>0.08</v>
      </c>
      <c r="E41" s="135">
        <v>0.04</v>
      </c>
      <c r="F41" s="134">
        <v>0</v>
      </c>
      <c r="G41" s="135">
        <v>1.4E-3</v>
      </c>
      <c r="H41" s="134"/>
      <c r="I41" s="135"/>
      <c r="J41" s="134"/>
      <c r="K41" s="135"/>
      <c r="L41" s="134"/>
      <c r="M41" s="135"/>
      <c r="N41" s="134"/>
      <c r="O41" s="135"/>
      <c r="P41" s="134"/>
      <c r="Q41" s="135"/>
      <c r="R41" s="134">
        <v>0.01</v>
      </c>
      <c r="S41" s="135">
        <v>1.4999999999999999E-2</v>
      </c>
      <c r="T41" s="134">
        <v>7.0000000000000007E-2</v>
      </c>
      <c r="U41" s="135">
        <v>1E-3</v>
      </c>
      <c r="V41" s="134">
        <v>0.03</v>
      </c>
      <c r="W41" s="135">
        <v>6.4799999999999996E-2</v>
      </c>
      <c r="X41" s="134">
        <v>0.06</v>
      </c>
      <c r="Y41" s="135">
        <v>2.9600000000000001E-2</v>
      </c>
      <c r="Z41" s="134"/>
      <c r="AA41" s="135"/>
      <c r="AB41" s="134"/>
      <c r="AC41" s="135"/>
      <c r="AD41" s="134"/>
      <c r="AE41" s="135"/>
      <c r="AF41" s="134"/>
      <c r="AG41" s="135"/>
      <c r="AH41" s="134"/>
      <c r="AI41" s="135"/>
      <c r="AJ41" s="134"/>
      <c r="AK41" s="135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  <c r="FA41" s="136"/>
      <c r="FB41" s="136"/>
      <c r="FC41" s="136"/>
      <c r="FD41" s="136"/>
      <c r="FE41" s="136"/>
      <c r="FF41" s="136"/>
      <c r="FG41" s="136"/>
      <c r="FH41" s="136"/>
      <c r="FI41" s="136"/>
      <c r="FJ41" s="136"/>
      <c r="FK41" s="136"/>
      <c r="FL41" s="136"/>
      <c r="FM41" s="136"/>
      <c r="FN41" s="136"/>
      <c r="FO41" s="136"/>
      <c r="FP41" s="136"/>
      <c r="FQ41" s="136"/>
      <c r="FR41" s="136"/>
      <c r="FS41" s="136"/>
      <c r="FT41" s="136"/>
      <c r="FU41" s="136"/>
      <c r="FV41" s="136"/>
      <c r="FW41" s="136"/>
      <c r="FX41" s="136"/>
      <c r="FY41" s="136"/>
      <c r="FZ41" s="136"/>
      <c r="GA41" s="136"/>
      <c r="GB41" s="136"/>
      <c r="GC41" s="136"/>
      <c r="GD41" s="136"/>
      <c r="GE41" s="136"/>
      <c r="GF41" s="136"/>
      <c r="GG41" s="136"/>
      <c r="GH41" s="136"/>
      <c r="GI41" s="136"/>
      <c r="GJ41" s="136"/>
      <c r="GK41" s="136"/>
      <c r="GL41" s="136"/>
      <c r="GM41" s="136"/>
      <c r="GN41" s="136"/>
      <c r="GO41" s="136"/>
      <c r="GP41" s="136"/>
      <c r="GQ41" s="136"/>
      <c r="GR41" s="136"/>
      <c r="GS41" s="136"/>
      <c r="GT41" s="136"/>
      <c r="GU41" s="136"/>
      <c r="GV41" s="136"/>
      <c r="GW41" s="136"/>
      <c r="GX41" s="136"/>
      <c r="GY41" s="136"/>
      <c r="GZ41" s="136"/>
      <c r="HA41" s="136"/>
      <c r="HB41" s="136"/>
      <c r="HC41" s="136"/>
      <c r="HD41" s="136"/>
      <c r="HE41" s="136"/>
      <c r="HF41" s="136"/>
      <c r="HG41" s="136"/>
      <c r="HH41" s="136"/>
      <c r="HI41" s="136"/>
      <c r="HJ41" s="136"/>
      <c r="HK41" s="136"/>
      <c r="HL41" s="136"/>
      <c r="HM41" s="136"/>
      <c r="HN41" s="136"/>
      <c r="HO41" s="136"/>
      <c r="HP41" s="136"/>
      <c r="HQ41" s="136"/>
      <c r="HR41" s="136"/>
      <c r="HS41" s="136"/>
      <c r="HT41" s="136"/>
      <c r="HU41" s="136"/>
      <c r="HV41" s="136"/>
      <c r="HW41" s="136"/>
      <c r="HX41" s="136"/>
      <c r="HY41" s="136"/>
      <c r="HZ41" s="136"/>
      <c r="IA41" s="136"/>
      <c r="IB41" s="136"/>
      <c r="IC41" s="136"/>
      <c r="ID41" s="136"/>
      <c r="IE41" s="136"/>
      <c r="IF41" s="136"/>
      <c r="IG41" s="136"/>
      <c r="IH41" s="136"/>
      <c r="II41" s="136"/>
      <c r="IJ41" s="136"/>
      <c r="IK41" s="136"/>
      <c r="IL41" s="136"/>
      <c r="IM41" s="136"/>
      <c r="IN41" s="136"/>
      <c r="IO41" s="136"/>
      <c r="IP41" s="136"/>
      <c r="IQ41" s="136"/>
      <c r="IR41" s="136"/>
      <c r="IS41" s="136"/>
      <c r="IT41" s="136"/>
      <c r="IU41" s="136"/>
      <c r="IV41" s="136"/>
    </row>
    <row r="42" spans="1:256" s="98" customFormat="1" ht="7.5" customHeight="1" x14ac:dyDescent="0.2">
      <c r="A42" s="126"/>
      <c r="B42" s="127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97"/>
      <c r="FG42" s="97"/>
      <c r="FH42" s="97"/>
      <c r="FI42" s="97"/>
      <c r="FJ42" s="97"/>
      <c r="FK42" s="97"/>
      <c r="FL42" s="97"/>
      <c r="FM42" s="97"/>
      <c r="FN42" s="97"/>
      <c r="FO42" s="97"/>
      <c r="FP42" s="97"/>
      <c r="FQ42" s="97"/>
      <c r="FR42" s="97"/>
      <c r="FS42" s="97"/>
      <c r="FT42" s="97"/>
      <c r="FU42" s="97"/>
      <c r="FV42" s="97"/>
      <c r="FW42" s="97"/>
      <c r="FX42" s="97"/>
      <c r="FY42" s="97"/>
      <c r="FZ42" s="97"/>
      <c r="GA42" s="97"/>
      <c r="GB42" s="97"/>
      <c r="GC42" s="97"/>
      <c r="GD42" s="97"/>
      <c r="GE42" s="97"/>
      <c r="GF42" s="97"/>
      <c r="GG42" s="97"/>
      <c r="GH42" s="97"/>
      <c r="GI42" s="97"/>
      <c r="GJ42" s="97"/>
      <c r="GK42" s="97"/>
      <c r="GL42" s="97"/>
      <c r="GM42" s="97"/>
      <c r="GN42" s="97"/>
      <c r="GO42" s="97"/>
      <c r="GP42" s="97"/>
      <c r="GQ42" s="97"/>
      <c r="GR42" s="97"/>
      <c r="GS42" s="97"/>
      <c r="GT42" s="97"/>
      <c r="GU42" s="97"/>
      <c r="GV42" s="97"/>
      <c r="GW42" s="97"/>
      <c r="GX42" s="97"/>
      <c r="GY42" s="97"/>
      <c r="GZ42" s="97"/>
      <c r="HA42" s="97"/>
      <c r="HB42" s="97"/>
      <c r="HC42" s="97"/>
      <c r="HD42" s="97"/>
      <c r="HE42" s="97"/>
      <c r="HF42" s="97"/>
      <c r="HG42" s="97"/>
      <c r="HH42" s="97"/>
      <c r="HI42" s="97"/>
      <c r="HJ42" s="97"/>
      <c r="HK42" s="97"/>
      <c r="HL42" s="97"/>
      <c r="HM42" s="97"/>
      <c r="HN42" s="97"/>
      <c r="HO42" s="97"/>
      <c r="HP42" s="97"/>
      <c r="HQ42" s="97"/>
      <c r="HR42" s="97"/>
      <c r="HS42" s="97"/>
      <c r="HT42" s="97"/>
      <c r="HU42" s="97"/>
      <c r="HV42" s="97"/>
      <c r="HW42" s="97"/>
      <c r="HX42" s="97"/>
      <c r="HY42" s="97"/>
      <c r="HZ42" s="97"/>
      <c r="IA42" s="97"/>
      <c r="IB42" s="97"/>
      <c r="IC42" s="97"/>
      <c r="ID42" s="97"/>
      <c r="IE42" s="97"/>
      <c r="IF42" s="97"/>
      <c r="IG42" s="97"/>
      <c r="IH42" s="97"/>
      <c r="II42" s="97"/>
      <c r="IJ42" s="97"/>
      <c r="IK42" s="97"/>
      <c r="IL42" s="97"/>
      <c r="IM42" s="97"/>
      <c r="IN42" s="97"/>
      <c r="IO42" s="97"/>
      <c r="IP42" s="97"/>
      <c r="IQ42" s="97"/>
      <c r="IR42" s="97"/>
      <c r="IS42" s="97"/>
      <c r="IT42" s="97"/>
      <c r="IU42" s="97"/>
      <c r="IV42" s="97"/>
    </row>
    <row r="43" spans="1:256" s="98" customFormat="1" x14ac:dyDescent="0.2">
      <c r="A43" s="120" t="s">
        <v>189</v>
      </c>
      <c r="B43" s="129" t="str">
        <f>B$4</f>
        <v>26-31-jul-24</v>
      </c>
      <c r="C43" s="124"/>
      <c r="D43" s="129">
        <f>D$4</f>
        <v>45505</v>
      </c>
      <c r="E43" s="124"/>
      <c r="F43" s="129" t="e">
        <f ca="1">F$4</f>
        <v>#NAME?</v>
      </c>
      <c r="G43" s="124"/>
      <c r="H43" s="129" t="str">
        <f>H$4</f>
        <v>Meta Parcial</v>
      </c>
      <c r="I43" s="124"/>
      <c r="J43" s="129" t="str">
        <f>J$4</f>
        <v>01-25-Out-24</v>
      </c>
      <c r="K43" s="124"/>
      <c r="L43" s="129" t="str">
        <f>L$4</f>
        <v>Meta Parcial</v>
      </c>
      <c r="M43" s="124"/>
      <c r="N43" s="129" t="str">
        <f>N$4</f>
        <v>26-31-Out-24</v>
      </c>
      <c r="O43" s="124"/>
      <c r="P43" s="129" t="str">
        <f>P$4</f>
        <v>Meta Mensal</v>
      </c>
      <c r="Q43" s="124"/>
      <c r="R43" s="129">
        <f>R$4</f>
        <v>45566</v>
      </c>
      <c r="S43" s="124"/>
      <c r="T43" s="129" t="e">
        <f ca="1">T$4</f>
        <v>#NAME?</v>
      </c>
      <c r="U43" s="124"/>
      <c r="V43" s="129" t="e">
        <f ca="1">V$4</f>
        <v>#NAME?</v>
      </c>
      <c r="W43" s="124"/>
      <c r="X43" s="129" t="str">
        <f>X$4</f>
        <v>Meta Parcial</v>
      </c>
      <c r="Y43" s="124"/>
      <c r="Z43" s="129" t="str">
        <f>Z$4</f>
        <v>01-20/01 de 2025</v>
      </c>
      <c r="AA43" s="124"/>
      <c r="AB43" s="129" t="str">
        <f>AB$4</f>
        <v>Indicadores de Desempenho</v>
      </c>
      <c r="AC43" s="124"/>
      <c r="AD43" s="129" t="str">
        <f>AD$4</f>
        <v>Meta Parcial</v>
      </c>
      <c r="AE43" s="124"/>
      <c r="AF43" s="129" t="str">
        <f>AF$4</f>
        <v>21-31/01 de 2025</v>
      </c>
      <c r="AG43" s="124"/>
      <c r="AH43" s="129" t="str">
        <f>AH$4</f>
        <v>Meta Mensal</v>
      </c>
      <c r="AI43" s="124"/>
      <c r="AJ43" s="129">
        <f>AJ$4</f>
        <v>45658</v>
      </c>
      <c r="AK43" s="124"/>
      <c r="AL43" s="93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97"/>
      <c r="FG43" s="97"/>
      <c r="FH43" s="97"/>
      <c r="FI43" s="97"/>
      <c r="FJ43" s="97"/>
      <c r="FK43" s="97"/>
      <c r="FL43" s="97"/>
      <c r="FM43" s="97"/>
      <c r="FN43" s="97"/>
      <c r="FO43" s="97"/>
      <c r="FP43" s="97"/>
      <c r="FQ43" s="97"/>
      <c r="FR43" s="97"/>
      <c r="FS43" s="97"/>
      <c r="FT43" s="97"/>
      <c r="FU43" s="97"/>
      <c r="FV43" s="97"/>
      <c r="FW43" s="97"/>
      <c r="FX43" s="97"/>
      <c r="FY43" s="97"/>
      <c r="FZ43" s="97"/>
      <c r="GA43" s="97"/>
      <c r="GB43" s="97"/>
      <c r="GC43" s="97"/>
      <c r="GD43" s="97"/>
      <c r="GE43" s="97"/>
      <c r="GF43" s="97"/>
      <c r="GG43" s="97"/>
      <c r="GH43" s="97"/>
      <c r="GI43" s="97"/>
      <c r="GJ43" s="97"/>
      <c r="GK43" s="97"/>
      <c r="GL43" s="97"/>
      <c r="GM43" s="97"/>
      <c r="GN43" s="97"/>
      <c r="GO43" s="97"/>
      <c r="GP43" s="97"/>
      <c r="GQ43" s="97"/>
      <c r="GR43" s="97"/>
      <c r="GS43" s="97"/>
      <c r="GT43" s="97"/>
      <c r="GU43" s="97"/>
      <c r="GV43" s="97"/>
      <c r="GW43" s="97"/>
      <c r="GX43" s="97"/>
      <c r="GY43" s="97"/>
      <c r="GZ43" s="97"/>
      <c r="HA43" s="97"/>
      <c r="HB43" s="97"/>
      <c r="HC43" s="97"/>
      <c r="HD43" s="97"/>
      <c r="HE43" s="97"/>
      <c r="HF43" s="97"/>
      <c r="HG43" s="97"/>
      <c r="HH43" s="97"/>
      <c r="HI43" s="97"/>
      <c r="HJ43" s="97"/>
      <c r="HK43" s="97"/>
      <c r="HL43" s="97"/>
      <c r="HM43" s="97"/>
      <c r="HN43" s="97"/>
      <c r="HO43" s="97"/>
      <c r="HP43" s="97"/>
      <c r="HQ43" s="97"/>
      <c r="HR43" s="97"/>
      <c r="HS43" s="97"/>
      <c r="HT43" s="97"/>
      <c r="HU43" s="97"/>
      <c r="HV43" s="97"/>
      <c r="HW43" s="97"/>
      <c r="HX43" s="97"/>
      <c r="HY43" s="97"/>
      <c r="HZ43" s="97"/>
      <c r="IA43" s="97"/>
      <c r="IB43" s="97"/>
      <c r="IC43" s="97"/>
      <c r="ID43" s="97"/>
      <c r="IE43" s="97"/>
      <c r="IF43" s="97"/>
      <c r="IG43" s="97"/>
      <c r="IH43" s="97"/>
      <c r="II43" s="97"/>
      <c r="IJ43" s="97"/>
      <c r="IK43" s="97"/>
      <c r="IL43" s="97"/>
      <c r="IM43" s="97"/>
      <c r="IN43" s="97"/>
      <c r="IO43" s="97"/>
      <c r="IP43" s="97"/>
      <c r="IQ43" s="97"/>
      <c r="IR43" s="97"/>
      <c r="IS43" s="97"/>
      <c r="IT43" s="97"/>
      <c r="IU43" s="97"/>
      <c r="IV43" s="97"/>
    </row>
    <row r="44" spans="1:256" s="98" customFormat="1" x14ac:dyDescent="0.2">
      <c r="A44" s="130" t="s">
        <v>190</v>
      </c>
      <c r="B44" s="129" t="s">
        <v>191</v>
      </c>
      <c r="C44" s="124" t="s">
        <v>192</v>
      </c>
      <c r="D44" s="129" t="s">
        <v>191</v>
      </c>
      <c r="E44" s="124" t="s">
        <v>192</v>
      </c>
      <c r="F44" s="129" t="s">
        <v>191</v>
      </c>
      <c r="G44" s="124" t="s">
        <v>192</v>
      </c>
      <c r="H44" s="129" t="s">
        <v>191</v>
      </c>
      <c r="I44" s="124" t="s">
        <v>192</v>
      </c>
      <c r="J44" s="129" t="s">
        <v>191</v>
      </c>
      <c r="K44" s="124" t="s">
        <v>192</v>
      </c>
      <c r="L44" s="129" t="s">
        <v>191</v>
      </c>
      <c r="M44" s="124" t="s">
        <v>192</v>
      </c>
      <c r="N44" s="129" t="s">
        <v>191</v>
      </c>
      <c r="O44" s="124" t="s">
        <v>192</v>
      </c>
      <c r="P44" s="129" t="s">
        <v>191</v>
      </c>
      <c r="Q44" s="124" t="s">
        <v>192</v>
      </c>
      <c r="R44" s="129" t="s">
        <v>191</v>
      </c>
      <c r="S44" s="124" t="s">
        <v>192</v>
      </c>
      <c r="T44" s="129" t="s">
        <v>191</v>
      </c>
      <c r="U44" s="124" t="s">
        <v>192</v>
      </c>
      <c r="V44" s="129" t="s">
        <v>191</v>
      </c>
      <c r="W44" s="124" t="s">
        <v>192</v>
      </c>
      <c r="X44" s="129" t="s">
        <v>191</v>
      </c>
      <c r="Y44" s="124" t="s">
        <v>192</v>
      </c>
      <c r="Z44" s="129" t="s">
        <v>191</v>
      </c>
      <c r="AA44" s="124" t="s">
        <v>192</v>
      </c>
      <c r="AB44" s="129" t="s">
        <v>191</v>
      </c>
      <c r="AC44" s="124" t="s">
        <v>192</v>
      </c>
      <c r="AD44" s="129" t="s">
        <v>191</v>
      </c>
      <c r="AE44" s="124" t="s">
        <v>192</v>
      </c>
      <c r="AF44" s="129" t="s">
        <v>191</v>
      </c>
      <c r="AG44" s="124" t="s">
        <v>192</v>
      </c>
      <c r="AH44" s="129" t="s">
        <v>191</v>
      </c>
      <c r="AI44" s="124" t="s">
        <v>192</v>
      </c>
      <c r="AJ44" s="129" t="s">
        <v>191</v>
      </c>
      <c r="AK44" s="124" t="s">
        <v>192</v>
      </c>
      <c r="AL44" s="93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  <c r="EO44" s="97"/>
      <c r="EP44" s="97"/>
      <c r="EQ44" s="97"/>
      <c r="ER44" s="97"/>
      <c r="ES44" s="97"/>
      <c r="ET44" s="97"/>
      <c r="EU44" s="97"/>
      <c r="EV44" s="97"/>
      <c r="EW44" s="97"/>
      <c r="EX44" s="97"/>
      <c r="EY44" s="97"/>
      <c r="EZ44" s="97"/>
      <c r="FA44" s="97"/>
      <c r="FB44" s="97"/>
      <c r="FC44" s="97"/>
      <c r="FD44" s="97"/>
      <c r="FE44" s="97"/>
      <c r="FF44" s="97"/>
      <c r="FG44" s="97"/>
      <c r="FH44" s="97"/>
      <c r="FI44" s="97"/>
      <c r="FJ44" s="97"/>
      <c r="FK44" s="97"/>
      <c r="FL44" s="97"/>
      <c r="FM44" s="97"/>
      <c r="FN44" s="97"/>
      <c r="FO44" s="97"/>
      <c r="FP44" s="97"/>
      <c r="FQ44" s="97"/>
      <c r="FR44" s="97"/>
      <c r="FS44" s="97"/>
      <c r="FT44" s="97"/>
      <c r="FU44" s="97"/>
      <c r="FV44" s="97"/>
      <c r="FW44" s="97"/>
      <c r="FX44" s="97"/>
      <c r="FY44" s="97"/>
      <c r="FZ44" s="97"/>
      <c r="GA44" s="97"/>
      <c r="GB44" s="97"/>
      <c r="GC44" s="97"/>
      <c r="GD44" s="97"/>
      <c r="GE44" s="97"/>
      <c r="GF44" s="97"/>
      <c r="GG44" s="97"/>
      <c r="GH44" s="97"/>
      <c r="GI44" s="97"/>
      <c r="GJ44" s="97"/>
      <c r="GK44" s="97"/>
      <c r="GL44" s="97"/>
      <c r="GM44" s="97"/>
      <c r="GN44" s="97"/>
      <c r="GO44" s="97"/>
      <c r="GP44" s="97"/>
      <c r="GQ44" s="97"/>
      <c r="GR44" s="97"/>
      <c r="GS44" s="97"/>
      <c r="GT44" s="97"/>
      <c r="GU44" s="97"/>
      <c r="GV44" s="97"/>
      <c r="GW44" s="97"/>
      <c r="GX44" s="97"/>
      <c r="GY44" s="97"/>
      <c r="GZ44" s="97"/>
      <c r="HA44" s="97"/>
      <c r="HB44" s="97"/>
      <c r="HC44" s="97"/>
      <c r="HD44" s="97"/>
      <c r="HE44" s="97"/>
      <c r="HF44" s="97"/>
      <c r="HG44" s="97"/>
      <c r="HH44" s="97"/>
      <c r="HI44" s="97"/>
      <c r="HJ44" s="97"/>
      <c r="HK44" s="97"/>
      <c r="HL44" s="97"/>
      <c r="HM44" s="97"/>
      <c r="HN44" s="97"/>
      <c r="HO44" s="97"/>
      <c r="HP44" s="97"/>
      <c r="HQ44" s="97"/>
      <c r="HR44" s="97"/>
      <c r="HS44" s="97"/>
      <c r="HT44" s="97"/>
      <c r="HU44" s="97"/>
      <c r="HV44" s="97"/>
      <c r="HW44" s="97"/>
      <c r="HX44" s="97"/>
      <c r="HY44" s="97"/>
      <c r="HZ44" s="97"/>
      <c r="IA44" s="97"/>
      <c r="IB44" s="97"/>
      <c r="IC44" s="97"/>
      <c r="ID44" s="97"/>
      <c r="IE44" s="97"/>
      <c r="IF44" s="97"/>
      <c r="IG44" s="97"/>
      <c r="IH44" s="97"/>
      <c r="II44" s="97"/>
      <c r="IJ44" s="97"/>
      <c r="IK44" s="97"/>
      <c r="IL44" s="97"/>
      <c r="IM44" s="97"/>
      <c r="IN44" s="97"/>
      <c r="IO44" s="97"/>
      <c r="IP44" s="97"/>
      <c r="IQ44" s="97"/>
      <c r="IR44" s="97"/>
      <c r="IS44" s="97"/>
      <c r="IT44" s="97"/>
      <c r="IU44" s="97"/>
      <c r="IV44" s="97"/>
    </row>
    <row r="45" spans="1:256" s="98" customFormat="1" x14ac:dyDescent="0.2">
      <c r="A45" s="125" t="s">
        <v>43</v>
      </c>
      <c r="B45" s="131">
        <v>0</v>
      </c>
      <c r="C45" s="132">
        <v>0</v>
      </c>
      <c r="D45" s="131">
        <v>0.02</v>
      </c>
      <c r="E45" s="132" t="s">
        <v>193</v>
      </c>
      <c r="F45" s="131">
        <v>2.8E-3</v>
      </c>
      <c r="G45" s="132" t="s">
        <v>193</v>
      </c>
      <c r="H45" s="131"/>
      <c r="I45" s="132"/>
      <c r="J45" s="131"/>
      <c r="K45" s="132"/>
      <c r="L45" s="131"/>
      <c r="M45" s="132"/>
      <c r="N45" s="131"/>
      <c r="O45" s="132"/>
      <c r="P45" s="131"/>
      <c r="Q45" s="132"/>
      <c r="R45" s="131">
        <v>8.3000000000000001E-3</v>
      </c>
      <c r="S45" s="132" t="s">
        <v>193</v>
      </c>
      <c r="T45" s="131">
        <v>3.3999999999999998E-3</v>
      </c>
      <c r="U45" s="132" t="s">
        <v>193</v>
      </c>
      <c r="V45" s="131">
        <v>5.8999999999999999E-3</v>
      </c>
      <c r="W45" s="132">
        <v>0</v>
      </c>
      <c r="X45" s="131">
        <v>4.8899999999999999E-2</v>
      </c>
      <c r="Y45" s="132"/>
      <c r="Z45" s="131"/>
      <c r="AA45" s="132"/>
      <c r="AB45" s="131"/>
      <c r="AC45" s="132"/>
      <c r="AD45" s="131"/>
      <c r="AE45" s="132"/>
      <c r="AF45" s="131"/>
      <c r="AG45" s="132"/>
      <c r="AH45" s="131"/>
      <c r="AI45" s="132"/>
      <c r="AJ45" s="131"/>
      <c r="AK45" s="132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  <c r="EY45" s="97"/>
      <c r="EZ45" s="97"/>
      <c r="FA45" s="97"/>
      <c r="FB45" s="97"/>
      <c r="FC45" s="97"/>
      <c r="FD45" s="97"/>
      <c r="FE45" s="97"/>
      <c r="FF45" s="97"/>
      <c r="FG45" s="97"/>
      <c r="FH45" s="97"/>
      <c r="FI45" s="97"/>
      <c r="FJ45" s="97"/>
      <c r="FK45" s="97"/>
      <c r="FL45" s="97"/>
      <c r="FM45" s="97"/>
      <c r="FN45" s="97"/>
      <c r="FO45" s="97"/>
      <c r="FP45" s="97"/>
      <c r="FQ45" s="97"/>
      <c r="FR45" s="97"/>
      <c r="FS45" s="97"/>
      <c r="FT45" s="97"/>
      <c r="FU45" s="97"/>
      <c r="FV45" s="97"/>
      <c r="FW45" s="97"/>
      <c r="FX45" s="97"/>
      <c r="FY45" s="97"/>
      <c r="FZ45" s="97"/>
      <c r="GA45" s="97"/>
      <c r="GB45" s="97"/>
      <c r="GC45" s="97"/>
      <c r="GD45" s="97"/>
      <c r="GE45" s="97"/>
      <c r="GF45" s="97"/>
      <c r="GG45" s="97"/>
      <c r="GH45" s="97"/>
      <c r="GI45" s="97"/>
      <c r="GJ45" s="97"/>
      <c r="GK45" s="97"/>
      <c r="GL45" s="97"/>
      <c r="GM45" s="97"/>
      <c r="GN45" s="97"/>
      <c r="GO45" s="97"/>
      <c r="GP45" s="97"/>
      <c r="GQ45" s="97"/>
      <c r="GR45" s="97"/>
      <c r="GS45" s="97"/>
      <c r="GT45" s="97"/>
      <c r="GU45" s="97"/>
      <c r="GV45" s="97"/>
      <c r="GW45" s="97"/>
      <c r="GX45" s="97"/>
      <c r="GY45" s="97"/>
      <c r="GZ45" s="97"/>
      <c r="HA45" s="97"/>
      <c r="HB45" s="97"/>
      <c r="HC45" s="97"/>
      <c r="HD45" s="97"/>
      <c r="HE45" s="97"/>
      <c r="HF45" s="97"/>
      <c r="HG45" s="97"/>
      <c r="HH45" s="97"/>
      <c r="HI45" s="97"/>
      <c r="HJ45" s="97"/>
      <c r="HK45" s="97"/>
      <c r="HL45" s="97"/>
      <c r="HM45" s="97"/>
      <c r="HN45" s="97"/>
      <c r="HO45" s="97"/>
      <c r="HP45" s="97"/>
      <c r="HQ45" s="97"/>
      <c r="HR45" s="97"/>
      <c r="HS45" s="97"/>
      <c r="HT45" s="97"/>
      <c r="HU45" s="97"/>
      <c r="HV45" s="97"/>
      <c r="HW45" s="97"/>
      <c r="HX45" s="97"/>
      <c r="HY45" s="97"/>
      <c r="HZ45" s="97"/>
      <c r="IA45" s="97"/>
      <c r="IB45" s="97"/>
      <c r="IC45" s="97"/>
      <c r="ID45" s="97"/>
      <c r="IE45" s="97"/>
      <c r="IF45" s="97"/>
      <c r="IG45" s="97"/>
      <c r="IH45" s="97"/>
      <c r="II45" s="97"/>
      <c r="IJ45" s="97"/>
      <c r="IK45" s="97"/>
      <c r="IL45" s="97"/>
      <c r="IM45" s="97"/>
      <c r="IN45" s="97"/>
      <c r="IO45" s="97"/>
      <c r="IP45" s="97"/>
      <c r="IQ45" s="97"/>
      <c r="IR45" s="97"/>
      <c r="IS45" s="97"/>
      <c r="IT45" s="97"/>
      <c r="IU45" s="97"/>
      <c r="IV45" s="97"/>
    </row>
    <row r="46" spans="1:256" s="98" customFormat="1" x14ac:dyDescent="0.2">
      <c r="A46" s="125" t="s">
        <v>194</v>
      </c>
      <c r="B46" s="131">
        <v>0.01</v>
      </c>
      <c r="C46" s="132">
        <v>0</v>
      </c>
      <c r="D46" s="131">
        <v>0.03</v>
      </c>
      <c r="E46" s="132" t="s">
        <v>193</v>
      </c>
      <c r="F46" s="131">
        <v>4.0000000000000001E-3</v>
      </c>
      <c r="G46" s="132" t="s">
        <v>193</v>
      </c>
      <c r="H46" s="131"/>
      <c r="I46" s="132"/>
      <c r="J46" s="131"/>
      <c r="K46" s="132"/>
      <c r="L46" s="131"/>
      <c r="M46" s="132"/>
      <c r="N46" s="131"/>
      <c r="O46" s="132"/>
      <c r="P46" s="131"/>
      <c r="Q46" s="132"/>
      <c r="R46" s="131">
        <v>6.7599999999999993E-2</v>
      </c>
      <c r="S46" s="132" t="s">
        <v>193</v>
      </c>
      <c r="T46" s="131">
        <v>1.14E-2</v>
      </c>
      <c r="U46" s="132" t="s">
        <v>193</v>
      </c>
      <c r="V46" s="131">
        <v>4.2500000000000003E-2</v>
      </c>
      <c r="W46" s="132">
        <v>0</v>
      </c>
      <c r="X46" s="131">
        <v>3.0800000000000001E-2</v>
      </c>
      <c r="Y46" s="132"/>
      <c r="Z46" s="131"/>
      <c r="AA46" s="132"/>
      <c r="AB46" s="131"/>
      <c r="AC46" s="132"/>
      <c r="AD46" s="131"/>
      <c r="AE46" s="132"/>
      <c r="AF46" s="131"/>
      <c r="AG46" s="132"/>
      <c r="AH46" s="131"/>
      <c r="AI46" s="132"/>
      <c r="AJ46" s="131"/>
      <c r="AK46" s="132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  <c r="EO46" s="97"/>
      <c r="EP46" s="97"/>
      <c r="EQ46" s="97"/>
      <c r="ER46" s="97"/>
      <c r="ES46" s="97"/>
      <c r="ET46" s="97"/>
      <c r="EU46" s="97"/>
      <c r="EV46" s="97"/>
      <c r="EW46" s="97"/>
      <c r="EX46" s="97"/>
      <c r="EY46" s="97"/>
      <c r="EZ46" s="97"/>
      <c r="FA46" s="97"/>
      <c r="FB46" s="97"/>
      <c r="FC46" s="97"/>
      <c r="FD46" s="97"/>
      <c r="FE46" s="97"/>
      <c r="FF46" s="97"/>
      <c r="FG46" s="97"/>
      <c r="FH46" s="97"/>
      <c r="FI46" s="97"/>
      <c r="FJ46" s="97"/>
      <c r="FK46" s="97"/>
      <c r="FL46" s="97"/>
      <c r="FM46" s="97"/>
      <c r="FN46" s="97"/>
      <c r="FO46" s="97"/>
      <c r="FP46" s="97"/>
      <c r="FQ46" s="97"/>
      <c r="FR46" s="97"/>
      <c r="FS46" s="97"/>
      <c r="FT46" s="97"/>
      <c r="FU46" s="97"/>
      <c r="FV46" s="97"/>
      <c r="FW46" s="97"/>
      <c r="FX46" s="97"/>
      <c r="FY46" s="97"/>
      <c r="FZ46" s="97"/>
      <c r="GA46" s="97"/>
      <c r="GB46" s="97"/>
      <c r="GC46" s="97"/>
      <c r="GD46" s="97"/>
      <c r="GE46" s="97"/>
      <c r="GF46" s="97"/>
      <c r="GG46" s="97"/>
      <c r="GH46" s="97"/>
      <c r="GI46" s="97"/>
      <c r="GJ46" s="97"/>
      <c r="GK46" s="97"/>
      <c r="GL46" s="97"/>
      <c r="GM46" s="97"/>
      <c r="GN46" s="97"/>
      <c r="GO46" s="97"/>
      <c r="GP46" s="97"/>
      <c r="GQ46" s="97"/>
      <c r="GR46" s="97"/>
      <c r="GS46" s="97"/>
      <c r="GT46" s="97"/>
      <c r="GU46" s="97"/>
      <c r="GV46" s="97"/>
      <c r="GW46" s="97"/>
      <c r="GX46" s="97"/>
      <c r="GY46" s="97"/>
      <c r="GZ46" s="97"/>
      <c r="HA46" s="97"/>
      <c r="HB46" s="97"/>
      <c r="HC46" s="97"/>
      <c r="HD46" s="97"/>
      <c r="HE46" s="97"/>
      <c r="HF46" s="97"/>
      <c r="HG46" s="97"/>
      <c r="HH46" s="97"/>
      <c r="HI46" s="97"/>
      <c r="HJ46" s="97"/>
      <c r="HK46" s="97"/>
      <c r="HL46" s="97"/>
      <c r="HM46" s="97"/>
      <c r="HN46" s="97"/>
      <c r="HO46" s="97"/>
      <c r="HP46" s="97"/>
      <c r="HQ46" s="97"/>
      <c r="HR46" s="97"/>
      <c r="HS46" s="97"/>
      <c r="HT46" s="97"/>
      <c r="HU46" s="97"/>
      <c r="HV46" s="97"/>
      <c r="HW46" s="97"/>
      <c r="HX46" s="97"/>
      <c r="HY46" s="97"/>
      <c r="HZ46" s="97"/>
      <c r="IA46" s="97"/>
      <c r="IB46" s="97"/>
      <c r="IC46" s="97"/>
      <c r="ID46" s="97"/>
      <c r="IE46" s="97"/>
      <c r="IF46" s="97"/>
      <c r="IG46" s="97"/>
      <c r="IH46" s="97"/>
      <c r="II46" s="97"/>
      <c r="IJ46" s="97"/>
      <c r="IK46" s="97"/>
      <c r="IL46" s="97"/>
      <c r="IM46" s="97"/>
      <c r="IN46" s="97"/>
      <c r="IO46" s="97"/>
      <c r="IP46" s="97"/>
      <c r="IQ46" s="97"/>
      <c r="IR46" s="97"/>
      <c r="IS46" s="97"/>
      <c r="IT46" s="97"/>
      <c r="IU46" s="97"/>
      <c r="IV46" s="97"/>
    </row>
    <row r="47" spans="1:256" s="98" customFormat="1" x14ac:dyDescent="0.2">
      <c r="A47" s="125" t="s">
        <v>195</v>
      </c>
      <c r="B47" s="131">
        <v>0</v>
      </c>
      <c r="C47" s="132">
        <v>0</v>
      </c>
      <c r="D47" s="131">
        <v>0</v>
      </c>
      <c r="E47" s="132" t="s">
        <v>193</v>
      </c>
      <c r="F47" s="131">
        <v>0</v>
      </c>
      <c r="G47" s="132" t="s">
        <v>193</v>
      </c>
      <c r="H47" s="131"/>
      <c r="I47" s="132"/>
      <c r="J47" s="131"/>
      <c r="K47" s="132"/>
      <c r="L47" s="131"/>
      <c r="M47" s="132"/>
      <c r="N47" s="131"/>
      <c r="O47" s="132"/>
      <c r="P47" s="131"/>
      <c r="Q47" s="132"/>
      <c r="R47" s="131">
        <v>0</v>
      </c>
      <c r="S47" s="132" t="s">
        <v>193</v>
      </c>
      <c r="T47" s="131"/>
      <c r="U47" s="132" t="s">
        <v>193</v>
      </c>
      <c r="V47" s="131">
        <v>0</v>
      </c>
      <c r="W47" s="132">
        <v>0</v>
      </c>
      <c r="X47" s="131">
        <v>0</v>
      </c>
      <c r="Y47" s="132"/>
      <c r="Z47" s="131"/>
      <c r="AA47" s="132"/>
      <c r="AB47" s="131"/>
      <c r="AC47" s="132"/>
      <c r="AD47" s="131"/>
      <c r="AE47" s="132"/>
      <c r="AF47" s="131"/>
      <c r="AG47" s="132"/>
      <c r="AH47" s="131"/>
      <c r="AI47" s="132"/>
      <c r="AJ47" s="131"/>
      <c r="AK47" s="132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  <c r="DT47" s="97"/>
      <c r="DU47" s="97"/>
      <c r="DV47" s="97"/>
      <c r="DW47" s="97"/>
      <c r="DX47" s="97"/>
      <c r="DY47" s="97"/>
      <c r="DZ47" s="97"/>
      <c r="EA47" s="97"/>
      <c r="EB47" s="97"/>
      <c r="EC47" s="97"/>
      <c r="ED47" s="97"/>
      <c r="EE47" s="97"/>
      <c r="EF47" s="97"/>
      <c r="EG47" s="97"/>
      <c r="EH47" s="97"/>
      <c r="EI47" s="97"/>
      <c r="EJ47" s="97"/>
      <c r="EK47" s="97"/>
      <c r="EL47" s="97"/>
      <c r="EM47" s="97"/>
      <c r="EN47" s="97"/>
      <c r="EO47" s="97"/>
      <c r="EP47" s="97"/>
      <c r="EQ47" s="97"/>
      <c r="ER47" s="97"/>
      <c r="ES47" s="97"/>
      <c r="ET47" s="97"/>
      <c r="EU47" s="97"/>
      <c r="EV47" s="97"/>
      <c r="EW47" s="97"/>
      <c r="EX47" s="97"/>
      <c r="EY47" s="97"/>
      <c r="EZ47" s="97"/>
      <c r="FA47" s="97"/>
      <c r="FB47" s="97"/>
      <c r="FC47" s="97"/>
      <c r="FD47" s="97"/>
      <c r="FE47" s="97"/>
      <c r="FF47" s="97"/>
      <c r="FG47" s="97"/>
      <c r="FH47" s="97"/>
      <c r="FI47" s="97"/>
      <c r="FJ47" s="97"/>
      <c r="FK47" s="97"/>
      <c r="FL47" s="97"/>
      <c r="FM47" s="97"/>
      <c r="FN47" s="97"/>
      <c r="FO47" s="97"/>
      <c r="FP47" s="97"/>
      <c r="FQ47" s="97"/>
      <c r="FR47" s="97"/>
      <c r="FS47" s="97"/>
      <c r="FT47" s="97"/>
      <c r="FU47" s="97"/>
      <c r="FV47" s="97"/>
      <c r="FW47" s="97"/>
      <c r="FX47" s="97"/>
      <c r="FY47" s="97"/>
      <c r="FZ47" s="97"/>
      <c r="GA47" s="97"/>
      <c r="GB47" s="97"/>
      <c r="GC47" s="97"/>
      <c r="GD47" s="97"/>
      <c r="GE47" s="97"/>
      <c r="GF47" s="97"/>
      <c r="GG47" s="97"/>
      <c r="GH47" s="97"/>
      <c r="GI47" s="97"/>
      <c r="GJ47" s="97"/>
      <c r="GK47" s="97"/>
      <c r="GL47" s="97"/>
      <c r="GM47" s="97"/>
      <c r="GN47" s="97"/>
      <c r="GO47" s="97"/>
      <c r="GP47" s="97"/>
      <c r="GQ47" s="97"/>
      <c r="GR47" s="97"/>
      <c r="GS47" s="97"/>
      <c r="GT47" s="97"/>
      <c r="GU47" s="97"/>
      <c r="GV47" s="97"/>
      <c r="GW47" s="97"/>
      <c r="GX47" s="97"/>
      <c r="GY47" s="97"/>
      <c r="GZ47" s="97"/>
      <c r="HA47" s="97"/>
      <c r="HB47" s="97"/>
      <c r="HC47" s="97"/>
      <c r="HD47" s="97"/>
      <c r="HE47" s="97"/>
      <c r="HF47" s="97"/>
      <c r="HG47" s="97"/>
      <c r="HH47" s="97"/>
      <c r="HI47" s="97"/>
      <c r="HJ47" s="97"/>
      <c r="HK47" s="97"/>
      <c r="HL47" s="97"/>
      <c r="HM47" s="97"/>
      <c r="HN47" s="97"/>
      <c r="HO47" s="97"/>
      <c r="HP47" s="97"/>
      <c r="HQ47" s="97"/>
      <c r="HR47" s="97"/>
      <c r="HS47" s="97"/>
      <c r="HT47" s="97"/>
      <c r="HU47" s="97"/>
      <c r="HV47" s="97"/>
      <c r="HW47" s="97"/>
      <c r="HX47" s="97"/>
      <c r="HY47" s="97"/>
      <c r="HZ47" s="97"/>
      <c r="IA47" s="97"/>
      <c r="IB47" s="97"/>
      <c r="IC47" s="97"/>
      <c r="ID47" s="97"/>
      <c r="IE47" s="97"/>
      <c r="IF47" s="97"/>
      <c r="IG47" s="97"/>
      <c r="IH47" s="97"/>
      <c r="II47" s="97"/>
      <c r="IJ47" s="97"/>
      <c r="IK47" s="97"/>
      <c r="IL47" s="97"/>
      <c r="IM47" s="97"/>
      <c r="IN47" s="97"/>
      <c r="IO47" s="97"/>
      <c r="IP47" s="97"/>
      <c r="IQ47" s="97"/>
      <c r="IR47" s="97"/>
      <c r="IS47" s="97"/>
      <c r="IT47" s="97"/>
      <c r="IU47" s="97"/>
      <c r="IV47" s="97"/>
    </row>
    <row r="48" spans="1:256" s="98" customFormat="1" x14ac:dyDescent="0.2">
      <c r="A48" s="125" t="s">
        <v>47</v>
      </c>
      <c r="B48" s="131">
        <v>0</v>
      </c>
      <c r="C48" s="132">
        <v>0</v>
      </c>
      <c r="D48" s="131">
        <v>0</v>
      </c>
      <c r="E48" s="132" t="s">
        <v>193</v>
      </c>
      <c r="F48" s="131">
        <v>0</v>
      </c>
      <c r="G48" s="132" t="s">
        <v>193</v>
      </c>
      <c r="H48" s="131"/>
      <c r="I48" s="132"/>
      <c r="J48" s="131"/>
      <c r="K48" s="132"/>
      <c r="L48" s="131"/>
      <c r="M48" s="132"/>
      <c r="N48" s="131"/>
      <c r="O48" s="132"/>
      <c r="P48" s="131"/>
      <c r="Q48" s="132"/>
      <c r="R48" s="131">
        <v>6.1999999999999998E-3</v>
      </c>
      <c r="S48" s="132" t="s">
        <v>193</v>
      </c>
      <c r="T48" s="131">
        <v>0</v>
      </c>
      <c r="U48" s="132" t="s">
        <v>193</v>
      </c>
      <c r="V48" s="131">
        <v>0</v>
      </c>
      <c r="W48" s="132">
        <v>0</v>
      </c>
      <c r="X48" s="131">
        <v>0</v>
      </c>
      <c r="Y48" s="132"/>
      <c r="Z48" s="131"/>
      <c r="AA48" s="132"/>
      <c r="AB48" s="131"/>
      <c r="AC48" s="132"/>
      <c r="AD48" s="131"/>
      <c r="AE48" s="132"/>
      <c r="AF48" s="131"/>
      <c r="AG48" s="132"/>
      <c r="AH48" s="131"/>
      <c r="AI48" s="132"/>
      <c r="AJ48" s="131"/>
      <c r="AK48" s="132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7"/>
      <c r="DK48" s="97"/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7"/>
      <c r="DW48" s="97"/>
      <c r="DX48" s="97"/>
      <c r="DY48" s="97"/>
      <c r="DZ48" s="97"/>
      <c r="EA48" s="97"/>
      <c r="EB48" s="97"/>
      <c r="EC48" s="97"/>
      <c r="ED48" s="97"/>
      <c r="EE48" s="97"/>
      <c r="EF48" s="97"/>
      <c r="EG48" s="97"/>
      <c r="EH48" s="97"/>
      <c r="EI48" s="97"/>
      <c r="EJ48" s="97"/>
      <c r="EK48" s="97"/>
      <c r="EL48" s="97"/>
      <c r="EM48" s="97"/>
      <c r="EN48" s="97"/>
      <c r="EO48" s="97"/>
      <c r="EP48" s="97"/>
      <c r="EQ48" s="97"/>
      <c r="ER48" s="97"/>
      <c r="ES48" s="97"/>
      <c r="ET48" s="97"/>
      <c r="EU48" s="97"/>
      <c r="EV48" s="97"/>
      <c r="EW48" s="97"/>
      <c r="EX48" s="97"/>
      <c r="EY48" s="97"/>
      <c r="EZ48" s="97"/>
      <c r="FA48" s="97"/>
      <c r="FB48" s="97"/>
      <c r="FC48" s="97"/>
      <c r="FD48" s="97"/>
      <c r="FE48" s="97"/>
      <c r="FF48" s="97"/>
      <c r="FG48" s="97"/>
      <c r="FH48" s="97"/>
      <c r="FI48" s="97"/>
      <c r="FJ48" s="97"/>
      <c r="FK48" s="97"/>
      <c r="FL48" s="97"/>
      <c r="FM48" s="97"/>
      <c r="FN48" s="97"/>
      <c r="FO48" s="97"/>
      <c r="FP48" s="97"/>
      <c r="FQ48" s="97"/>
      <c r="FR48" s="97"/>
      <c r="FS48" s="97"/>
      <c r="FT48" s="97"/>
      <c r="FU48" s="97"/>
      <c r="FV48" s="97"/>
      <c r="FW48" s="97"/>
      <c r="FX48" s="97"/>
      <c r="FY48" s="97"/>
      <c r="FZ48" s="97"/>
      <c r="GA48" s="97"/>
      <c r="GB48" s="97"/>
      <c r="GC48" s="97"/>
      <c r="GD48" s="97"/>
      <c r="GE48" s="97"/>
      <c r="GF48" s="97"/>
      <c r="GG48" s="97"/>
      <c r="GH48" s="97"/>
      <c r="GI48" s="97"/>
      <c r="GJ48" s="97"/>
      <c r="GK48" s="97"/>
      <c r="GL48" s="97"/>
      <c r="GM48" s="97"/>
      <c r="GN48" s="97"/>
      <c r="GO48" s="97"/>
      <c r="GP48" s="97"/>
      <c r="GQ48" s="97"/>
      <c r="GR48" s="97"/>
      <c r="GS48" s="97"/>
      <c r="GT48" s="97"/>
      <c r="GU48" s="97"/>
      <c r="GV48" s="97"/>
      <c r="GW48" s="97"/>
      <c r="GX48" s="97"/>
      <c r="GY48" s="97"/>
      <c r="GZ48" s="97"/>
      <c r="HA48" s="97"/>
      <c r="HB48" s="97"/>
      <c r="HC48" s="97"/>
      <c r="HD48" s="97"/>
      <c r="HE48" s="97"/>
      <c r="HF48" s="97"/>
      <c r="HG48" s="97"/>
      <c r="HH48" s="97"/>
      <c r="HI48" s="97"/>
      <c r="HJ48" s="97"/>
      <c r="HK48" s="97"/>
      <c r="HL48" s="97"/>
      <c r="HM48" s="97"/>
      <c r="HN48" s="97"/>
      <c r="HO48" s="97"/>
      <c r="HP48" s="97"/>
      <c r="HQ48" s="97"/>
      <c r="HR48" s="97"/>
      <c r="HS48" s="97"/>
      <c r="HT48" s="97"/>
      <c r="HU48" s="97"/>
      <c r="HV48" s="97"/>
      <c r="HW48" s="97"/>
      <c r="HX48" s="97"/>
      <c r="HY48" s="97"/>
      <c r="HZ48" s="97"/>
      <c r="IA48" s="97"/>
      <c r="IB48" s="97"/>
      <c r="IC48" s="97"/>
      <c r="ID48" s="97"/>
      <c r="IE48" s="97"/>
      <c r="IF48" s="97"/>
      <c r="IG48" s="97"/>
      <c r="IH48" s="97"/>
      <c r="II48" s="97"/>
      <c r="IJ48" s="97"/>
      <c r="IK48" s="97"/>
      <c r="IL48" s="97"/>
      <c r="IM48" s="97"/>
      <c r="IN48" s="97"/>
      <c r="IO48" s="97"/>
      <c r="IP48" s="97"/>
      <c r="IQ48" s="97"/>
      <c r="IR48" s="97"/>
      <c r="IS48" s="97"/>
      <c r="IT48" s="97"/>
      <c r="IU48" s="97"/>
      <c r="IV48" s="97"/>
    </row>
    <row r="49" spans="1:256" x14ac:dyDescent="0.25">
      <c r="A49" s="125" t="s">
        <v>45</v>
      </c>
      <c r="B49" s="131">
        <v>0</v>
      </c>
      <c r="C49" s="132">
        <v>0</v>
      </c>
      <c r="D49" s="131">
        <v>0</v>
      </c>
      <c r="E49" s="132" t="s">
        <v>193</v>
      </c>
      <c r="F49" s="131">
        <v>8.0000000000000004E-4</v>
      </c>
      <c r="G49" s="132" t="s">
        <v>193</v>
      </c>
      <c r="H49" s="131"/>
      <c r="I49" s="132"/>
      <c r="J49" s="131"/>
      <c r="K49" s="132"/>
      <c r="L49" s="131"/>
      <c r="M49" s="132"/>
      <c r="N49" s="131"/>
      <c r="O49" s="132"/>
      <c r="P49" s="131"/>
      <c r="Q49" s="132"/>
      <c r="R49" s="131">
        <v>0</v>
      </c>
      <c r="S49" s="132" t="s">
        <v>193</v>
      </c>
      <c r="T49" s="131">
        <v>4.0000000000000002E-4</v>
      </c>
      <c r="U49" s="132" t="s">
        <v>193</v>
      </c>
      <c r="V49" s="131">
        <v>0</v>
      </c>
      <c r="W49" s="132">
        <v>0</v>
      </c>
      <c r="X49" s="131">
        <v>6.1999999999999998E-3</v>
      </c>
      <c r="Y49" s="132"/>
      <c r="Z49" s="131"/>
      <c r="AA49" s="132"/>
      <c r="AB49" s="131"/>
      <c r="AC49" s="132"/>
      <c r="AD49" s="131"/>
      <c r="AE49" s="132"/>
      <c r="AF49" s="131"/>
      <c r="AG49" s="132"/>
      <c r="AH49" s="131"/>
      <c r="AI49" s="132"/>
      <c r="AJ49" s="131"/>
      <c r="AK49" s="132"/>
      <c r="AL49" s="97"/>
    </row>
    <row r="50" spans="1:256" s="98" customFormat="1" x14ac:dyDescent="0.2">
      <c r="A50" s="125" t="s">
        <v>48</v>
      </c>
      <c r="B50" s="131">
        <v>0</v>
      </c>
      <c r="C50" s="132">
        <v>0</v>
      </c>
      <c r="D50" s="131">
        <v>0</v>
      </c>
      <c r="E50" s="132" t="s">
        <v>193</v>
      </c>
      <c r="F50" s="131">
        <v>0</v>
      </c>
      <c r="G50" s="132" t="s">
        <v>193</v>
      </c>
      <c r="H50" s="131"/>
      <c r="I50" s="132"/>
      <c r="J50" s="131"/>
      <c r="K50" s="132"/>
      <c r="L50" s="131"/>
      <c r="M50" s="132"/>
      <c r="N50" s="131"/>
      <c r="O50" s="132"/>
      <c r="P50" s="131"/>
      <c r="Q50" s="132"/>
      <c r="R50" s="131">
        <v>0</v>
      </c>
      <c r="S50" s="132" t="s">
        <v>193</v>
      </c>
      <c r="T50" s="131">
        <v>0</v>
      </c>
      <c r="U50" s="132" t="s">
        <v>193</v>
      </c>
      <c r="V50" s="131">
        <v>0</v>
      </c>
      <c r="W50" s="132">
        <v>0</v>
      </c>
      <c r="X50" s="131">
        <v>0</v>
      </c>
      <c r="Y50" s="132"/>
      <c r="Z50" s="131"/>
      <c r="AA50" s="132"/>
      <c r="AB50" s="131"/>
      <c r="AC50" s="132"/>
      <c r="AD50" s="131"/>
      <c r="AE50" s="132"/>
      <c r="AF50" s="131"/>
      <c r="AG50" s="132"/>
      <c r="AH50" s="131"/>
      <c r="AI50" s="132"/>
      <c r="AJ50" s="131"/>
      <c r="AK50" s="132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  <c r="DD50" s="97"/>
      <c r="DE50" s="97"/>
      <c r="DF50" s="97"/>
      <c r="DG50" s="97"/>
      <c r="DH50" s="97"/>
      <c r="DI50" s="97"/>
      <c r="DJ50" s="97"/>
      <c r="DK50" s="97"/>
      <c r="DL50" s="97"/>
      <c r="DM50" s="97"/>
      <c r="DN50" s="97"/>
      <c r="DO50" s="97"/>
      <c r="DP50" s="97"/>
      <c r="DQ50" s="97"/>
      <c r="DR50" s="97"/>
      <c r="DS50" s="97"/>
      <c r="DT50" s="97"/>
      <c r="DU50" s="97"/>
      <c r="DV50" s="97"/>
      <c r="DW50" s="97"/>
      <c r="DX50" s="97"/>
      <c r="DY50" s="97"/>
      <c r="DZ50" s="97"/>
      <c r="EA50" s="97"/>
      <c r="EB50" s="97"/>
      <c r="EC50" s="97"/>
      <c r="ED50" s="97"/>
      <c r="EE50" s="97"/>
      <c r="EF50" s="97"/>
      <c r="EG50" s="97"/>
      <c r="EH50" s="97"/>
      <c r="EI50" s="97"/>
      <c r="EJ50" s="97"/>
      <c r="EK50" s="97"/>
      <c r="EL50" s="97"/>
      <c r="EM50" s="97"/>
      <c r="EN50" s="97"/>
      <c r="EO50" s="97"/>
      <c r="EP50" s="97"/>
      <c r="EQ50" s="97"/>
      <c r="ER50" s="97"/>
      <c r="ES50" s="97"/>
      <c r="ET50" s="97"/>
      <c r="EU50" s="97"/>
      <c r="EV50" s="97"/>
      <c r="EW50" s="97"/>
      <c r="EX50" s="97"/>
      <c r="EY50" s="97"/>
      <c r="EZ50" s="97"/>
      <c r="FA50" s="97"/>
      <c r="FB50" s="97"/>
      <c r="FC50" s="97"/>
      <c r="FD50" s="97"/>
      <c r="FE50" s="97"/>
      <c r="FF50" s="97"/>
      <c r="FG50" s="97"/>
      <c r="FH50" s="97"/>
      <c r="FI50" s="97"/>
      <c r="FJ50" s="97"/>
      <c r="FK50" s="97"/>
      <c r="FL50" s="97"/>
      <c r="FM50" s="97"/>
      <c r="FN50" s="97"/>
      <c r="FO50" s="97"/>
      <c r="FP50" s="97"/>
      <c r="FQ50" s="97"/>
      <c r="FR50" s="97"/>
      <c r="FS50" s="97"/>
      <c r="FT50" s="97"/>
      <c r="FU50" s="97"/>
      <c r="FV50" s="97"/>
      <c r="FW50" s="97"/>
      <c r="FX50" s="97"/>
      <c r="FY50" s="97"/>
      <c r="FZ50" s="97"/>
      <c r="GA50" s="97"/>
      <c r="GB50" s="97"/>
      <c r="GC50" s="97"/>
      <c r="GD50" s="97"/>
      <c r="GE50" s="97"/>
      <c r="GF50" s="97"/>
      <c r="GG50" s="97"/>
      <c r="GH50" s="97"/>
      <c r="GI50" s="97"/>
      <c r="GJ50" s="97"/>
      <c r="GK50" s="97"/>
      <c r="GL50" s="97"/>
      <c r="GM50" s="97"/>
      <c r="GN50" s="97"/>
      <c r="GO50" s="97"/>
      <c r="GP50" s="97"/>
      <c r="GQ50" s="97"/>
      <c r="GR50" s="97"/>
      <c r="GS50" s="97"/>
      <c r="GT50" s="97"/>
      <c r="GU50" s="97"/>
      <c r="GV50" s="97"/>
      <c r="GW50" s="97"/>
      <c r="GX50" s="97"/>
      <c r="GY50" s="97"/>
      <c r="GZ50" s="97"/>
      <c r="HA50" s="97"/>
      <c r="HB50" s="97"/>
      <c r="HC50" s="97"/>
      <c r="HD50" s="97"/>
      <c r="HE50" s="97"/>
      <c r="HF50" s="97"/>
      <c r="HG50" s="97"/>
      <c r="HH50" s="97"/>
      <c r="HI50" s="97"/>
      <c r="HJ50" s="97"/>
      <c r="HK50" s="97"/>
      <c r="HL50" s="97"/>
      <c r="HM50" s="97"/>
      <c r="HN50" s="97"/>
      <c r="HO50" s="97"/>
      <c r="HP50" s="97"/>
      <c r="HQ50" s="97"/>
      <c r="HR50" s="97"/>
      <c r="HS50" s="97"/>
      <c r="HT50" s="97"/>
      <c r="HU50" s="97"/>
      <c r="HV50" s="97"/>
      <c r="HW50" s="97"/>
      <c r="HX50" s="97"/>
      <c r="HY50" s="97"/>
      <c r="HZ50" s="97"/>
      <c r="IA50" s="97"/>
      <c r="IB50" s="97"/>
      <c r="IC50" s="97"/>
      <c r="ID50" s="97"/>
      <c r="IE50" s="97"/>
      <c r="IF50" s="97"/>
      <c r="IG50" s="97"/>
      <c r="IH50" s="97"/>
      <c r="II50" s="97"/>
      <c r="IJ50" s="97"/>
      <c r="IK50" s="97"/>
      <c r="IL50" s="97"/>
      <c r="IM50" s="97"/>
      <c r="IN50" s="97"/>
      <c r="IO50" s="97"/>
      <c r="IP50" s="97"/>
      <c r="IQ50" s="97"/>
      <c r="IR50" s="97"/>
      <c r="IS50" s="97"/>
      <c r="IT50" s="97"/>
      <c r="IU50" s="97"/>
      <c r="IV50" s="97"/>
    </row>
    <row r="51" spans="1:256" s="98" customFormat="1" x14ac:dyDescent="0.2">
      <c r="A51" s="125" t="s">
        <v>44</v>
      </c>
      <c r="B51" s="131">
        <v>0.01</v>
      </c>
      <c r="C51" s="132">
        <v>0</v>
      </c>
      <c r="D51" s="131">
        <v>0.01</v>
      </c>
      <c r="E51" s="132" t="s">
        <v>193</v>
      </c>
      <c r="F51" s="131">
        <v>0</v>
      </c>
      <c r="G51" s="132" t="s">
        <v>193</v>
      </c>
      <c r="H51" s="131"/>
      <c r="I51" s="132"/>
      <c r="J51" s="131"/>
      <c r="K51" s="132"/>
      <c r="L51" s="131"/>
      <c r="M51" s="132"/>
      <c r="N51" s="131"/>
      <c r="O51" s="132"/>
      <c r="P51" s="131"/>
      <c r="Q51" s="132"/>
      <c r="R51" s="131">
        <v>8.3000000000000001E-3</v>
      </c>
      <c r="S51" s="132" t="s">
        <v>193</v>
      </c>
      <c r="T51" s="131">
        <v>0</v>
      </c>
      <c r="U51" s="132" t="s">
        <v>193</v>
      </c>
      <c r="V51" s="131">
        <v>0</v>
      </c>
      <c r="W51" s="132">
        <v>0</v>
      </c>
      <c r="X51" s="131">
        <v>2.3400000000000001E-2</v>
      </c>
      <c r="Y51" s="132"/>
      <c r="Z51" s="131"/>
      <c r="AA51" s="132"/>
      <c r="AB51" s="131"/>
      <c r="AC51" s="132"/>
      <c r="AD51" s="131"/>
      <c r="AE51" s="132"/>
      <c r="AF51" s="131"/>
      <c r="AG51" s="132"/>
      <c r="AH51" s="131"/>
      <c r="AI51" s="132"/>
      <c r="AJ51" s="131"/>
      <c r="AK51" s="132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97"/>
      <c r="DL51" s="97"/>
      <c r="DM51" s="97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97"/>
      <c r="ED51" s="97"/>
      <c r="EE51" s="97"/>
      <c r="EF51" s="97"/>
      <c r="EG51" s="97"/>
      <c r="EH51" s="97"/>
      <c r="EI51" s="97"/>
      <c r="EJ51" s="97"/>
      <c r="EK51" s="97"/>
      <c r="EL51" s="97"/>
      <c r="EM51" s="97"/>
      <c r="EN51" s="97"/>
      <c r="EO51" s="97"/>
      <c r="EP51" s="97"/>
      <c r="EQ51" s="97"/>
      <c r="ER51" s="97"/>
      <c r="ES51" s="97"/>
      <c r="ET51" s="97"/>
      <c r="EU51" s="97"/>
      <c r="EV51" s="97"/>
      <c r="EW51" s="97"/>
      <c r="EX51" s="97"/>
      <c r="EY51" s="97"/>
      <c r="EZ51" s="97"/>
      <c r="FA51" s="97"/>
      <c r="FB51" s="97"/>
      <c r="FC51" s="97"/>
      <c r="FD51" s="97"/>
      <c r="FE51" s="97"/>
      <c r="FF51" s="97"/>
      <c r="FG51" s="97"/>
      <c r="FH51" s="97"/>
      <c r="FI51" s="97"/>
      <c r="FJ51" s="97"/>
      <c r="FK51" s="97"/>
      <c r="FL51" s="97"/>
      <c r="FM51" s="97"/>
      <c r="FN51" s="97"/>
      <c r="FO51" s="97"/>
      <c r="FP51" s="97"/>
      <c r="FQ51" s="97"/>
      <c r="FR51" s="97"/>
      <c r="FS51" s="97"/>
      <c r="FT51" s="97"/>
      <c r="FU51" s="97"/>
      <c r="FV51" s="97"/>
      <c r="FW51" s="97"/>
      <c r="FX51" s="97"/>
      <c r="FY51" s="97"/>
      <c r="FZ51" s="97"/>
      <c r="GA51" s="97"/>
      <c r="GB51" s="97"/>
      <c r="GC51" s="97"/>
      <c r="GD51" s="97"/>
      <c r="GE51" s="97"/>
      <c r="GF51" s="97"/>
      <c r="GG51" s="97"/>
      <c r="GH51" s="97"/>
      <c r="GI51" s="97"/>
      <c r="GJ51" s="97"/>
      <c r="GK51" s="97"/>
      <c r="GL51" s="97"/>
      <c r="GM51" s="97"/>
      <c r="GN51" s="97"/>
      <c r="GO51" s="97"/>
      <c r="GP51" s="97"/>
      <c r="GQ51" s="97"/>
      <c r="GR51" s="97"/>
      <c r="GS51" s="97"/>
      <c r="GT51" s="97"/>
      <c r="GU51" s="97"/>
      <c r="GV51" s="97"/>
      <c r="GW51" s="97"/>
      <c r="GX51" s="97"/>
      <c r="GY51" s="97"/>
      <c r="GZ51" s="97"/>
      <c r="HA51" s="97"/>
      <c r="HB51" s="97"/>
      <c r="HC51" s="97"/>
      <c r="HD51" s="97"/>
      <c r="HE51" s="97"/>
      <c r="HF51" s="97"/>
      <c r="HG51" s="97"/>
      <c r="HH51" s="97"/>
      <c r="HI51" s="97"/>
      <c r="HJ51" s="97"/>
      <c r="HK51" s="97"/>
      <c r="HL51" s="97"/>
      <c r="HM51" s="97"/>
      <c r="HN51" s="97"/>
      <c r="HO51" s="97"/>
      <c r="HP51" s="97"/>
      <c r="HQ51" s="97"/>
      <c r="HR51" s="97"/>
      <c r="HS51" s="97"/>
      <c r="HT51" s="97"/>
      <c r="HU51" s="97"/>
      <c r="HV51" s="97"/>
      <c r="HW51" s="97"/>
      <c r="HX51" s="97"/>
      <c r="HY51" s="97"/>
      <c r="HZ51" s="97"/>
      <c r="IA51" s="97"/>
      <c r="IB51" s="97"/>
      <c r="IC51" s="97"/>
      <c r="ID51" s="97"/>
      <c r="IE51" s="97"/>
      <c r="IF51" s="97"/>
      <c r="IG51" s="97"/>
      <c r="IH51" s="97"/>
      <c r="II51" s="97"/>
      <c r="IJ51" s="97"/>
      <c r="IK51" s="97"/>
      <c r="IL51" s="97"/>
      <c r="IM51" s="97"/>
      <c r="IN51" s="97"/>
      <c r="IO51" s="97"/>
      <c r="IP51" s="97"/>
      <c r="IQ51" s="97"/>
      <c r="IR51" s="97"/>
      <c r="IS51" s="97"/>
      <c r="IT51" s="97"/>
      <c r="IU51" s="97"/>
      <c r="IV51" s="97"/>
    </row>
    <row r="52" spans="1:256" s="98" customFormat="1" x14ac:dyDescent="0.2">
      <c r="A52" s="125" t="s">
        <v>196</v>
      </c>
      <c r="B52" s="131">
        <v>0</v>
      </c>
      <c r="C52" s="132">
        <v>0</v>
      </c>
      <c r="D52" s="131">
        <v>0</v>
      </c>
      <c r="E52" s="132" t="s">
        <v>193</v>
      </c>
      <c r="F52" s="131">
        <v>0</v>
      </c>
      <c r="G52" s="132" t="s">
        <v>193</v>
      </c>
      <c r="H52" s="131"/>
      <c r="I52" s="132"/>
      <c r="J52" s="131"/>
      <c r="K52" s="132"/>
      <c r="L52" s="131"/>
      <c r="M52" s="132"/>
      <c r="N52" s="131"/>
      <c r="O52" s="132"/>
      <c r="P52" s="131"/>
      <c r="Q52" s="132"/>
      <c r="R52" s="131">
        <v>0</v>
      </c>
      <c r="S52" s="132" t="s">
        <v>193</v>
      </c>
      <c r="T52" s="131">
        <v>0</v>
      </c>
      <c r="U52" s="132" t="s">
        <v>193</v>
      </c>
      <c r="V52" s="131">
        <v>0</v>
      </c>
      <c r="W52" s="132">
        <v>0</v>
      </c>
      <c r="X52" s="131">
        <v>0</v>
      </c>
      <c r="Y52" s="132"/>
      <c r="Z52" s="131"/>
      <c r="AA52" s="132"/>
      <c r="AB52" s="131"/>
      <c r="AC52" s="132"/>
      <c r="AD52" s="131"/>
      <c r="AE52" s="132"/>
      <c r="AF52" s="131"/>
      <c r="AG52" s="132"/>
      <c r="AH52" s="131"/>
      <c r="AI52" s="132"/>
      <c r="AJ52" s="131"/>
      <c r="AK52" s="132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/>
      <c r="FY52" s="97"/>
      <c r="FZ52" s="97"/>
      <c r="GA52" s="97"/>
      <c r="GB52" s="97"/>
      <c r="GC52" s="97"/>
      <c r="GD52" s="97"/>
      <c r="GE52" s="97"/>
      <c r="GF52" s="97"/>
      <c r="GG52" s="97"/>
      <c r="GH52" s="97"/>
      <c r="GI52" s="97"/>
      <c r="GJ52" s="97"/>
      <c r="GK52" s="97"/>
      <c r="GL52" s="97"/>
      <c r="GM52" s="97"/>
      <c r="GN52" s="97"/>
      <c r="GO52" s="97"/>
      <c r="GP52" s="97"/>
      <c r="GQ52" s="97"/>
      <c r="GR52" s="97"/>
      <c r="GS52" s="97"/>
      <c r="GT52" s="97"/>
      <c r="GU52" s="97"/>
      <c r="GV52" s="97"/>
      <c r="GW52" s="97"/>
      <c r="GX52" s="97"/>
      <c r="GY52" s="97"/>
      <c r="GZ52" s="97"/>
      <c r="HA52" s="97"/>
      <c r="HB52" s="97"/>
      <c r="HC52" s="97"/>
      <c r="HD52" s="97"/>
      <c r="HE52" s="97"/>
      <c r="HF52" s="97"/>
      <c r="HG52" s="97"/>
      <c r="HH52" s="97"/>
      <c r="HI52" s="97"/>
      <c r="HJ52" s="97"/>
      <c r="HK52" s="97"/>
      <c r="HL52" s="97"/>
      <c r="HM52" s="97"/>
      <c r="HN52" s="97"/>
      <c r="HO52" s="97"/>
      <c r="HP52" s="97"/>
      <c r="HQ52" s="97"/>
      <c r="HR52" s="97"/>
      <c r="HS52" s="97"/>
      <c r="HT52" s="97"/>
      <c r="HU52" s="97"/>
      <c r="HV52" s="97"/>
      <c r="HW52" s="97"/>
      <c r="HX52" s="97"/>
      <c r="HY52" s="97"/>
      <c r="HZ52" s="97"/>
      <c r="IA52" s="97"/>
      <c r="IB52" s="97"/>
      <c r="IC52" s="97"/>
      <c r="ID52" s="97"/>
      <c r="IE52" s="97"/>
      <c r="IF52" s="97"/>
      <c r="IG52" s="97"/>
      <c r="IH52" s="97"/>
      <c r="II52" s="97"/>
      <c r="IJ52" s="97"/>
      <c r="IK52" s="97"/>
      <c r="IL52" s="97"/>
      <c r="IM52" s="97"/>
      <c r="IN52" s="97"/>
      <c r="IO52" s="97"/>
      <c r="IP52" s="97"/>
      <c r="IQ52" s="97"/>
      <c r="IR52" s="97"/>
      <c r="IS52" s="97"/>
      <c r="IT52" s="97"/>
      <c r="IU52" s="97"/>
      <c r="IV52" s="97"/>
    </row>
    <row r="53" spans="1:256" x14ac:dyDescent="0.25">
      <c r="A53" s="125" t="s">
        <v>197</v>
      </c>
      <c r="B53" s="131">
        <v>0</v>
      </c>
      <c r="C53" s="132">
        <v>0</v>
      </c>
      <c r="D53" s="131">
        <v>0</v>
      </c>
      <c r="E53" s="132" t="s">
        <v>193</v>
      </c>
      <c r="F53" s="131">
        <v>0</v>
      </c>
      <c r="G53" s="132" t="s">
        <v>193</v>
      </c>
      <c r="H53" s="131"/>
      <c r="I53" s="132"/>
      <c r="J53" s="131"/>
      <c r="K53" s="132"/>
      <c r="L53" s="131"/>
      <c r="M53" s="132"/>
      <c r="N53" s="131"/>
      <c r="O53" s="132"/>
      <c r="P53" s="131"/>
      <c r="Q53" s="132"/>
      <c r="R53" s="131">
        <v>0</v>
      </c>
      <c r="S53" s="132" t="s">
        <v>193</v>
      </c>
      <c r="T53" s="131">
        <v>0</v>
      </c>
      <c r="U53" s="132" t="s">
        <v>193</v>
      </c>
      <c r="V53" s="131">
        <v>5.4600000000000003E-2</v>
      </c>
      <c r="W53" s="132">
        <v>0</v>
      </c>
      <c r="X53" s="131">
        <v>0</v>
      </c>
      <c r="Y53" s="132"/>
      <c r="Z53" s="131"/>
      <c r="AA53" s="132"/>
      <c r="AB53" s="131"/>
      <c r="AC53" s="132"/>
      <c r="AD53" s="131"/>
      <c r="AE53" s="132"/>
      <c r="AF53" s="131"/>
      <c r="AG53" s="132"/>
      <c r="AH53" s="131"/>
      <c r="AI53" s="132"/>
      <c r="AJ53" s="131"/>
      <c r="AK53" s="132"/>
      <c r="AL53" s="97"/>
    </row>
    <row r="54" spans="1:256" s="98" customFormat="1" x14ac:dyDescent="0.2">
      <c r="A54" s="125" t="s">
        <v>198</v>
      </c>
      <c r="B54" s="131">
        <v>0.01</v>
      </c>
      <c r="C54" s="132">
        <v>0</v>
      </c>
      <c r="D54" s="131">
        <v>0.01</v>
      </c>
      <c r="E54" s="132" t="s">
        <v>193</v>
      </c>
      <c r="F54" s="131">
        <v>2.3999999999999998E-3</v>
      </c>
      <c r="G54" s="132" t="s">
        <v>193</v>
      </c>
      <c r="H54" s="131"/>
      <c r="I54" s="132"/>
      <c r="J54" s="131"/>
      <c r="K54" s="132"/>
      <c r="L54" s="131"/>
      <c r="M54" s="132"/>
      <c r="N54" s="131"/>
      <c r="O54" s="132"/>
      <c r="P54" s="131"/>
      <c r="Q54" s="132"/>
      <c r="R54" s="131">
        <v>0.36959999999999998</v>
      </c>
      <c r="S54" s="132" t="s">
        <v>193</v>
      </c>
      <c r="T54" s="131">
        <v>6.9999999999999999E-4</v>
      </c>
      <c r="U54" s="132" t="s">
        <v>193</v>
      </c>
      <c r="V54" s="131">
        <v>1.52E-2</v>
      </c>
      <c r="W54" s="132">
        <v>0</v>
      </c>
      <c r="X54" s="131">
        <v>0.15690000000000001</v>
      </c>
      <c r="Y54" s="132"/>
      <c r="Z54" s="131"/>
      <c r="AA54" s="132"/>
      <c r="AB54" s="131"/>
      <c r="AC54" s="132"/>
      <c r="AD54" s="131"/>
      <c r="AE54" s="132"/>
      <c r="AF54" s="131"/>
      <c r="AG54" s="132"/>
      <c r="AH54" s="131"/>
      <c r="AI54" s="132"/>
      <c r="AJ54" s="131"/>
      <c r="AK54" s="132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  <c r="GH54" s="97"/>
      <c r="GI54" s="97"/>
      <c r="GJ54" s="97"/>
      <c r="GK54" s="97"/>
      <c r="GL54" s="97"/>
      <c r="GM54" s="97"/>
      <c r="GN54" s="97"/>
      <c r="GO54" s="97"/>
      <c r="GP54" s="97"/>
      <c r="GQ54" s="97"/>
      <c r="GR54" s="97"/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7"/>
      <c r="HV54" s="97"/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7"/>
      <c r="IK54" s="97"/>
      <c r="IL54" s="97"/>
      <c r="IM54" s="97"/>
      <c r="IN54" s="97"/>
      <c r="IO54" s="97"/>
      <c r="IP54" s="97"/>
      <c r="IQ54" s="97"/>
      <c r="IR54" s="97"/>
      <c r="IS54" s="97"/>
      <c r="IT54" s="97"/>
      <c r="IU54" s="97"/>
      <c r="IV54" s="97"/>
    </row>
    <row r="55" spans="1:256" s="137" customFormat="1" ht="12.75" customHeight="1" x14ac:dyDescent="0.2">
      <c r="A55" s="133" t="s">
        <v>199</v>
      </c>
      <c r="B55" s="138">
        <v>1.7399999999999999E-2</v>
      </c>
      <c r="C55" s="139"/>
      <c r="D55" s="138">
        <v>6.8000000000000005E-2</v>
      </c>
      <c r="E55" s="140"/>
      <c r="F55" s="134">
        <v>1.03E-2</v>
      </c>
      <c r="G55" s="135" t="s">
        <v>193</v>
      </c>
      <c r="H55" s="134"/>
      <c r="I55" s="135"/>
      <c r="J55" s="134"/>
      <c r="K55" s="135"/>
      <c r="L55" s="134"/>
      <c r="M55" s="135"/>
      <c r="N55" s="134"/>
      <c r="O55" s="135"/>
      <c r="P55" s="134"/>
      <c r="Q55" s="135"/>
      <c r="R55" s="156">
        <v>8.6E-3</v>
      </c>
      <c r="S55" s="157"/>
      <c r="T55" s="156">
        <v>2.5100000000000001E-2</v>
      </c>
      <c r="U55" s="157"/>
      <c r="V55" s="156"/>
      <c r="W55" s="157"/>
      <c r="X55" s="156">
        <v>2.01E-2</v>
      </c>
      <c r="Y55" s="157"/>
      <c r="Z55" s="156"/>
      <c r="AA55" s="157"/>
      <c r="AB55" s="156"/>
      <c r="AC55" s="157"/>
      <c r="AD55" s="156"/>
      <c r="AE55" s="157"/>
      <c r="AF55" s="156"/>
      <c r="AG55" s="157"/>
      <c r="AH55" s="156"/>
      <c r="AI55" s="157"/>
      <c r="AJ55" s="156"/>
      <c r="AK55" s="157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/>
      <c r="CF55" s="136"/>
      <c r="CG55" s="136"/>
      <c r="CH55" s="136"/>
      <c r="CI55" s="136"/>
      <c r="CJ55" s="136"/>
      <c r="CK55" s="136"/>
      <c r="CL55" s="136"/>
      <c r="CM55" s="136"/>
      <c r="CN55" s="136"/>
      <c r="CO55" s="136"/>
      <c r="CP55" s="136"/>
      <c r="CQ55" s="136"/>
      <c r="CR55" s="136"/>
      <c r="CS55" s="136"/>
      <c r="CT55" s="136"/>
      <c r="CU55" s="136"/>
      <c r="CV55" s="136"/>
      <c r="CW55" s="136"/>
      <c r="CX55" s="136"/>
      <c r="CY55" s="136"/>
      <c r="CZ55" s="136"/>
      <c r="DA55" s="136"/>
      <c r="DB55" s="136"/>
      <c r="DC55" s="136"/>
      <c r="DD55" s="136"/>
      <c r="DE55" s="136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36"/>
      <c r="DQ55" s="136"/>
      <c r="DR55" s="136"/>
      <c r="DS55" s="136"/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36"/>
      <c r="EE55" s="136"/>
      <c r="EF55" s="136"/>
      <c r="EG55" s="136"/>
      <c r="EH55" s="136"/>
      <c r="EI55" s="136"/>
      <c r="EJ55" s="136"/>
      <c r="EK55" s="136"/>
      <c r="EL55" s="136"/>
      <c r="EM55" s="136"/>
      <c r="EN55" s="136"/>
      <c r="EO55" s="136"/>
      <c r="EP55" s="136"/>
      <c r="EQ55" s="136"/>
      <c r="ER55" s="136"/>
      <c r="ES55" s="136"/>
      <c r="ET55" s="136"/>
      <c r="EU55" s="136"/>
      <c r="EV55" s="136"/>
      <c r="EW55" s="136"/>
      <c r="EX55" s="136"/>
      <c r="EY55" s="136"/>
      <c r="EZ55" s="136"/>
      <c r="FA55" s="136"/>
      <c r="FB55" s="136"/>
      <c r="FC55" s="136"/>
      <c r="FD55" s="136"/>
      <c r="FE55" s="136"/>
      <c r="FF55" s="136"/>
      <c r="FG55" s="136"/>
      <c r="FH55" s="136"/>
      <c r="FI55" s="136"/>
      <c r="FJ55" s="136"/>
      <c r="FK55" s="136"/>
      <c r="FL55" s="136"/>
      <c r="FM55" s="136"/>
      <c r="FN55" s="136"/>
      <c r="FO55" s="136"/>
      <c r="FP55" s="136"/>
      <c r="FQ55" s="136"/>
      <c r="FR55" s="136"/>
      <c r="FS55" s="136"/>
      <c r="FT55" s="136"/>
      <c r="FU55" s="136"/>
      <c r="FV55" s="136"/>
      <c r="FW55" s="136"/>
      <c r="FX55" s="136"/>
      <c r="FY55" s="136"/>
      <c r="FZ55" s="136"/>
      <c r="GA55" s="136"/>
      <c r="GB55" s="136"/>
      <c r="GC55" s="136"/>
      <c r="GD55" s="136"/>
      <c r="GE55" s="136"/>
      <c r="GF55" s="136"/>
      <c r="GG55" s="136"/>
      <c r="GH55" s="136"/>
      <c r="GI55" s="136"/>
      <c r="GJ55" s="136"/>
      <c r="GK55" s="136"/>
      <c r="GL55" s="136"/>
      <c r="GM55" s="136"/>
      <c r="GN55" s="136"/>
      <c r="GO55" s="136"/>
      <c r="GP55" s="136"/>
      <c r="GQ55" s="136"/>
      <c r="GR55" s="136"/>
      <c r="GS55" s="136"/>
      <c r="GT55" s="136"/>
      <c r="GU55" s="136"/>
      <c r="GV55" s="136"/>
      <c r="GW55" s="136"/>
      <c r="GX55" s="136"/>
      <c r="GY55" s="136"/>
      <c r="GZ55" s="136"/>
      <c r="HA55" s="136"/>
      <c r="HB55" s="136"/>
      <c r="HC55" s="136"/>
      <c r="HD55" s="136"/>
      <c r="HE55" s="136"/>
      <c r="HF55" s="136"/>
      <c r="HG55" s="136"/>
      <c r="HH55" s="136"/>
      <c r="HI55" s="136"/>
      <c r="HJ55" s="136"/>
      <c r="HK55" s="136"/>
      <c r="HL55" s="136"/>
      <c r="HM55" s="136"/>
      <c r="HN55" s="136"/>
      <c r="HO55" s="136"/>
      <c r="HP55" s="136"/>
      <c r="HQ55" s="136"/>
      <c r="HR55" s="136"/>
      <c r="HS55" s="136"/>
      <c r="HT55" s="136"/>
      <c r="HU55" s="136"/>
      <c r="HV55" s="136"/>
      <c r="HW55" s="136"/>
      <c r="HX55" s="136"/>
      <c r="HY55" s="136"/>
      <c r="HZ55" s="136"/>
      <c r="IA55" s="136"/>
      <c r="IB55" s="136"/>
      <c r="IC55" s="136"/>
      <c r="ID55" s="136"/>
      <c r="IE55" s="136"/>
      <c r="IF55" s="136"/>
      <c r="IG55" s="136"/>
      <c r="IH55" s="136"/>
      <c r="II55" s="136"/>
      <c r="IJ55" s="136"/>
      <c r="IK55" s="136"/>
      <c r="IL55" s="136"/>
      <c r="IM55" s="136"/>
      <c r="IN55" s="136"/>
      <c r="IO55" s="136"/>
      <c r="IP55" s="136"/>
      <c r="IQ55" s="136"/>
      <c r="IR55" s="136"/>
      <c r="IS55" s="136"/>
      <c r="IT55" s="136"/>
      <c r="IU55" s="136"/>
      <c r="IV55" s="136"/>
    </row>
    <row r="56" spans="1:256" ht="7.5" customHeight="1" x14ac:dyDescent="0.25">
      <c r="A56" s="141"/>
      <c r="B56" s="142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</row>
    <row r="57" spans="1:256" s="93" customFormat="1" x14ac:dyDescent="0.25">
      <c r="A57" s="120" t="s">
        <v>200</v>
      </c>
      <c r="B57" s="129" t="str">
        <f>B$4</f>
        <v>26-31-jul-24</v>
      </c>
      <c r="C57" s="124"/>
      <c r="D57" s="129">
        <f>D$4</f>
        <v>45505</v>
      </c>
      <c r="E57" s="124"/>
      <c r="F57" s="129" t="e">
        <f ca="1">F$4</f>
        <v>#NAME?</v>
      </c>
      <c r="G57" s="124"/>
      <c r="H57" s="129" t="str">
        <f>H$4</f>
        <v>Meta Parcial</v>
      </c>
      <c r="I57" s="124"/>
      <c r="J57" s="129" t="str">
        <f>J$4</f>
        <v>01-25-Out-24</v>
      </c>
      <c r="K57" s="124"/>
      <c r="L57" s="129" t="str">
        <f>L$4</f>
        <v>Meta Parcial</v>
      </c>
      <c r="M57" s="124"/>
      <c r="N57" s="129" t="str">
        <f>N$4</f>
        <v>26-31-Out-24</v>
      </c>
      <c r="O57" s="124"/>
      <c r="P57" s="129" t="str">
        <f>P$4</f>
        <v>Meta Mensal</v>
      </c>
      <c r="Q57" s="124"/>
      <c r="R57" s="129">
        <f>R$4</f>
        <v>45566</v>
      </c>
      <c r="S57" s="124"/>
      <c r="T57" s="129" t="e">
        <f ca="1">T$4</f>
        <v>#NAME?</v>
      </c>
      <c r="U57" s="124"/>
      <c r="V57" s="129" t="e">
        <f ca="1">V$4</f>
        <v>#NAME?</v>
      </c>
      <c r="W57" s="124"/>
      <c r="X57" s="129" t="str">
        <f>X$4</f>
        <v>Meta Parcial</v>
      </c>
      <c r="Y57" s="124"/>
      <c r="Z57" s="129" t="str">
        <f>Z$4</f>
        <v>01-20/01 de 2025</v>
      </c>
      <c r="AA57" s="124"/>
      <c r="AB57" s="129" t="str">
        <f>AB$4</f>
        <v>Indicadores de Desempenho</v>
      </c>
      <c r="AC57" s="124"/>
      <c r="AD57" s="129" t="str">
        <f>AD$4</f>
        <v>Meta Parcial</v>
      </c>
      <c r="AE57" s="124"/>
      <c r="AF57" s="129" t="str">
        <f>AF$4</f>
        <v>21-31/01 de 2025</v>
      </c>
      <c r="AG57" s="124"/>
      <c r="AH57" s="129" t="str">
        <f>AH$4</f>
        <v>Meta Mensal</v>
      </c>
      <c r="AI57" s="124"/>
      <c r="AJ57" s="129">
        <f>AJ$4</f>
        <v>45658</v>
      </c>
      <c r="AK57" s="124"/>
    </row>
    <row r="58" spans="1:256" s="98" customFormat="1" x14ac:dyDescent="0.2">
      <c r="A58" s="125" t="s">
        <v>43</v>
      </c>
      <c r="B58" s="154">
        <v>0</v>
      </c>
      <c r="C58" s="155"/>
      <c r="D58" s="154">
        <v>0</v>
      </c>
      <c r="E58" s="155"/>
      <c r="F58" s="154">
        <v>0</v>
      </c>
      <c r="G58" s="155"/>
      <c r="H58" s="154"/>
      <c r="I58" s="155"/>
      <c r="J58" s="154"/>
      <c r="K58" s="155"/>
      <c r="L58" s="154"/>
      <c r="M58" s="155"/>
      <c r="N58" s="154"/>
      <c r="O58" s="155"/>
      <c r="P58" s="154"/>
      <c r="Q58" s="155"/>
      <c r="R58" s="154">
        <v>0</v>
      </c>
      <c r="S58" s="155"/>
      <c r="T58" s="154">
        <v>0</v>
      </c>
      <c r="U58" s="155"/>
      <c r="V58" s="154">
        <v>5.8999999999999999E-3</v>
      </c>
      <c r="W58" s="155"/>
      <c r="X58" s="154">
        <v>4.8899999999999999E-2</v>
      </c>
      <c r="Y58" s="155"/>
      <c r="Z58" s="154"/>
      <c r="AA58" s="155"/>
      <c r="AB58" s="154"/>
      <c r="AC58" s="155"/>
      <c r="AD58" s="154"/>
      <c r="AE58" s="155"/>
      <c r="AF58" s="154"/>
      <c r="AG58" s="155"/>
      <c r="AH58" s="154"/>
      <c r="AI58" s="155"/>
      <c r="AJ58" s="154"/>
      <c r="AK58" s="155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7"/>
      <c r="FG58" s="97"/>
      <c r="FH58" s="97"/>
      <c r="FI58" s="97"/>
      <c r="FJ58" s="97"/>
      <c r="FK58" s="97"/>
      <c r="FL58" s="97"/>
      <c r="FM58" s="97"/>
      <c r="FN58" s="97"/>
      <c r="FO58" s="97"/>
      <c r="FP58" s="97"/>
      <c r="FQ58" s="97"/>
      <c r="FR58" s="97"/>
      <c r="FS58" s="97"/>
      <c r="FT58" s="97"/>
      <c r="FU58" s="97"/>
      <c r="FV58" s="97"/>
      <c r="FW58" s="97"/>
      <c r="FX58" s="97"/>
      <c r="FY58" s="97"/>
      <c r="FZ58" s="97"/>
      <c r="GA58" s="97"/>
      <c r="GB58" s="97"/>
      <c r="GC58" s="97"/>
      <c r="GD58" s="97"/>
      <c r="GE58" s="97"/>
      <c r="GF58" s="97"/>
      <c r="GG58" s="97"/>
      <c r="GH58" s="97"/>
      <c r="GI58" s="97"/>
      <c r="GJ58" s="97"/>
      <c r="GK58" s="97"/>
      <c r="GL58" s="97"/>
      <c r="GM58" s="97"/>
      <c r="GN58" s="97"/>
      <c r="GO58" s="97"/>
      <c r="GP58" s="97"/>
      <c r="GQ58" s="97"/>
      <c r="GR58" s="97"/>
      <c r="GS58" s="97"/>
      <c r="GT58" s="97"/>
      <c r="GU58" s="97"/>
      <c r="GV58" s="97"/>
      <c r="GW58" s="97"/>
      <c r="GX58" s="97"/>
      <c r="GY58" s="97"/>
      <c r="GZ58" s="97"/>
      <c r="HA58" s="97"/>
      <c r="HB58" s="97"/>
      <c r="HC58" s="97"/>
      <c r="HD58" s="97"/>
      <c r="HE58" s="97"/>
      <c r="HF58" s="97"/>
      <c r="HG58" s="97"/>
      <c r="HH58" s="97"/>
      <c r="HI58" s="97"/>
      <c r="HJ58" s="97"/>
      <c r="HK58" s="97"/>
      <c r="HL58" s="97"/>
      <c r="HM58" s="97"/>
      <c r="HN58" s="97"/>
      <c r="HO58" s="97"/>
      <c r="HP58" s="97"/>
      <c r="HQ58" s="97"/>
      <c r="HR58" s="97"/>
      <c r="HS58" s="97"/>
      <c r="HT58" s="97"/>
      <c r="HU58" s="97"/>
      <c r="HV58" s="97"/>
      <c r="HW58" s="97"/>
      <c r="HX58" s="97"/>
      <c r="HY58" s="97"/>
      <c r="HZ58" s="97"/>
      <c r="IA58" s="97"/>
      <c r="IB58" s="97"/>
      <c r="IC58" s="97"/>
      <c r="ID58" s="97"/>
      <c r="IE58" s="97"/>
      <c r="IF58" s="97"/>
      <c r="IG58" s="97"/>
      <c r="IH58" s="97"/>
      <c r="II58" s="97"/>
      <c r="IJ58" s="97"/>
      <c r="IK58" s="97"/>
      <c r="IL58" s="97"/>
      <c r="IM58" s="97"/>
      <c r="IN58" s="97"/>
      <c r="IO58" s="97"/>
      <c r="IP58" s="97"/>
      <c r="IQ58" s="97"/>
      <c r="IR58" s="97"/>
      <c r="IS58" s="97"/>
      <c r="IT58" s="97"/>
      <c r="IU58" s="97"/>
      <c r="IV58" s="97"/>
    </row>
    <row r="59" spans="1:256" s="98" customFormat="1" x14ac:dyDescent="0.2">
      <c r="A59" s="125" t="s">
        <v>194</v>
      </c>
      <c r="B59" s="154">
        <v>0</v>
      </c>
      <c r="C59" s="155"/>
      <c r="D59" s="154">
        <v>0</v>
      </c>
      <c r="E59" s="155"/>
      <c r="F59" s="154">
        <v>0</v>
      </c>
      <c r="G59" s="155"/>
      <c r="H59" s="154"/>
      <c r="I59" s="155"/>
      <c r="J59" s="154"/>
      <c r="K59" s="155"/>
      <c r="L59" s="154"/>
      <c r="M59" s="155"/>
      <c r="N59" s="154"/>
      <c r="O59" s="155"/>
      <c r="P59" s="154"/>
      <c r="Q59" s="155"/>
      <c r="R59" s="154">
        <v>0.01</v>
      </c>
      <c r="S59" s="155"/>
      <c r="T59" s="154">
        <v>2.5999999999999999E-2</v>
      </c>
      <c r="U59" s="155"/>
      <c r="V59" s="154">
        <v>4.2500000000000003E-2</v>
      </c>
      <c r="W59" s="155"/>
      <c r="X59" s="154">
        <v>3.0800000000000001E-2</v>
      </c>
      <c r="Y59" s="155"/>
      <c r="Z59" s="154"/>
      <c r="AA59" s="155"/>
      <c r="AB59" s="154"/>
      <c r="AC59" s="155"/>
      <c r="AD59" s="154"/>
      <c r="AE59" s="155"/>
      <c r="AF59" s="154"/>
      <c r="AG59" s="155"/>
      <c r="AH59" s="154"/>
      <c r="AI59" s="155"/>
      <c r="AJ59" s="154"/>
      <c r="AK59" s="155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7"/>
      <c r="EG59" s="97"/>
      <c r="EH59" s="97"/>
      <c r="EI59" s="97"/>
      <c r="EJ59" s="97"/>
      <c r="EK59" s="97"/>
      <c r="EL59" s="97"/>
      <c r="EM59" s="97"/>
      <c r="EN59" s="97"/>
      <c r="EO59" s="97"/>
      <c r="EP59" s="97"/>
      <c r="EQ59" s="97"/>
      <c r="ER59" s="97"/>
      <c r="ES59" s="97"/>
      <c r="ET59" s="97"/>
      <c r="EU59" s="97"/>
      <c r="EV59" s="97"/>
      <c r="EW59" s="97"/>
      <c r="EX59" s="97"/>
      <c r="EY59" s="97"/>
      <c r="EZ59" s="97"/>
      <c r="FA59" s="97"/>
      <c r="FB59" s="97"/>
      <c r="FC59" s="97"/>
      <c r="FD59" s="97"/>
      <c r="FE59" s="97"/>
      <c r="FF59" s="97"/>
      <c r="FG59" s="97"/>
      <c r="FH59" s="97"/>
      <c r="FI59" s="97"/>
      <c r="FJ59" s="97"/>
      <c r="FK59" s="97"/>
      <c r="FL59" s="97"/>
      <c r="FM59" s="97"/>
      <c r="FN59" s="97"/>
      <c r="FO59" s="97"/>
      <c r="FP59" s="97"/>
      <c r="FQ59" s="97"/>
      <c r="FR59" s="97"/>
      <c r="FS59" s="97"/>
      <c r="FT59" s="97"/>
      <c r="FU59" s="97"/>
      <c r="FV59" s="97"/>
      <c r="FW59" s="97"/>
      <c r="FX59" s="97"/>
      <c r="FY59" s="97"/>
      <c r="FZ59" s="97"/>
      <c r="GA59" s="97"/>
      <c r="GB59" s="97"/>
      <c r="GC59" s="97"/>
      <c r="GD59" s="97"/>
      <c r="GE59" s="97"/>
      <c r="GF59" s="97"/>
      <c r="GG59" s="97"/>
      <c r="GH59" s="97"/>
      <c r="GI59" s="97"/>
      <c r="GJ59" s="97"/>
      <c r="GK59" s="97"/>
      <c r="GL59" s="97"/>
      <c r="GM59" s="97"/>
      <c r="GN59" s="97"/>
      <c r="GO59" s="97"/>
      <c r="GP59" s="97"/>
      <c r="GQ59" s="97"/>
      <c r="GR59" s="97"/>
      <c r="GS59" s="97"/>
      <c r="GT59" s="97"/>
      <c r="GU59" s="97"/>
      <c r="GV59" s="97"/>
      <c r="GW59" s="97"/>
      <c r="GX59" s="97"/>
      <c r="GY59" s="97"/>
      <c r="GZ59" s="97"/>
      <c r="HA59" s="97"/>
      <c r="HB59" s="97"/>
      <c r="HC59" s="97"/>
      <c r="HD59" s="97"/>
      <c r="HE59" s="97"/>
      <c r="HF59" s="97"/>
      <c r="HG59" s="97"/>
      <c r="HH59" s="97"/>
      <c r="HI59" s="97"/>
      <c r="HJ59" s="97"/>
      <c r="HK59" s="97"/>
      <c r="HL59" s="97"/>
      <c r="HM59" s="97"/>
      <c r="HN59" s="97"/>
      <c r="HO59" s="97"/>
      <c r="HP59" s="97"/>
      <c r="HQ59" s="97"/>
      <c r="HR59" s="97"/>
      <c r="HS59" s="97"/>
      <c r="HT59" s="97"/>
      <c r="HU59" s="97"/>
      <c r="HV59" s="97"/>
      <c r="HW59" s="97"/>
      <c r="HX59" s="97"/>
      <c r="HY59" s="97"/>
      <c r="HZ59" s="97"/>
      <c r="IA59" s="97"/>
      <c r="IB59" s="97"/>
      <c r="IC59" s="97"/>
      <c r="ID59" s="97"/>
      <c r="IE59" s="97"/>
      <c r="IF59" s="97"/>
      <c r="IG59" s="97"/>
      <c r="IH59" s="97"/>
      <c r="II59" s="97"/>
      <c r="IJ59" s="97"/>
      <c r="IK59" s="97"/>
      <c r="IL59" s="97"/>
      <c r="IM59" s="97"/>
      <c r="IN59" s="97"/>
      <c r="IO59" s="97"/>
      <c r="IP59" s="97"/>
      <c r="IQ59" s="97"/>
      <c r="IR59" s="97"/>
      <c r="IS59" s="97"/>
      <c r="IT59" s="97"/>
      <c r="IU59" s="97"/>
      <c r="IV59" s="97"/>
    </row>
    <row r="60" spans="1:256" s="98" customFormat="1" x14ac:dyDescent="0.2">
      <c r="A60" s="125" t="s">
        <v>195</v>
      </c>
      <c r="B60" s="154">
        <v>0</v>
      </c>
      <c r="C60" s="155"/>
      <c r="D60" s="154">
        <v>0</v>
      </c>
      <c r="E60" s="155"/>
      <c r="F60" s="154">
        <v>0</v>
      </c>
      <c r="G60" s="155"/>
      <c r="H60" s="154"/>
      <c r="I60" s="155"/>
      <c r="J60" s="154"/>
      <c r="K60" s="155"/>
      <c r="L60" s="154"/>
      <c r="M60" s="155"/>
      <c r="N60" s="154"/>
      <c r="O60" s="155"/>
      <c r="P60" s="154"/>
      <c r="Q60" s="155"/>
      <c r="R60" s="154">
        <v>0</v>
      </c>
      <c r="S60" s="155"/>
      <c r="T60" s="154">
        <v>0</v>
      </c>
      <c r="U60" s="155"/>
      <c r="V60" s="154">
        <v>0</v>
      </c>
      <c r="W60" s="155"/>
      <c r="X60" s="154">
        <v>0</v>
      </c>
      <c r="Y60" s="155"/>
      <c r="Z60" s="154"/>
      <c r="AA60" s="155"/>
      <c r="AB60" s="154"/>
      <c r="AC60" s="155"/>
      <c r="AD60" s="154"/>
      <c r="AE60" s="155"/>
      <c r="AF60" s="154"/>
      <c r="AG60" s="155"/>
      <c r="AH60" s="154"/>
      <c r="AI60" s="155"/>
      <c r="AJ60" s="154"/>
      <c r="AK60" s="155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</row>
    <row r="61" spans="1:256" s="98" customFormat="1" x14ac:dyDescent="0.2">
      <c r="A61" s="125" t="s">
        <v>47</v>
      </c>
      <c r="B61" s="154">
        <v>0</v>
      </c>
      <c r="C61" s="155"/>
      <c r="D61" s="154">
        <v>0</v>
      </c>
      <c r="E61" s="155"/>
      <c r="F61" s="154">
        <v>0</v>
      </c>
      <c r="G61" s="155"/>
      <c r="H61" s="154"/>
      <c r="I61" s="155"/>
      <c r="J61" s="154"/>
      <c r="K61" s="155"/>
      <c r="L61" s="154"/>
      <c r="M61" s="155"/>
      <c r="N61" s="154"/>
      <c r="O61" s="155"/>
      <c r="P61" s="154"/>
      <c r="Q61" s="155"/>
      <c r="R61" s="154">
        <v>0</v>
      </c>
      <c r="S61" s="155"/>
      <c r="T61" s="154">
        <v>0</v>
      </c>
      <c r="U61" s="155"/>
      <c r="V61" s="154">
        <v>0</v>
      </c>
      <c r="W61" s="155"/>
      <c r="X61" s="154">
        <v>0</v>
      </c>
      <c r="Y61" s="155"/>
      <c r="Z61" s="154"/>
      <c r="AA61" s="155"/>
      <c r="AB61" s="154"/>
      <c r="AC61" s="155"/>
      <c r="AD61" s="154"/>
      <c r="AE61" s="155"/>
      <c r="AF61" s="154"/>
      <c r="AG61" s="155"/>
      <c r="AH61" s="154"/>
      <c r="AI61" s="155"/>
      <c r="AJ61" s="154"/>
      <c r="AK61" s="155"/>
      <c r="AL61" s="97"/>
      <c r="AM61" s="143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</row>
    <row r="62" spans="1:256" s="98" customFormat="1" x14ac:dyDescent="0.2">
      <c r="A62" s="125" t="s">
        <v>45</v>
      </c>
      <c r="B62" s="154">
        <v>0</v>
      </c>
      <c r="C62" s="155"/>
      <c r="D62" s="154">
        <v>0</v>
      </c>
      <c r="E62" s="155"/>
      <c r="F62" s="154">
        <v>0</v>
      </c>
      <c r="G62" s="155"/>
      <c r="H62" s="154"/>
      <c r="I62" s="155"/>
      <c r="J62" s="154"/>
      <c r="K62" s="155"/>
      <c r="L62" s="154"/>
      <c r="M62" s="155"/>
      <c r="N62" s="154"/>
      <c r="O62" s="155"/>
      <c r="P62" s="154"/>
      <c r="Q62" s="155"/>
      <c r="R62" s="154">
        <v>0</v>
      </c>
      <c r="S62" s="155"/>
      <c r="T62" s="154">
        <v>0</v>
      </c>
      <c r="U62" s="155"/>
      <c r="V62" s="154">
        <v>0</v>
      </c>
      <c r="W62" s="155"/>
      <c r="X62" s="154">
        <v>6.1999999999999998E-3</v>
      </c>
      <c r="Y62" s="155"/>
      <c r="Z62" s="154"/>
      <c r="AA62" s="155"/>
      <c r="AB62" s="154"/>
      <c r="AC62" s="155"/>
      <c r="AD62" s="154"/>
      <c r="AE62" s="155"/>
      <c r="AF62" s="154"/>
      <c r="AG62" s="155"/>
      <c r="AH62" s="154"/>
      <c r="AI62" s="155"/>
      <c r="AJ62" s="154"/>
      <c r="AK62" s="155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  <c r="EM62" s="97"/>
      <c r="EN62" s="97"/>
      <c r="EO62" s="97"/>
      <c r="EP62" s="97"/>
      <c r="EQ62" s="97"/>
      <c r="ER62" s="97"/>
      <c r="ES62" s="97"/>
      <c r="ET62" s="97"/>
      <c r="EU62" s="97"/>
      <c r="EV62" s="97"/>
      <c r="EW62" s="97"/>
      <c r="EX62" s="97"/>
      <c r="EY62" s="97"/>
      <c r="EZ62" s="97"/>
      <c r="FA62" s="97"/>
      <c r="FB62" s="97"/>
      <c r="FC62" s="97"/>
      <c r="FD62" s="97"/>
      <c r="FE62" s="97"/>
      <c r="FF62" s="97"/>
      <c r="FG62" s="97"/>
      <c r="FH62" s="97"/>
      <c r="FI62" s="97"/>
      <c r="FJ62" s="97"/>
      <c r="FK62" s="97"/>
      <c r="FL62" s="97"/>
      <c r="FM62" s="97"/>
      <c r="FN62" s="97"/>
      <c r="FO62" s="97"/>
      <c r="FP62" s="97"/>
      <c r="FQ62" s="97"/>
      <c r="FR62" s="97"/>
      <c r="FS62" s="97"/>
      <c r="FT62" s="97"/>
      <c r="FU62" s="97"/>
      <c r="FV62" s="97"/>
      <c r="FW62" s="97"/>
      <c r="FX62" s="97"/>
      <c r="FY62" s="97"/>
      <c r="FZ62" s="97"/>
      <c r="GA62" s="97"/>
      <c r="GB62" s="97"/>
      <c r="GC62" s="97"/>
      <c r="GD62" s="97"/>
      <c r="GE62" s="97"/>
      <c r="GF62" s="97"/>
      <c r="GG62" s="97"/>
      <c r="GH62" s="97"/>
      <c r="GI62" s="97"/>
      <c r="GJ62" s="97"/>
      <c r="GK62" s="97"/>
      <c r="GL62" s="97"/>
      <c r="GM62" s="97"/>
      <c r="GN62" s="97"/>
      <c r="GO62" s="97"/>
      <c r="GP62" s="97"/>
      <c r="GQ62" s="97"/>
      <c r="GR62" s="97"/>
      <c r="GS62" s="97"/>
      <c r="GT62" s="97"/>
      <c r="GU62" s="97"/>
      <c r="GV62" s="97"/>
      <c r="GW62" s="97"/>
      <c r="GX62" s="97"/>
      <c r="GY62" s="97"/>
      <c r="GZ62" s="97"/>
      <c r="HA62" s="97"/>
      <c r="HB62" s="97"/>
      <c r="HC62" s="97"/>
      <c r="HD62" s="97"/>
      <c r="HE62" s="97"/>
      <c r="HF62" s="97"/>
      <c r="HG62" s="97"/>
      <c r="HH62" s="97"/>
      <c r="HI62" s="97"/>
      <c r="HJ62" s="97"/>
      <c r="HK62" s="97"/>
      <c r="HL62" s="97"/>
      <c r="HM62" s="97"/>
      <c r="HN62" s="97"/>
      <c r="HO62" s="97"/>
      <c r="HP62" s="97"/>
      <c r="HQ62" s="97"/>
      <c r="HR62" s="97"/>
      <c r="HS62" s="97"/>
      <c r="HT62" s="97"/>
      <c r="HU62" s="97"/>
      <c r="HV62" s="97"/>
      <c r="HW62" s="97"/>
      <c r="HX62" s="97"/>
      <c r="HY62" s="97"/>
      <c r="HZ62" s="97"/>
      <c r="IA62" s="97"/>
      <c r="IB62" s="97"/>
      <c r="IC62" s="97"/>
      <c r="ID62" s="97"/>
      <c r="IE62" s="97"/>
      <c r="IF62" s="97"/>
      <c r="IG62" s="97"/>
      <c r="IH62" s="97"/>
      <c r="II62" s="97"/>
      <c r="IJ62" s="97"/>
      <c r="IK62" s="97"/>
      <c r="IL62" s="97"/>
      <c r="IM62" s="97"/>
      <c r="IN62" s="97"/>
      <c r="IO62" s="97"/>
      <c r="IP62" s="97"/>
      <c r="IQ62" s="97"/>
      <c r="IR62" s="97"/>
      <c r="IS62" s="97"/>
      <c r="IT62" s="97"/>
      <c r="IU62" s="97"/>
      <c r="IV62" s="97"/>
    </row>
    <row r="63" spans="1:256" s="98" customFormat="1" x14ac:dyDescent="0.2">
      <c r="A63" s="125" t="s">
        <v>48</v>
      </c>
      <c r="B63" s="154">
        <v>0</v>
      </c>
      <c r="C63" s="155"/>
      <c r="D63" s="154">
        <v>0</v>
      </c>
      <c r="E63" s="155"/>
      <c r="F63" s="154">
        <v>0</v>
      </c>
      <c r="G63" s="155"/>
      <c r="H63" s="154"/>
      <c r="I63" s="155"/>
      <c r="J63" s="154"/>
      <c r="K63" s="155"/>
      <c r="L63" s="154"/>
      <c r="M63" s="155"/>
      <c r="N63" s="154"/>
      <c r="O63" s="155"/>
      <c r="P63" s="154"/>
      <c r="Q63" s="155"/>
      <c r="R63" s="154">
        <v>0.01</v>
      </c>
      <c r="S63" s="155"/>
      <c r="T63" s="154">
        <v>0</v>
      </c>
      <c r="U63" s="155"/>
      <c r="V63" s="154">
        <v>0</v>
      </c>
      <c r="W63" s="155"/>
      <c r="X63" s="154">
        <v>0</v>
      </c>
      <c r="Y63" s="155"/>
      <c r="Z63" s="154"/>
      <c r="AA63" s="155"/>
      <c r="AB63" s="154"/>
      <c r="AC63" s="155"/>
      <c r="AD63" s="154"/>
      <c r="AE63" s="155"/>
      <c r="AF63" s="154"/>
      <c r="AG63" s="155"/>
      <c r="AH63" s="154"/>
      <c r="AI63" s="155"/>
      <c r="AJ63" s="154"/>
      <c r="AK63" s="155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  <c r="GF63" s="97"/>
      <c r="GG63" s="97"/>
      <c r="GH63" s="97"/>
      <c r="GI63" s="97"/>
      <c r="GJ63" s="97"/>
      <c r="GK63" s="97"/>
      <c r="GL63" s="97"/>
      <c r="GM63" s="97"/>
      <c r="GN63" s="97"/>
      <c r="GO63" s="97"/>
      <c r="GP63" s="97"/>
      <c r="GQ63" s="97"/>
      <c r="GR63" s="97"/>
      <c r="GS63" s="97"/>
      <c r="GT63" s="97"/>
      <c r="GU63" s="97"/>
      <c r="GV63" s="97"/>
      <c r="GW63" s="97"/>
      <c r="GX63" s="97"/>
      <c r="GY63" s="97"/>
      <c r="GZ63" s="97"/>
      <c r="HA63" s="97"/>
      <c r="HB63" s="97"/>
      <c r="HC63" s="97"/>
      <c r="HD63" s="97"/>
      <c r="HE63" s="97"/>
      <c r="HF63" s="97"/>
      <c r="HG63" s="97"/>
      <c r="HH63" s="97"/>
      <c r="HI63" s="97"/>
      <c r="HJ63" s="97"/>
      <c r="HK63" s="97"/>
      <c r="HL63" s="97"/>
      <c r="HM63" s="97"/>
      <c r="HN63" s="97"/>
      <c r="HO63" s="97"/>
      <c r="HP63" s="97"/>
      <c r="HQ63" s="97"/>
      <c r="HR63" s="97"/>
      <c r="HS63" s="97"/>
      <c r="HT63" s="97"/>
      <c r="HU63" s="97"/>
      <c r="HV63" s="97"/>
      <c r="HW63" s="97"/>
      <c r="HX63" s="97"/>
      <c r="HY63" s="97"/>
      <c r="HZ63" s="97"/>
      <c r="IA63" s="97"/>
      <c r="IB63" s="97"/>
      <c r="IC63" s="97"/>
      <c r="ID63" s="97"/>
      <c r="IE63" s="97"/>
      <c r="IF63" s="97"/>
      <c r="IG63" s="97"/>
      <c r="IH63" s="97"/>
      <c r="II63" s="97"/>
      <c r="IJ63" s="97"/>
      <c r="IK63" s="97"/>
      <c r="IL63" s="97"/>
      <c r="IM63" s="97"/>
      <c r="IN63" s="97"/>
      <c r="IO63" s="97"/>
      <c r="IP63" s="97"/>
      <c r="IQ63" s="97"/>
      <c r="IR63" s="97"/>
      <c r="IS63" s="97"/>
      <c r="IT63" s="97"/>
      <c r="IU63" s="97"/>
      <c r="IV63" s="97"/>
    </row>
    <row r="64" spans="1:256" s="98" customFormat="1" x14ac:dyDescent="0.2">
      <c r="A64" s="125" t="s">
        <v>44</v>
      </c>
      <c r="B64" s="154">
        <v>0</v>
      </c>
      <c r="C64" s="155"/>
      <c r="D64" s="154">
        <v>0</v>
      </c>
      <c r="E64" s="155"/>
      <c r="F64" s="154">
        <v>0</v>
      </c>
      <c r="G64" s="155"/>
      <c r="H64" s="154"/>
      <c r="I64" s="155"/>
      <c r="J64" s="154"/>
      <c r="K64" s="155"/>
      <c r="L64" s="154"/>
      <c r="M64" s="155"/>
      <c r="N64" s="154"/>
      <c r="O64" s="155"/>
      <c r="P64" s="154"/>
      <c r="Q64" s="155"/>
      <c r="R64" s="154">
        <v>0</v>
      </c>
      <c r="S64" s="155"/>
      <c r="T64" s="154">
        <v>0</v>
      </c>
      <c r="U64" s="155"/>
      <c r="V64" s="154">
        <v>0</v>
      </c>
      <c r="W64" s="155"/>
      <c r="X64" s="154">
        <v>2.3400000000000001E-2</v>
      </c>
      <c r="Y64" s="155"/>
      <c r="Z64" s="154"/>
      <c r="AA64" s="155"/>
      <c r="AB64" s="154"/>
      <c r="AC64" s="155"/>
      <c r="AD64" s="154"/>
      <c r="AE64" s="155"/>
      <c r="AF64" s="154"/>
      <c r="AG64" s="155"/>
      <c r="AH64" s="154"/>
      <c r="AI64" s="155"/>
      <c r="AJ64" s="154"/>
      <c r="AK64" s="155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  <c r="EO64" s="97"/>
      <c r="EP64" s="97"/>
      <c r="EQ64" s="97"/>
      <c r="ER64" s="97"/>
      <c r="ES64" s="97"/>
      <c r="ET64" s="97"/>
      <c r="EU64" s="97"/>
      <c r="EV64" s="97"/>
      <c r="EW64" s="97"/>
      <c r="EX64" s="97"/>
      <c r="EY64" s="97"/>
      <c r="EZ64" s="97"/>
      <c r="FA64" s="97"/>
      <c r="FB64" s="97"/>
      <c r="FC64" s="97"/>
      <c r="FD64" s="97"/>
      <c r="FE64" s="97"/>
      <c r="FF64" s="97"/>
      <c r="FG64" s="97"/>
      <c r="FH64" s="97"/>
      <c r="FI64" s="97"/>
      <c r="FJ64" s="97"/>
      <c r="FK64" s="97"/>
      <c r="FL64" s="97"/>
      <c r="FM64" s="97"/>
      <c r="FN64" s="97"/>
      <c r="FO64" s="97"/>
      <c r="FP64" s="97"/>
      <c r="FQ64" s="97"/>
      <c r="FR64" s="97"/>
      <c r="FS64" s="97"/>
      <c r="FT64" s="97"/>
      <c r="FU64" s="97"/>
      <c r="FV64" s="97"/>
      <c r="FW64" s="97"/>
      <c r="FX64" s="97"/>
      <c r="FY64" s="97"/>
      <c r="FZ64" s="97"/>
      <c r="GA64" s="97"/>
      <c r="GB64" s="97"/>
      <c r="GC64" s="97"/>
      <c r="GD64" s="97"/>
      <c r="GE64" s="97"/>
      <c r="GF64" s="97"/>
      <c r="GG64" s="97"/>
      <c r="GH64" s="97"/>
      <c r="GI64" s="97"/>
      <c r="GJ64" s="97"/>
      <c r="GK64" s="97"/>
      <c r="GL64" s="97"/>
      <c r="GM64" s="97"/>
      <c r="GN64" s="97"/>
      <c r="GO64" s="97"/>
      <c r="GP64" s="97"/>
      <c r="GQ64" s="97"/>
      <c r="GR64" s="97"/>
      <c r="GS64" s="97"/>
      <c r="GT64" s="97"/>
      <c r="GU64" s="97"/>
      <c r="GV64" s="97"/>
      <c r="GW64" s="97"/>
      <c r="GX64" s="97"/>
      <c r="GY64" s="97"/>
      <c r="GZ64" s="97"/>
      <c r="HA64" s="97"/>
      <c r="HB64" s="97"/>
      <c r="HC64" s="97"/>
      <c r="HD64" s="97"/>
      <c r="HE64" s="97"/>
      <c r="HF64" s="97"/>
      <c r="HG64" s="97"/>
      <c r="HH64" s="97"/>
      <c r="HI64" s="97"/>
      <c r="HJ64" s="97"/>
      <c r="HK64" s="97"/>
      <c r="HL64" s="97"/>
      <c r="HM64" s="97"/>
      <c r="HN64" s="97"/>
      <c r="HO64" s="97"/>
      <c r="HP64" s="97"/>
      <c r="HQ64" s="97"/>
      <c r="HR64" s="97"/>
      <c r="HS64" s="97"/>
      <c r="HT64" s="97"/>
      <c r="HU64" s="97"/>
      <c r="HV64" s="97"/>
      <c r="HW64" s="97"/>
      <c r="HX64" s="97"/>
      <c r="HY64" s="97"/>
      <c r="HZ64" s="97"/>
      <c r="IA64" s="97"/>
      <c r="IB64" s="97"/>
      <c r="IC64" s="97"/>
      <c r="ID64" s="97"/>
      <c r="IE64" s="97"/>
      <c r="IF64" s="97"/>
      <c r="IG64" s="97"/>
      <c r="IH64" s="97"/>
      <c r="II64" s="97"/>
      <c r="IJ64" s="97"/>
      <c r="IK64" s="97"/>
      <c r="IL64" s="97"/>
      <c r="IM64" s="97"/>
      <c r="IN64" s="97"/>
      <c r="IO64" s="97"/>
      <c r="IP64" s="97"/>
      <c r="IQ64" s="97"/>
      <c r="IR64" s="97"/>
      <c r="IS64" s="97"/>
      <c r="IT64" s="97"/>
      <c r="IU64" s="97"/>
      <c r="IV64" s="97"/>
    </row>
    <row r="65" spans="1:256" s="98" customFormat="1" x14ac:dyDescent="0.2">
      <c r="A65" s="125" t="s">
        <v>196</v>
      </c>
      <c r="B65" s="154">
        <v>0</v>
      </c>
      <c r="C65" s="155"/>
      <c r="D65" s="154">
        <v>0</v>
      </c>
      <c r="E65" s="155"/>
      <c r="F65" s="154">
        <v>0</v>
      </c>
      <c r="G65" s="155"/>
      <c r="H65" s="154"/>
      <c r="I65" s="155"/>
      <c r="J65" s="154"/>
      <c r="K65" s="155"/>
      <c r="L65" s="154"/>
      <c r="M65" s="155"/>
      <c r="N65" s="154"/>
      <c r="O65" s="155"/>
      <c r="P65" s="154"/>
      <c r="Q65" s="155"/>
      <c r="R65" s="154">
        <v>0</v>
      </c>
      <c r="S65" s="155"/>
      <c r="T65" s="154">
        <v>0</v>
      </c>
      <c r="U65" s="155"/>
      <c r="V65" s="154">
        <v>0</v>
      </c>
      <c r="W65" s="155"/>
      <c r="X65" s="154">
        <v>0</v>
      </c>
      <c r="Y65" s="155"/>
      <c r="Z65" s="154"/>
      <c r="AA65" s="155"/>
      <c r="AB65" s="154"/>
      <c r="AC65" s="155"/>
      <c r="AD65" s="154"/>
      <c r="AE65" s="155"/>
      <c r="AF65" s="154"/>
      <c r="AG65" s="155"/>
      <c r="AH65" s="154"/>
      <c r="AI65" s="155"/>
      <c r="AJ65" s="154"/>
      <c r="AK65" s="155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7"/>
      <c r="FF65" s="97"/>
      <c r="FG65" s="97"/>
      <c r="FH65" s="97"/>
      <c r="FI65" s="97"/>
      <c r="FJ65" s="97"/>
      <c r="FK65" s="97"/>
      <c r="FL65" s="97"/>
      <c r="FM65" s="97"/>
      <c r="FN65" s="97"/>
      <c r="FO65" s="97"/>
      <c r="FP65" s="97"/>
      <c r="FQ65" s="97"/>
      <c r="FR65" s="97"/>
      <c r="FS65" s="97"/>
      <c r="FT65" s="97"/>
      <c r="FU65" s="97"/>
      <c r="FV65" s="97"/>
      <c r="FW65" s="97"/>
      <c r="FX65" s="97"/>
      <c r="FY65" s="97"/>
      <c r="FZ65" s="97"/>
      <c r="GA65" s="97"/>
      <c r="GB65" s="97"/>
      <c r="GC65" s="97"/>
      <c r="GD65" s="97"/>
      <c r="GE65" s="97"/>
      <c r="GF65" s="97"/>
      <c r="GG65" s="97"/>
      <c r="GH65" s="97"/>
      <c r="GI65" s="97"/>
      <c r="GJ65" s="97"/>
      <c r="GK65" s="97"/>
      <c r="GL65" s="97"/>
      <c r="GM65" s="97"/>
      <c r="GN65" s="97"/>
      <c r="GO65" s="97"/>
      <c r="GP65" s="97"/>
      <c r="GQ65" s="97"/>
      <c r="GR65" s="97"/>
      <c r="GS65" s="97"/>
      <c r="GT65" s="97"/>
      <c r="GU65" s="97"/>
      <c r="GV65" s="97"/>
      <c r="GW65" s="97"/>
      <c r="GX65" s="97"/>
      <c r="GY65" s="97"/>
      <c r="GZ65" s="97"/>
      <c r="HA65" s="97"/>
      <c r="HB65" s="97"/>
      <c r="HC65" s="97"/>
      <c r="HD65" s="97"/>
      <c r="HE65" s="97"/>
      <c r="HF65" s="97"/>
      <c r="HG65" s="97"/>
      <c r="HH65" s="97"/>
      <c r="HI65" s="97"/>
      <c r="HJ65" s="97"/>
      <c r="HK65" s="97"/>
      <c r="HL65" s="97"/>
      <c r="HM65" s="97"/>
      <c r="HN65" s="97"/>
      <c r="HO65" s="97"/>
      <c r="HP65" s="97"/>
      <c r="HQ65" s="97"/>
      <c r="HR65" s="97"/>
      <c r="HS65" s="97"/>
      <c r="HT65" s="97"/>
      <c r="HU65" s="97"/>
      <c r="HV65" s="97"/>
      <c r="HW65" s="97"/>
      <c r="HX65" s="97"/>
      <c r="HY65" s="97"/>
      <c r="HZ65" s="97"/>
      <c r="IA65" s="97"/>
      <c r="IB65" s="97"/>
      <c r="IC65" s="97"/>
      <c r="ID65" s="97"/>
      <c r="IE65" s="97"/>
      <c r="IF65" s="97"/>
      <c r="IG65" s="97"/>
      <c r="IH65" s="97"/>
      <c r="II65" s="97"/>
      <c r="IJ65" s="97"/>
      <c r="IK65" s="97"/>
      <c r="IL65" s="97"/>
      <c r="IM65" s="97"/>
      <c r="IN65" s="97"/>
      <c r="IO65" s="97"/>
      <c r="IP65" s="97"/>
      <c r="IQ65" s="97"/>
      <c r="IR65" s="97"/>
      <c r="IS65" s="97"/>
      <c r="IT65" s="97"/>
      <c r="IU65" s="97"/>
      <c r="IV65" s="97"/>
    </row>
    <row r="66" spans="1:256" s="98" customFormat="1" x14ac:dyDescent="0.2">
      <c r="A66" s="125" t="s">
        <v>197</v>
      </c>
      <c r="B66" s="154">
        <v>0</v>
      </c>
      <c r="C66" s="155"/>
      <c r="D66" s="154">
        <v>0</v>
      </c>
      <c r="E66" s="155"/>
      <c r="F66" s="154">
        <v>0</v>
      </c>
      <c r="G66" s="155"/>
      <c r="H66" s="154"/>
      <c r="I66" s="155"/>
      <c r="J66" s="154"/>
      <c r="K66" s="155"/>
      <c r="L66" s="154"/>
      <c r="M66" s="155"/>
      <c r="N66" s="154"/>
      <c r="O66" s="155"/>
      <c r="P66" s="154"/>
      <c r="Q66" s="155"/>
      <c r="R66" s="154">
        <v>0</v>
      </c>
      <c r="S66" s="155"/>
      <c r="T66" s="154">
        <v>0</v>
      </c>
      <c r="U66" s="155"/>
      <c r="V66" s="154">
        <v>0</v>
      </c>
      <c r="W66" s="155"/>
      <c r="X66" s="154">
        <v>0</v>
      </c>
      <c r="Y66" s="155"/>
      <c r="Z66" s="154"/>
      <c r="AA66" s="155"/>
      <c r="AB66" s="154"/>
      <c r="AC66" s="155"/>
      <c r="AD66" s="154"/>
      <c r="AE66" s="155"/>
      <c r="AF66" s="154"/>
      <c r="AG66" s="155"/>
      <c r="AH66" s="154"/>
      <c r="AI66" s="155"/>
      <c r="AJ66" s="154"/>
      <c r="AK66" s="155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97"/>
      <c r="BW66" s="97"/>
      <c r="BX66" s="97"/>
      <c r="BY66" s="97"/>
      <c r="BZ66" s="97"/>
      <c r="CA66" s="97"/>
      <c r="CB66" s="97"/>
      <c r="CC66" s="97"/>
      <c r="CD66" s="97"/>
      <c r="CE66" s="97"/>
      <c r="CF66" s="97"/>
      <c r="CG66" s="97"/>
      <c r="CH66" s="97"/>
      <c r="CI66" s="97"/>
      <c r="CJ66" s="97"/>
      <c r="CK66" s="97"/>
      <c r="CL66" s="97"/>
      <c r="CM66" s="97"/>
      <c r="CN66" s="97"/>
      <c r="CO66" s="97"/>
      <c r="CP66" s="97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97"/>
      <c r="EM66" s="97"/>
      <c r="EN66" s="97"/>
      <c r="EO66" s="97"/>
      <c r="EP66" s="97"/>
      <c r="EQ66" s="97"/>
      <c r="ER66" s="97"/>
      <c r="ES66" s="97"/>
      <c r="ET66" s="97"/>
      <c r="EU66" s="97"/>
      <c r="EV66" s="97"/>
      <c r="EW66" s="97"/>
      <c r="EX66" s="97"/>
      <c r="EY66" s="97"/>
      <c r="EZ66" s="97"/>
      <c r="FA66" s="97"/>
      <c r="FB66" s="97"/>
      <c r="FC66" s="97"/>
      <c r="FD66" s="97"/>
      <c r="FE66" s="97"/>
      <c r="FF66" s="97"/>
      <c r="FG66" s="97"/>
      <c r="FH66" s="97"/>
      <c r="FI66" s="97"/>
      <c r="FJ66" s="97"/>
      <c r="FK66" s="97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  <c r="GF66" s="97"/>
      <c r="GG66" s="97"/>
      <c r="GH66" s="97"/>
      <c r="GI66" s="97"/>
      <c r="GJ66" s="97"/>
      <c r="GK66" s="97"/>
      <c r="GL66" s="97"/>
      <c r="GM66" s="97"/>
      <c r="GN66" s="97"/>
      <c r="GO66" s="97"/>
      <c r="GP66" s="97"/>
      <c r="GQ66" s="97"/>
      <c r="GR66" s="97"/>
      <c r="GS66" s="97"/>
      <c r="GT66" s="97"/>
      <c r="GU66" s="97"/>
      <c r="GV66" s="97"/>
      <c r="GW66" s="97"/>
      <c r="GX66" s="97"/>
      <c r="GY66" s="97"/>
      <c r="GZ66" s="97"/>
      <c r="HA66" s="97"/>
      <c r="HB66" s="97"/>
      <c r="HC66" s="97"/>
      <c r="HD66" s="97"/>
      <c r="HE66" s="97"/>
      <c r="HF66" s="97"/>
      <c r="HG66" s="97"/>
      <c r="HH66" s="97"/>
      <c r="HI66" s="97"/>
      <c r="HJ66" s="97"/>
      <c r="HK66" s="97"/>
      <c r="HL66" s="97"/>
      <c r="HM66" s="97"/>
      <c r="HN66" s="97"/>
      <c r="HO66" s="97"/>
      <c r="HP66" s="97"/>
      <c r="HQ66" s="97"/>
      <c r="HR66" s="97"/>
      <c r="HS66" s="97"/>
      <c r="HT66" s="97"/>
      <c r="HU66" s="97"/>
      <c r="HV66" s="97"/>
      <c r="HW66" s="97"/>
      <c r="HX66" s="97"/>
      <c r="HY66" s="97"/>
      <c r="HZ66" s="97"/>
      <c r="IA66" s="97"/>
      <c r="IB66" s="97"/>
      <c r="IC66" s="97"/>
      <c r="ID66" s="97"/>
      <c r="IE66" s="97"/>
      <c r="IF66" s="97"/>
      <c r="IG66" s="97"/>
      <c r="IH66" s="97"/>
      <c r="II66" s="97"/>
      <c r="IJ66" s="97"/>
      <c r="IK66" s="97"/>
      <c r="IL66" s="97"/>
      <c r="IM66" s="97"/>
      <c r="IN66" s="97"/>
      <c r="IO66" s="97"/>
      <c r="IP66" s="97"/>
      <c r="IQ66" s="97"/>
      <c r="IR66" s="97"/>
      <c r="IS66" s="97"/>
      <c r="IT66" s="97"/>
      <c r="IU66" s="97"/>
      <c r="IV66" s="97"/>
    </row>
    <row r="67" spans="1:256" s="98" customFormat="1" x14ac:dyDescent="0.2">
      <c r="A67" s="125" t="s">
        <v>198</v>
      </c>
      <c r="B67" s="154">
        <v>0</v>
      </c>
      <c r="C67" s="155"/>
      <c r="D67" s="154">
        <v>0.01</v>
      </c>
      <c r="E67" s="155"/>
      <c r="F67" s="154">
        <v>6.3299999999999995E-2</v>
      </c>
      <c r="G67" s="155"/>
      <c r="H67" s="154"/>
      <c r="I67" s="155"/>
      <c r="J67" s="154"/>
      <c r="K67" s="155"/>
      <c r="L67" s="154"/>
      <c r="M67" s="155"/>
      <c r="N67" s="154"/>
      <c r="O67" s="155"/>
      <c r="P67" s="154"/>
      <c r="Q67" s="155"/>
      <c r="R67" s="154">
        <v>0.02</v>
      </c>
      <c r="S67" s="155"/>
      <c r="T67" s="154">
        <v>0</v>
      </c>
      <c r="U67" s="155"/>
      <c r="V67" s="154">
        <v>5.4600000000000003E-2</v>
      </c>
      <c r="W67" s="155"/>
      <c r="X67" s="154">
        <v>0.15690000000000001</v>
      </c>
      <c r="Y67" s="155"/>
      <c r="Z67" s="154"/>
      <c r="AA67" s="155"/>
      <c r="AB67" s="154"/>
      <c r="AC67" s="155"/>
      <c r="AD67" s="154"/>
      <c r="AE67" s="155"/>
      <c r="AF67" s="154"/>
      <c r="AG67" s="155"/>
      <c r="AH67" s="154"/>
      <c r="AI67" s="155"/>
      <c r="AJ67" s="154"/>
      <c r="AK67" s="155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97"/>
      <c r="BY67" s="97"/>
      <c r="BZ67" s="97"/>
      <c r="CA67" s="97"/>
      <c r="CB67" s="97"/>
      <c r="CC67" s="97"/>
      <c r="CD67" s="97"/>
      <c r="CE67" s="97"/>
      <c r="CF67" s="97"/>
      <c r="CG67" s="97"/>
      <c r="CH67" s="97"/>
      <c r="CI67" s="97"/>
      <c r="CJ67" s="97"/>
      <c r="CK67" s="97"/>
      <c r="CL67" s="97"/>
      <c r="CM67" s="97"/>
      <c r="CN67" s="97"/>
      <c r="CO67" s="97"/>
      <c r="CP67" s="97"/>
      <c r="CQ67" s="97"/>
      <c r="CR67" s="97"/>
      <c r="CS67" s="97"/>
      <c r="CT67" s="97"/>
      <c r="CU67" s="97"/>
      <c r="CV67" s="97"/>
      <c r="CW67" s="97"/>
      <c r="CX67" s="97"/>
      <c r="CY67" s="97"/>
      <c r="CZ67" s="97"/>
      <c r="DA67" s="97"/>
      <c r="DB67" s="97"/>
      <c r="DC67" s="97"/>
      <c r="DD67" s="97"/>
      <c r="DE67" s="97"/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97"/>
      <c r="DS67" s="97"/>
      <c r="DT67" s="97"/>
      <c r="DU67" s="97"/>
      <c r="DV67" s="97"/>
      <c r="DW67" s="97"/>
      <c r="DX67" s="97"/>
      <c r="DY67" s="97"/>
      <c r="DZ67" s="97"/>
      <c r="EA67" s="97"/>
      <c r="EB67" s="97"/>
      <c r="EC67" s="97"/>
      <c r="ED67" s="97"/>
      <c r="EE67" s="97"/>
      <c r="EF67" s="97"/>
      <c r="EG67" s="97"/>
      <c r="EH67" s="97"/>
      <c r="EI67" s="97"/>
      <c r="EJ67" s="97"/>
      <c r="EK67" s="97"/>
      <c r="EL67" s="97"/>
      <c r="EM67" s="97"/>
      <c r="EN67" s="97"/>
      <c r="EO67" s="97"/>
      <c r="EP67" s="97"/>
      <c r="EQ67" s="97"/>
      <c r="ER67" s="97"/>
      <c r="ES67" s="97"/>
      <c r="ET67" s="97"/>
      <c r="EU67" s="97"/>
      <c r="EV67" s="97"/>
      <c r="EW67" s="97"/>
      <c r="EX67" s="97"/>
      <c r="EY67" s="97"/>
      <c r="EZ67" s="97"/>
      <c r="FA67" s="97"/>
      <c r="FB67" s="97"/>
      <c r="FC67" s="97"/>
      <c r="FD67" s="97"/>
      <c r="FE67" s="97"/>
      <c r="FF67" s="97"/>
      <c r="FG67" s="97"/>
      <c r="FH67" s="97"/>
      <c r="FI67" s="97"/>
      <c r="FJ67" s="97"/>
      <c r="FK67" s="97"/>
      <c r="FL67" s="97"/>
      <c r="FM67" s="97"/>
      <c r="FN67" s="97"/>
      <c r="FO67" s="97"/>
      <c r="FP67" s="97"/>
      <c r="FQ67" s="97"/>
      <c r="FR67" s="97"/>
      <c r="FS67" s="97"/>
      <c r="FT67" s="97"/>
      <c r="FU67" s="97"/>
      <c r="FV67" s="97"/>
      <c r="FW67" s="97"/>
      <c r="FX67" s="97"/>
      <c r="FY67" s="97"/>
      <c r="FZ67" s="97"/>
      <c r="GA67" s="97"/>
      <c r="GB67" s="97"/>
      <c r="GC67" s="97"/>
      <c r="GD67" s="97"/>
      <c r="GE67" s="97"/>
      <c r="GF67" s="97"/>
      <c r="GG67" s="97"/>
      <c r="GH67" s="97"/>
      <c r="GI67" s="97"/>
      <c r="GJ67" s="97"/>
      <c r="GK67" s="97"/>
      <c r="GL67" s="97"/>
      <c r="GM67" s="97"/>
      <c r="GN67" s="97"/>
      <c r="GO67" s="97"/>
      <c r="GP67" s="97"/>
      <c r="GQ67" s="97"/>
      <c r="GR67" s="97"/>
      <c r="GS67" s="97"/>
      <c r="GT67" s="97"/>
      <c r="GU67" s="97"/>
      <c r="GV67" s="97"/>
      <c r="GW67" s="97"/>
      <c r="GX67" s="97"/>
      <c r="GY67" s="97"/>
      <c r="GZ67" s="97"/>
      <c r="HA67" s="97"/>
      <c r="HB67" s="97"/>
      <c r="HC67" s="97"/>
      <c r="HD67" s="97"/>
      <c r="HE67" s="97"/>
      <c r="HF67" s="97"/>
      <c r="HG67" s="97"/>
      <c r="HH67" s="97"/>
      <c r="HI67" s="97"/>
      <c r="HJ67" s="97"/>
      <c r="HK67" s="97"/>
      <c r="HL67" s="97"/>
      <c r="HM67" s="97"/>
      <c r="HN67" s="97"/>
      <c r="HO67" s="97"/>
      <c r="HP67" s="97"/>
      <c r="HQ67" s="97"/>
      <c r="HR67" s="97"/>
      <c r="HS67" s="97"/>
      <c r="HT67" s="97"/>
      <c r="HU67" s="97"/>
      <c r="HV67" s="97"/>
      <c r="HW67" s="97"/>
      <c r="HX67" s="97"/>
      <c r="HY67" s="97"/>
      <c r="HZ67" s="97"/>
      <c r="IA67" s="97"/>
      <c r="IB67" s="97"/>
      <c r="IC67" s="97"/>
      <c r="ID67" s="97"/>
      <c r="IE67" s="97"/>
      <c r="IF67" s="97"/>
      <c r="IG67" s="97"/>
      <c r="IH67" s="97"/>
      <c r="II67" s="97"/>
      <c r="IJ67" s="97"/>
      <c r="IK67" s="97"/>
      <c r="IL67" s="97"/>
      <c r="IM67" s="97"/>
      <c r="IN67" s="97"/>
      <c r="IO67" s="97"/>
      <c r="IP67" s="97"/>
      <c r="IQ67" s="97"/>
      <c r="IR67" s="97"/>
      <c r="IS67" s="97"/>
      <c r="IT67" s="97"/>
      <c r="IU67" s="97"/>
      <c r="IV67" s="97"/>
    </row>
    <row r="68" spans="1:256" s="137" customFormat="1" ht="12.75" customHeight="1" x14ac:dyDescent="0.2">
      <c r="A68" s="133" t="s">
        <v>199</v>
      </c>
      <c r="B68" s="152">
        <v>0</v>
      </c>
      <c r="C68" s="153"/>
      <c r="D68" s="152">
        <v>0</v>
      </c>
      <c r="E68" s="153"/>
      <c r="F68" s="152">
        <v>6.3299999999999995E-2</v>
      </c>
      <c r="G68" s="153"/>
      <c r="H68" s="152"/>
      <c r="I68" s="153"/>
      <c r="J68" s="152"/>
      <c r="K68" s="153"/>
      <c r="L68" s="152"/>
      <c r="M68" s="153"/>
      <c r="N68" s="152"/>
      <c r="O68" s="153"/>
      <c r="P68" s="152"/>
      <c r="Q68" s="153"/>
      <c r="R68" s="152">
        <v>4.5499999999999999E-2</v>
      </c>
      <c r="S68" s="153"/>
      <c r="T68" s="152">
        <v>2.5999999999999999E-2</v>
      </c>
      <c r="U68" s="153"/>
      <c r="V68" s="152">
        <v>1.52E-2</v>
      </c>
      <c r="W68" s="153"/>
      <c r="X68" s="152">
        <v>2.01E-2</v>
      </c>
      <c r="Y68" s="153"/>
      <c r="Z68" s="152"/>
      <c r="AA68" s="153"/>
      <c r="AB68" s="152"/>
      <c r="AC68" s="153"/>
      <c r="AD68" s="152"/>
      <c r="AE68" s="153"/>
      <c r="AF68" s="152"/>
      <c r="AG68" s="153"/>
      <c r="AH68" s="152"/>
      <c r="AI68" s="153"/>
      <c r="AJ68" s="152"/>
      <c r="AK68" s="153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6"/>
      <c r="CH68" s="136"/>
      <c r="CI68" s="136"/>
      <c r="CJ68" s="136"/>
      <c r="CK68" s="136"/>
      <c r="CL68" s="136"/>
      <c r="CM68" s="136"/>
      <c r="CN68" s="136"/>
      <c r="CO68" s="136"/>
      <c r="CP68" s="136"/>
      <c r="CQ68" s="136"/>
      <c r="CR68" s="136"/>
      <c r="CS68" s="136"/>
      <c r="CT68" s="136"/>
      <c r="CU68" s="136"/>
      <c r="CV68" s="136"/>
      <c r="CW68" s="136"/>
      <c r="CX68" s="136"/>
      <c r="CY68" s="136"/>
      <c r="CZ68" s="136"/>
      <c r="DA68" s="136"/>
      <c r="DB68" s="136"/>
      <c r="DC68" s="136"/>
      <c r="DD68" s="136"/>
      <c r="DE68" s="136"/>
      <c r="DF68" s="136"/>
      <c r="DG68" s="136"/>
      <c r="DH68" s="136"/>
      <c r="DI68" s="136"/>
      <c r="DJ68" s="136"/>
      <c r="DK68" s="136"/>
      <c r="DL68" s="136"/>
      <c r="DM68" s="136"/>
      <c r="DN68" s="136"/>
      <c r="DO68" s="136"/>
      <c r="DP68" s="136"/>
      <c r="DQ68" s="136"/>
      <c r="DR68" s="136"/>
      <c r="DS68" s="136"/>
      <c r="DT68" s="136"/>
      <c r="DU68" s="136"/>
      <c r="DV68" s="136"/>
      <c r="DW68" s="136"/>
      <c r="DX68" s="136"/>
      <c r="DY68" s="136"/>
      <c r="DZ68" s="136"/>
      <c r="EA68" s="136"/>
      <c r="EB68" s="136"/>
      <c r="EC68" s="136"/>
      <c r="ED68" s="136"/>
      <c r="EE68" s="136"/>
      <c r="EF68" s="136"/>
      <c r="EG68" s="136"/>
      <c r="EH68" s="136"/>
      <c r="EI68" s="136"/>
      <c r="EJ68" s="136"/>
      <c r="EK68" s="136"/>
      <c r="EL68" s="136"/>
      <c r="EM68" s="136"/>
      <c r="EN68" s="136"/>
      <c r="EO68" s="136"/>
      <c r="EP68" s="136"/>
      <c r="EQ68" s="136"/>
      <c r="ER68" s="136"/>
      <c r="ES68" s="136"/>
      <c r="ET68" s="136"/>
      <c r="EU68" s="136"/>
      <c r="EV68" s="136"/>
      <c r="EW68" s="136"/>
      <c r="EX68" s="136"/>
      <c r="EY68" s="136"/>
      <c r="EZ68" s="136"/>
      <c r="FA68" s="136"/>
      <c r="FB68" s="136"/>
      <c r="FC68" s="136"/>
      <c r="FD68" s="136"/>
      <c r="FE68" s="136"/>
      <c r="FF68" s="136"/>
      <c r="FG68" s="136"/>
      <c r="FH68" s="136"/>
      <c r="FI68" s="136"/>
      <c r="FJ68" s="136"/>
      <c r="FK68" s="136"/>
      <c r="FL68" s="136"/>
      <c r="FM68" s="136"/>
      <c r="FN68" s="136"/>
      <c r="FO68" s="136"/>
      <c r="FP68" s="136"/>
      <c r="FQ68" s="136"/>
      <c r="FR68" s="136"/>
      <c r="FS68" s="136"/>
      <c r="FT68" s="136"/>
      <c r="FU68" s="136"/>
      <c r="FV68" s="136"/>
      <c r="FW68" s="136"/>
      <c r="FX68" s="136"/>
      <c r="FY68" s="136"/>
      <c r="FZ68" s="136"/>
      <c r="GA68" s="136"/>
      <c r="GB68" s="136"/>
      <c r="GC68" s="136"/>
      <c r="GD68" s="136"/>
      <c r="GE68" s="136"/>
      <c r="GF68" s="136"/>
      <c r="GG68" s="136"/>
      <c r="GH68" s="136"/>
      <c r="GI68" s="136"/>
      <c r="GJ68" s="136"/>
      <c r="GK68" s="136"/>
      <c r="GL68" s="136"/>
      <c r="GM68" s="136"/>
      <c r="GN68" s="136"/>
      <c r="GO68" s="136"/>
      <c r="GP68" s="136"/>
      <c r="GQ68" s="136"/>
      <c r="GR68" s="136"/>
      <c r="GS68" s="136"/>
      <c r="GT68" s="136"/>
      <c r="GU68" s="136"/>
      <c r="GV68" s="136"/>
      <c r="GW68" s="136"/>
      <c r="GX68" s="136"/>
      <c r="GY68" s="136"/>
      <c r="GZ68" s="136"/>
      <c r="HA68" s="136"/>
      <c r="HB68" s="136"/>
      <c r="HC68" s="136"/>
      <c r="HD68" s="136"/>
      <c r="HE68" s="136"/>
      <c r="HF68" s="136"/>
      <c r="HG68" s="136"/>
      <c r="HH68" s="136"/>
      <c r="HI68" s="136"/>
      <c r="HJ68" s="136"/>
      <c r="HK68" s="136"/>
      <c r="HL68" s="136"/>
      <c r="HM68" s="136"/>
      <c r="HN68" s="136"/>
      <c r="HO68" s="136"/>
      <c r="HP68" s="136"/>
      <c r="HQ68" s="136"/>
      <c r="HR68" s="136"/>
      <c r="HS68" s="136"/>
      <c r="HT68" s="136"/>
      <c r="HU68" s="136"/>
      <c r="HV68" s="136"/>
      <c r="HW68" s="136"/>
      <c r="HX68" s="136"/>
      <c r="HY68" s="136"/>
      <c r="HZ68" s="136"/>
      <c r="IA68" s="136"/>
      <c r="IB68" s="136"/>
      <c r="IC68" s="136"/>
      <c r="ID68" s="136"/>
      <c r="IE68" s="136"/>
      <c r="IF68" s="136"/>
      <c r="IG68" s="136"/>
      <c r="IH68" s="136"/>
      <c r="II68" s="136"/>
      <c r="IJ68" s="136"/>
      <c r="IK68" s="136"/>
      <c r="IL68" s="136"/>
      <c r="IM68" s="136"/>
      <c r="IN68" s="136"/>
      <c r="IO68" s="136"/>
      <c r="IP68" s="136"/>
      <c r="IQ68" s="136"/>
      <c r="IR68" s="136"/>
      <c r="IS68" s="136"/>
      <c r="IT68" s="136"/>
      <c r="IU68" s="136"/>
      <c r="IV68" s="136"/>
    </row>
  </sheetData>
  <mergeCells count="329">
    <mergeCell ref="A2:AK2"/>
    <mergeCell ref="A3:AK3"/>
    <mergeCell ref="R4:S4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J11:AK11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AB55:AC55"/>
    <mergeCell ref="AD55:AE55"/>
    <mergeCell ref="AF55:AG55"/>
    <mergeCell ref="AH55:AI55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55:AK55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R55:S55"/>
    <mergeCell ref="T55:U55"/>
    <mergeCell ref="V55:W55"/>
    <mergeCell ref="X55:Y55"/>
    <mergeCell ref="Z55:AA55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J60:AK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T66:U66"/>
    <mergeCell ref="V66:W66"/>
    <mergeCell ref="X66:Y66"/>
    <mergeCell ref="Z66:AA66"/>
    <mergeCell ref="AB66:AC66"/>
    <mergeCell ref="AD66:AE66"/>
    <mergeCell ref="AF66:AG66"/>
    <mergeCell ref="AH66:AI66"/>
    <mergeCell ref="AJ66:AK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8:W68"/>
    <mergeCell ref="AJ68:AK68"/>
    <mergeCell ref="X68:Y68"/>
    <mergeCell ref="Z68:AA68"/>
    <mergeCell ref="AB68:AC68"/>
    <mergeCell ref="AD68:AE68"/>
    <mergeCell ref="AF68:AG68"/>
    <mergeCell ref="AH68:AI68"/>
  </mergeCells>
  <printOptions horizontalCentered="1"/>
  <pageMargins left="0" right="0" top="0.19685039370078741" bottom="0.39370078740157483" header="0" footer="0"/>
  <pageSetup paperSize="9" scale="78" firstPageNumber="0" orientation="portrait" horizontalDpi="300" verticalDpi="300" r:id="rId1"/>
  <headerFooter>
    <oddFooter>&amp;C
Diretoria Geral - Policlínica de Posse&amp;RPágina &amp;P de &amp;N</oddFooter>
  </headerFooter>
  <rowBreaks count="1" manualBreakCount="1">
    <brk id="68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EBD363-0E52-4AA9-9B99-E67F27FC2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9CDF0-009C-4E02-959C-888144D185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Produção1</vt:lpstr>
      <vt:lpstr>Produção2</vt:lpstr>
      <vt:lpstr>Desempenho</vt:lpstr>
      <vt:lpstr>Efetividade</vt:lpstr>
      <vt:lpstr>Desempenho!Area_de_impressao</vt:lpstr>
      <vt:lpstr>Efetividade!Area_de_impressao</vt:lpstr>
      <vt:lpstr>Produção1!Area_de_impressao</vt:lpstr>
      <vt:lpstr>Produção2!Area_de_impressao</vt:lpstr>
      <vt:lpstr>Desempenho!Titulos_de_impressao</vt:lpstr>
      <vt:lpstr>Efetividade!Titulos_de_impressao</vt:lpstr>
      <vt:lpstr>Produção1!Titulos_de_impressao</vt:lpstr>
      <vt:lpstr>Produção2!Titulos_de_impressao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2025-02-10T15:06:22Z</dcterms:created>
  <dcterms:modified xsi:type="dcterms:W3CDTF">2025-02-11T13:51:06Z</dcterms:modified>
  <cp:category/>
  <cp:contentStatus/>
</cp:coreProperties>
</file>