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5POLI POSSE\2025\"/>
    </mc:Choice>
  </mc:AlternateContent>
  <xr:revisionPtr revIDLastSave="0" documentId="8_{5A48B464-BD1A-4C34-9781-AC167B0CCD0B}" xr6:coauthVersionLast="47" xr6:coauthVersionMax="47" xr10:uidLastSave="{00000000-0000-0000-0000-000000000000}"/>
  <bookViews>
    <workbookView xWindow="-120" yWindow="-120" windowWidth="20730" windowHeight="11040" xr2:uid="{8E1950F9-D398-4B8D-9535-03414FD53405}"/>
  </bookViews>
  <sheets>
    <sheet name="Produção" sheetId="1" r:id="rId1"/>
    <sheet name="Desempenho" sheetId="2" r:id="rId2"/>
    <sheet name="Efetividade" sheetId="3" state="hidden" r:id="rId3"/>
  </sheets>
  <definedNames>
    <definedName name="__xlfn_IFERROR">NA()</definedName>
    <definedName name="_1Excel_BuiltIn_Print_Area_2_1">#N/A</definedName>
    <definedName name="_1Excel_BuiltIn_Print_Area_2_1_2">#N/A</definedName>
    <definedName name="_1Excel_BuiltIn_Print_Area_2_1_3">#N/A</definedName>
    <definedName name="_1Excel_BuiltIn_Print_Area_2_1_4">#N/A</definedName>
    <definedName name="_1Excel_BuiltIn_Print_Area_2_1_5">#N/A</definedName>
    <definedName name="_xlnm._FilterDatabase" localSheetId="0" hidden="1">#N/A</definedName>
    <definedName name="a">#N/A</definedName>
    <definedName name="aaaaaaaaaaaaaaaa">#N/A</definedName>
    <definedName name="aaaaaaaaaaaaaaaaa">#N/A</definedName>
    <definedName name="aaaaaaaaaaaaaaaaaaaaaaaaa">#N/A</definedName>
    <definedName name="ab">#N/A</definedName>
    <definedName name="ac">#N/A</definedName>
    <definedName name="ad">#N/A</definedName>
    <definedName name="agfsrdg">#N/A</definedName>
    <definedName name="ardfghk">#N/A</definedName>
    <definedName name="_xlnm.Print_Area" localSheetId="1">#N/A</definedName>
    <definedName name="_xlnm.Print_Area" localSheetId="2">#N/A</definedName>
    <definedName name="_xlnm.Print_Area" localSheetId="0">#N/A</definedName>
    <definedName name="asddff">#N/A</definedName>
    <definedName name="avg">#N/A</definedName>
    <definedName name="bia">#N/A</definedName>
    <definedName name="btu">#N/A</definedName>
    <definedName name="ç">#N/A</definedName>
    <definedName name="c.custo_red">#N/A</definedName>
    <definedName name="ccccccccc">#N/A</definedName>
    <definedName name="ccusto">#N/A</definedName>
    <definedName name="CME">#N/A</definedName>
    <definedName name="col">#N/A</definedName>
    <definedName name="d">#N/A</definedName>
    <definedName name="Detstes">#N/A</definedName>
    <definedName name="e">#N/A</definedName>
    <definedName name="Educacao">#N/A</definedName>
    <definedName name="eu">#N/A</definedName>
    <definedName name="eu.">#N/A</definedName>
    <definedName name="eu...">#N/A</definedName>
    <definedName name="excel">#N/A</definedName>
    <definedName name="Excel_BuiltIn_Print_Area_10">#N/A</definedName>
    <definedName name="Excel_BuiltIn_Print_Area_10_2">#N/A</definedName>
    <definedName name="Excel_BuiltIn_Print_Area_10_3">#N/A</definedName>
    <definedName name="Excel_BuiltIn_Print_Area_10_4">#N/A</definedName>
    <definedName name="Excel_BuiltIn_Print_Area_10_5">#N/A</definedName>
    <definedName name="Excel_BuiltIn_Print_Titles_1_1">#N/A</definedName>
    <definedName name="Excel_BuiltIn_Print_Titles_10">#N/A</definedName>
    <definedName name="Excel_BuiltIn_Print_Titles_10_2">#N/A</definedName>
    <definedName name="Excel_BuiltIn_Print_Titles_10_3">#N/A</definedName>
    <definedName name="Excel_BuiltIn_Print_Titles_10_4">#N/A</definedName>
    <definedName name="Excel_BuiltIn_Print_Titles_10_5">#N/A</definedName>
    <definedName name="Excel_BuiltIn_Print_Titles_2_1">#N/A</definedName>
    <definedName name="Excel_BuiltIn_Print_Titles_32">#N/A</definedName>
    <definedName name="Excel_BuiltIn_Print_Titles_4_1">#N/A</definedName>
    <definedName name="f">#N/A</definedName>
    <definedName name="ffffffffffff">#N/A</definedName>
    <definedName name="Funcionarios">#N/A</definedName>
    <definedName name="Funcionarios_6">#N/A</definedName>
    <definedName name="Funcionarios_7">#N/A</definedName>
    <definedName name="ggggggggggggggggggg">#N/A</definedName>
    <definedName name="GRUPO">#N/A</definedName>
    <definedName name="h">#N/A</definedName>
    <definedName name="Inter_Graf">#N/A</definedName>
    <definedName name="j">#N/A</definedName>
    <definedName name="jjj">#N/A</definedName>
    <definedName name="jjjjjjjjjjjjjjjjjjjjj">#N/A</definedName>
    <definedName name="ki">#N/A</definedName>
    <definedName name="lista">#N/A</definedName>
    <definedName name="llllllllllllllllll">#N/A</definedName>
    <definedName name="nj">#N/A</definedName>
    <definedName name="njbuhb">#N/A</definedName>
    <definedName name="Novo">#N/A</definedName>
    <definedName name="oi">#N/A</definedName>
    <definedName name="ok">#N/A</definedName>
    <definedName name="p">#N/A</definedName>
    <definedName name="q">#N/A</definedName>
    <definedName name="qwwss">#N/A</definedName>
    <definedName name="sd">#N/A</definedName>
    <definedName name="ssdfccxx">#N/A</definedName>
    <definedName name="ssssssssssssssssssss">#N/A</definedName>
    <definedName name="telefonia">#N/A</definedName>
    <definedName name="_xlnm.Print_Titles" localSheetId="1">#N/A</definedName>
    <definedName name="_xlnm.Print_Titles" localSheetId="2">#N/A</definedName>
    <definedName name="_xlnm.Print_Titles" localSheetId="0">#N/A</definedName>
    <definedName name="ttt">#N/A</definedName>
    <definedName name="vc">#N/A</definedName>
    <definedName name="ww">#N/A</definedName>
    <definedName name="xxx">#N/A</definedName>
    <definedName name="XXXXXXXXXXXXXXXXXXXX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8" i="1" l="1"/>
  <c r="V88" i="1"/>
  <c r="AA127" i="3"/>
  <c r="Z127" i="3"/>
  <c r="B24" i="3"/>
  <c r="B144" i="3"/>
  <c r="L21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S20" i="2"/>
  <c r="P20" i="2"/>
  <c r="N20" i="2"/>
  <c r="M20" i="2"/>
  <c r="L20" i="2"/>
  <c r="K20" i="2"/>
  <c r="J20" i="2"/>
  <c r="I20" i="2"/>
  <c r="H20" i="2"/>
  <c r="G20" i="2"/>
  <c r="F20" i="2"/>
  <c r="E20" i="2"/>
  <c r="C20" i="2"/>
  <c r="AO17" i="2"/>
  <c r="Y17" i="2"/>
  <c r="AR17" i="2"/>
  <c r="AP17" i="2"/>
  <c r="AN17" i="2"/>
  <c r="AL17" i="2"/>
  <c r="AK17" i="2"/>
  <c r="AA17" i="2"/>
  <c r="Z17" i="2"/>
  <c r="N17" i="2"/>
  <c r="M17" i="2"/>
  <c r="J17" i="2"/>
  <c r="AQ17" i="2"/>
  <c r="AI17" i="2"/>
  <c r="AG17" i="2"/>
  <c r="V17" i="2"/>
  <c r="U17" i="2"/>
  <c r="K17" i="2"/>
  <c r="I17" i="2"/>
  <c r="H17" i="2"/>
  <c r="G17" i="2"/>
  <c r="L16" i="2"/>
  <c r="L14" i="2"/>
  <c r="L15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S14" i="2"/>
  <c r="P14" i="2"/>
  <c r="N14" i="2"/>
  <c r="M14" i="2"/>
  <c r="K14" i="2"/>
  <c r="J14" i="2"/>
  <c r="I14" i="2"/>
  <c r="H14" i="2"/>
  <c r="G14" i="2"/>
  <c r="F14" i="2"/>
  <c r="E14" i="2"/>
  <c r="C14" i="2"/>
  <c r="L13" i="2"/>
  <c r="L12" i="2"/>
  <c r="L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S11" i="2"/>
  <c r="P11" i="2"/>
  <c r="N11" i="2"/>
  <c r="M11" i="2"/>
  <c r="K11" i="2"/>
  <c r="J11" i="2"/>
  <c r="I11" i="2"/>
  <c r="H11" i="2"/>
  <c r="G11" i="2"/>
  <c r="F11" i="2"/>
  <c r="E11" i="2"/>
  <c r="C11" i="2"/>
  <c r="L9" i="2"/>
  <c r="V8" i="2"/>
  <c r="K8" i="2"/>
  <c r="I8" i="2"/>
  <c r="G8" i="2"/>
  <c r="L6" i="2"/>
  <c r="U5" i="2"/>
  <c r="K5" i="2"/>
  <c r="I5" i="2"/>
  <c r="G5" i="2"/>
  <c r="X129" i="3"/>
  <c r="D24" i="3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T335" i="1"/>
  <c r="S335" i="1"/>
  <c r="P335" i="1"/>
  <c r="N335" i="1"/>
  <c r="M335" i="1"/>
  <c r="J335" i="1"/>
  <c r="H335" i="1"/>
  <c r="F335" i="1"/>
  <c r="E335" i="1"/>
  <c r="D335" i="1"/>
  <c r="C335" i="1"/>
  <c r="U334" i="1"/>
  <c r="A334" i="1"/>
  <c r="A333" i="1"/>
  <c r="U332" i="1"/>
  <c r="R332" i="1"/>
  <c r="R335" i="1"/>
  <c r="L332" i="1"/>
  <c r="K332" i="1"/>
  <c r="I332" i="1"/>
  <c r="B332" i="1"/>
  <c r="L331" i="1"/>
  <c r="K331" i="1"/>
  <c r="B331" i="1"/>
  <c r="U330" i="1"/>
  <c r="T330" i="1"/>
  <c r="S330" i="1"/>
  <c r="R330" i="1"/>
  <c r="P330" i="1"/>
  <c r="O330" i="1"/>
  <c r="L330" i="1"/>
  <c r="K330" i="1"/>
  <c r="J330" i="1"/>
  <c r="I330" i="1"/>
  <c r="H330" i="1"/>
  <c r="G330" i="1"/>
  <c r="E330" i="1"/>
  <c r="D330" i="1"/>
  <c r="C330" i="1"/>
  <c r="B330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T328" i="1"/>
  <c r="S328" i="1"/>
  <c r="P328" i="1"/>
  <c r="N328" i="1"/>
  <c r="M328" i="1"/>
  <c r="J328" i="1"/>
  <c r="H328" i="1"/>
  <c r="F328" i="1"/>
  <c r="E328" i="1"/>
  <c r="D328" i="1"/>
  <c r="C328" i="1"/>
  <c r="U327" i="1"/>
  <c r="R327" i="1"/>
  <c r="L327" i="1"/>
  <c r="K327" i="1"/>
  <c r="O327" i="1"/>
  <c r="B327" i="1"/>
  <c r="U326" i="1"/>
  <c r="R326" i="1"/>
  <c r="L326" i="1"/>
  <c r="L328" i="1"/>
  <c r="K326" i="1"/>
  <c r="G326" i="1"/>
  <c r="B326" i="1"/>
  <c r="U325" i="1"/>
  <c r="T325" i="1"/>
  <c r="S325" i="1"/>
  <c r="R325" i="1"/>
  <c r="P325" i="1"/>
  <c r="O325" i="1"/>
  <c r="L325" i="1"/>
  <c r="K325" i="1"/>
  <c r="J325" i="1"/>
  <c r="I325" i="1"/>
  <c r="H325" i="1"/>
  <c r="G325" i="1"/>
  <c r="E325" i="1"/>
  <c r="D325" i="1"/>
  <c r="C325" i="1"/>
  <c r="B325" i="1"/>
  <c r="L323" i="1"/>
  <c r="K323" i="1"/>
  <c r="B323" i="1"/>
  <c r="U322" i="1"/>
  <c r="S322" i="1"/>
  <c r="P322" i="1"/>
  <c r="O322" i="1"/>
  <c r="L322" i="1"/>
  <c r="K322" i="1"/>
  <c r="J322" i="1"/>
  <c r="I322" i="1"/>
  <c r="H322" i="1"/>
  <c r="G322" i="1"/>
  <c r="E322" i="1"/>
  <c r="D322" i="1"/>
  <c r="C322" i="1"/>
  <c r="B322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T320" i="1"/>
  <c r="S320" i="1"/>
  <c r="P320" i="1"/>
  <c r="N320" i="1"/>
  <c r="M320" i="1"/>
  <c r="K320" i="1"/>
  <c r="J320" i="1"/>
  <c r="H320" i="1"/>
  <c r="F320" i="1"/>
  <c r="E320" i="1"/>
  <c r="D320" i="1"/>
  <c r="C320" i="1"/>
  <c r="U319" i="1"/>
  <c r="R319" i="1"/>
  <c r="L319" i="1"/>
  <c r="K319" i="1"/>
  <c r="O319" i="1"/>
  <c r="B319" i="1"/>
  <c r="U318" i="1"/>
  <c r="R318" i="1"/>
  <c r="L318" i="1"/>
  <c r="K318" i="1"/>
  <c r="O318" i="1"/>
  <c r="B318" i="1"/>
  <c r="B320" i="1"/>
  <c r="U317" i="1"/>
  <c r="R317" i="1"/>
  <c r="L317" i="1"/>
  <c r="K317" i="1"/>
  <c r="O317" i="1"/>
  <c r="B317" i="1"/>
  <c r="U316" i="1"/>
  <c r="R316" i="1"/>
  <c r="L316" i="1"/>
  <c r="L320" i="1"/>
  <c r="K316" i="1"/>
  <c r="O316" i="1"/>
  <c r="B316" i="1"/>
  <c r="U315" i="1"/>
  <c r="T315" i="1"/>
  <c r="S315" i="1"/>
  <c r="R315" i="1"/>
  <c r="P315" i="1"/>
  <c r="O315" i="1"/>
  <c r="L315" i="1"/>
  <c r="K315" i="1"/>
  <c r="J315" i="1"/>
  <c r="I315" i="1"/>
  <c r="H315" i="1"/>
  <c r="G315" i="1"/>
  <c r="E315" i="1"/>
  <c r="D315" i="1"/>
  <c r="C315" i="1"/>
  <c r="B315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T313" i="1"/>
  <c r="S313" i="1"/>
  <c r="P313" i="1"/>
  <c r="P323" i="1"/>
  <c r="N313" i="1"/>
  <c r="N323" i="1"/>
  <c r="M313" i="1"/>
  <c r="M323" i="1"/>
  <c r="J313" i="1"/>
  <c r="H313" i="1"/>
  <c r="F313" i="1"/>
  <c r="E313" i="1"/>
  <c r="D313" i="1"/>
  <c r="C313" i="1"/>
  <c r="U312" i="1"/>
  <c r="R312" i="1"/>
  <c r="L312" i="1"/>
  <c r="K312" i="1"/>
  <c r="G312" i="1"/>
  <c r="B312" i="1"/>
  <c r="U311" i="1"/>
  <c r="R311" i="1"/>
  <c r="L311" i="1"/>
  <c r="L313" i="1"/>
  <c r="K311" i="1"/>
  <c r="O311" i="1"/>
  <c r="I311" i="1"/>
  <c r="B311" i="1"/>
  <c r="U310" i="1"/>
  <c r="T310" i="1"/>
  <c r="S310" i="1"/>
  <c r="R310" i="1"/>
  <c r="P310" i="1"/>
  <c r="O310" i="1"/>
  <c r="L310" i="1"/>
  <c r="K310" i="1"/>
  <c r="J310" i="1"/>
  <c r="I310" i="1"/>
  <c r="H310" i="1"/>
  <c r="G310" i="1"/>
  <c r="E310" i="1"/>
  <c r="D310" i="1"/>
  <c r="C310" i="1"/>
  <c r="B310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S308" i="1"/>
  <c r="P308" i="1"/>
  <c r="N308" i="1"/>
  <c r="M308" i="1"/>
  <c r="J308" i="1"/>
  <c r="H308" i="1"/>
  <c r="F308" i="1"/>
  <c r="E308" i="1"/>
  <c r="C308" i="1"/>
  <c r="A307" i="1"/>
  <c r="U306" i="1"/>
  <c r="L306" i="1"/>
  <c r="U305" i="1"/>
  <c r="L305" i="1"/>
  <c r="U304" i="1"/>
  <c r="L304" i="1"/>
  <c r="U303" i="1"/>
  <c r="L303" i="1"/>
  <c r="U302" i="1"/>
  <c r="L302" i="1"/>
  <c r="U301" i="1"/>
  <c r="S301" i="1"/>
  <c r="P301" i="1"/>
  <c r="L301" i="1"/>
  <c r="J301" i="1"/>
  <c r="H301" i="1"/>
  <c r="E301" i="1"/>
  <c r="C301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S299" i="1"/>
  <c r="P299" i="1"/>
  <c r="N299" i="1"/>
  <c r="M299" i="1"/>
  <c r="J299" i="1"/>
  <c r="H299" i="1"/>
  <c r="F299" i="1"/>
  <c r="E299" i="1"/>
  <c r="C299" i="1"/>
  <c r="U298" i="1"/>
  <c r="L298" i="1"/>
  <c r="U297" i="1"/>
  <c r="L297" i="1"/>
  <c r="U296" i="1"/>
  <c r="S296" i="1"/>
  <c r="P296" i="1"/>
  <c r="L296" i="1"/>
  <c r="J296" i="1"/>
  <c r="H296" i="1"/>
  <c r="E296" i="1"/>
  <c r="C296" i="1"/>
  <c r="A295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S294" i="1"/>
  <c r="A294" i="1"/>
  <c r="U293" i="1"/>
  <c r="A293" i="1"/>
  <c r="U292" i="1"/>
  <c r="A292" i="1"/>
  <c r="U291" i="1"/>
  <c r="A291" i="1"/>
  <c r="U290" i="1"/>
  <c r="A290" i="1"/>
  <c r="U289" i="1"/>
  <c r="A289" i="1"/>
  <c r="U288" i="1"/>
  <c r="A288" i="1"/>
  <c r="U287" i="1"/>
  <c r="A287" i="1"/>
  <c r="U286" i="1"/>
  <c r="A286" i="1"/>
  <c r="U285" i="1"/>
  <c r="A285" i="1"/>
  <c r="U284" i="1"/>
  <c r="A284" i="1"/>
  <c r="U283" i="1"/>
  <c r="A283" i="1"/>
  <c r="U282" i="1"/>
  <c r="A282" i="1"/>
  <c r="U281" i="1"/>
  <c r="A281" i="1"/>
  <c r="U280" i="1"/>
  <c r="A280" i="1"/>
  <c r="U279" i="1"/>
  <c r="A279" i="1"/>
  <c r="U278" i="1"/>
  <c r="A278" i="1"/>
  <c r="U277" i="1"/>
  <c r="A277" i="1"/>
  <c r="U276" i="1"/>
  <c r="A276" i="1"/>
  <c r="U275" i="1"/>
  <c r="A275" i="1"/>
  <c r="U274" i="1"/>
  <c r="A274" i="1"/>
  <c r="U273" i="1"/>
  <c r="A273" i="1"/>
  <c r="U272" i="1"/>
  <c r="A272" i="1"/>
  <c r="U271" i="1"/>
  <c r="A271" i="1"/>
  <c r="U270" i="1"/>
  <c r="A270" i="1"/>
  <c r="U269" i="1"/>
  <c r="A269" i="1"/>
  <c r="U268" i="1"/>
  <c r="S268" i="1"/>
  <c r="A268" i="1"/>
  <c r="A267" i="1"/>
  <c r="A266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A265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A264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A263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A262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A261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A260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A259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A258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A257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A256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A254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A253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A252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A251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A250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A248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A247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A246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A245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A244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A243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A242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A241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A240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A239" i="1"/>
  <c r="U238" i="1"/>
  <c r="A238" i="1"/>
  <c r="A237" i="1"/>
  <c r="AR236" i="1"/>
  <c r="AQ236" i="1"/>
  <c r="AQ26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T236" i="1"/>
  <c r="S236" i="1"/>
  <c r="P236" i="1"/>
  <c r="N236" i="1"/>
  <c r="M236" i="1"/>
  <c r="K236" i="1"/>
  <c r="J236" i="1"/>
  <c r="H236" i="1"/>
  <c r="F236" i="1"/>
  <c r="E236" i="1"/>
  <c r="D236" i="1"/>
  <c r="AG8" i="2"/>
  <c r="C236" i="1"/>
  <c r="U235" i="1"/>
  <c r="R235" i="1"/>
  <c r="O235" i="1"/>
  <c r="L235" i="1"/>
  <c r="I235" i="1"/>
  <c r="G235" i="1"/>
  <c r="B235" i="1"/>
  <c r="U234" i="1"/>
  <c r="R234" i="1"/>
  <c r="O234" i="1"/>
  <c r="L234" i="1"/>
  <c r="I234" i="1"/>
  <c r="G234" i="1"/>
  <c r="B234" i="1"/>
  <c r="U233" i="1"/>
  <c r="R233" i="1"/>
  <c r="O233" i="1"/>
  <c r="L233" i="1"/>
  <c r="I233" i="1"/>
  <c r="G233" i="1"/>
  <c r="B233" i="1"/>
  <c r="U232" i="1"/>
  <c r="R232" i="1"/>
  <c r="O232" i="1"/>
  <c r="L232" i="1"/>
  <c r="I232" i="1"/>
  <c r="G232" i="1"/>
  <c r="B232" i="1"/>
  <c r="U231" i="1"/>
  <c r="R231" i="1"/>
  <c r="O231" i="1"/>
  <c r="L231" i="1"/>
  <c r="I231" i="1"/>
  <c r="G231" i="1"/>
  <c r="B231" i="1"/>
  <c r="U230" i="1"/>
  <c r="R230" i="1"/>
  <c r="O230" i="1"/>
  <c r="L230" i="1"/>
  <c r="I230" i="1"/>
  <c r="G230" i="1"/>
  <c r="B230" i="1"/>
  <c r="U229" i="1"/>
  <c r="R229" i="1"/>
  <c r="O229" i="1"/>
  <c r="L229" i="1"/>
  <c r="I229" i="1"/>
  <c r="G229" i="1"/>
  <c r="B229" i="1"/>
  <c r="U228" i="1"/>
  <c r="R228" i="1"/>
  <c r="O228" i="1"/>
  <c r="L228" i="1"/>
  <c r="I228" i="1"/>
  <c r="G228" i="1"/>
  <c r="B228" i="1"/>
  <c r="U227" i="1"/>
  <c r="R227" i="1"/>
  <c r="A227" i="1"/>
  <c r="U226" i="1"/>
  <c r="R226" i="1"/>
  <c r="O226" i="1"/>
  <c r="L226" i="1"/>
  <c r="I226" i="1"/>
  <c r="G226" i="1"/>
  <c r="B226" i="1"/>
  <c r="O225" i="1"/>
  <c r="L225" i="1"/>
  <c r="I225" i="1"/>
  <c r="G225" i="1"/>
  <c r="B225" i="1"/>
  <c r="U224" i="1"/>
  <c r="R224" i="1"/>
  <c r="O224" i="1"/>
  <c r="L224" i="1"/>
  <c r="I224" i="1"/>
  <c r="G224" i="1"/>
  <c r="B224" i="1"/>
  <c r="U223" i="1"/>
  <c r="R223" i="1"/>
  <c r="O223" i="1"/>
  <c r="L223" i="1"/>
  <c r="I223" i="1"/>
  <c r="G223" i="1"/>
  <c r="B223" i="1"/>
  <c r="U222" i="1"/>
  <c r="R222" i="1"/>
  <c r="O222" i="1"/>
  <c r="L222" i="1"/>
  <c r="I222" i="1"/>
  <c r="G222" i="1"/>
  <c r="B222" i="1"/>
  <c r="U221" i="1"/>
  <c r="R221" i="1"/>
  <c r="O221" i="1"/>
  <c r="L221" i="1"/>
  <c r="I221" i="1"/>
  <c r="G221" i="1"/>
  <c r="B221" i="1"/>
  <c r="U220" i="1"/>
  <c r="R220" i="1"/>
  <c r="O220" i="1"/>
  <c r="L220" i="1"/>
  <c r="I220" i="1"/>
  <c r="G220" i="1"/>
  <c r="B220" i="1"/>
  <c r="O219" i="1"/>
  <c r="L219" i="1"/>
  <c r="I219" i="1"/>
  <c r="G219" i="1"/>
  <c r="B219" i="1"/>
  <c r="U218" i="1"/>
  <c r="R218" i="1"/>
  <c r="O218" i="1"/>
  <c r="L218" i="1"/>
  <c r="I218" i="1"/>
  <c r="G218" i="1"/>
  <c r="B218" i="1"/>
  <c r="U217" i="1"/>
  <c r="R217" i="1"/>
  <c r="O217" i="1"/>
  <c r="L217" i="1"/>
  <c r="I217" i="1"/>
  <c r="G217" i="1"/>
  <c r="B217" i="1"/>
  <c r="U216" i="1"/>
  <c r="R216" i="1"/>
  <c r="O216" i="1"/>
  <c r="L216" i="1"/>
  <c r="I216" i="1"/>
  <c r="G216" i="1"/>
  <c r="B216" i="1"/>
  <c r="U215" i="1"/>
  <c r="R215" i="1"/>
  <c r="O215" i="1"/>
  <c r="L215" i="1"/>
  <c r="I215" i="1"/>
  <c r="G215" i="1"/>
  <c r="B215" i="1"/>
  <c r="U214" i="1"/>
  <c r="R214" i="1"/>
  <c r="O214" i="1"/>
  <c r="L214" i="1"/>
  <c r="I214" i="1"/>
  <c r="G214" i="1"/>
  <c r="B214" i="1"/>
  <c r="U213" i="1"/>
  <c r="R213" i="1"/>
  <c r="O213" i="1"/>
  <c r="L213" i="1"/>
  <c r="I213" i="1"/>
  <c r="G213" i="1"/>
  <c r="B213" i="1"/>
  <c r="U212" i="1"/>
  <c r="R212" i="1"/>
  <c r="O212" i="1"/>
  <c r="L212" i="1"/>
  <c r="I212" i="1"/>
  <c r="G212" i="1"/>
  <c r="B212" i="1"/>
  <c r="U211" i="1"/>
  <c r="R211" i="1"/>
  <c r="O211" i="1"/>
  <c r="L211" i="1"/>
  <c r="I211" i="1"/>
  <c r="G211" i="1"/>
  <c r="B211" i="1"/>
  <c r="U210" i="1"/>
  <c r="R210" i="1"/>
  <c r="O210" i="1"/>
  <c r="L210" i="1"/>
  <c r="I210" i="1"/>
  <c r="G210" i="1"/>
  <c r="B210" i="1"/>
  <c r="U209" i="1"/>
  <c r="R209" i="1"/>
  <c r="O209" i="1"/>
  <c r="L209" i="1"/>
  <c r="I209" i="1"/>
  <c r="G209" i="1"/>
  <c r="B209" i="1"/>
  <c r="U208" i="1"/>
  <c r="T208" i="1"/>
  <c r="S208" i="1"/>
  <c r="R208" i="1"/>
  <c r="P208" i="1"/>
  <c r="O208" i="1"/>
  <c r="L208" i="1"/>
  <c r="K208" i="1"/>
  <c r="J208" i="1"/>
  <c r="I208" i="1"/>
  <c r="H208" i="1"/>
  <c r="G208" i="1"/>
  <c r="E208" i="1"/>
  <c r="D208" i="1"/>
  <c r="C208" i="1"/>
  <c r="B208" i="1"/>
  <c r="A207" i="1"/>
  <c r="AR206" i="1"/>
  <c r="AR266" i="1"/>
  <c r="AQ206" i="1"/>
  <c r="AP206" i="1"/>
  <c r="AP266" i="1"/>
  <c r="AO206" i="1"/>
  <c r="AN206" i="1"/>
  <c r="AM206" i="1"/>
  <c r="AL206" i="1"/>
  <c r="AK206" i="1"/>
  <c r="AK266" i="1"/>
  <c r="AJ206" i="1"/>
  <c r="AI206" i="1"/>
  <c r="AH206" i="1"/>
  <c r="AG206" i="1"/>
  <c r="AF206" i="1"/>
  <c r="AE206" i="1"/>
  <c r="AD206" i="1"/>
  <c r="AC206" i="1"/>
  <c r="AB206" i="1"/>
  <c r="AB266" i="1"/>
  <c r="AA206" i="1"/>
  <c r="Z206" i="1"/>
  <c r="Y206" i="1"/>
  <c r="X206" i="1"/>
  <c r="W206" i="1"/>
  <c r="W266" i="1"/>
  <c r="V206" i="1"/>
  <c r="A206" i="1"/>
  <c r="A205" i="1"/>
  <c r="A204" i="1"/>
  <c r="A203" i="1"/>
  <c r="A202" i="1"/>
  <c r="A201" i="1"/>
  <c r="A200" i="1"/>
  <c r="A199" i="1"/>
  <c r="A198" i="1"/>
  <c r="A197" i="1"/>
  <c r="A196" i="1"/>
  <c r="A194" i="1"/>
  <c r="A193" i="1"/>
  <c r="A192" i="1"/>
  <c r="A191" i="1"/>
  <c r="A190" i="1"/>
  <c r="A188" i="1"/>
  <c r="A187" i="1"/>
  <c r="A186" i="1"/>
  <c r="A185" i="1"/>
  <c r="A184" i="1"/>
  <c r="A183" i="1"/>
  <c r="A182" i="1"/>
  <c r="A181" i="1"/>
  <c r="A180" i="1"/>
  <c r="A179" i="1"/>
  <c r="U178" i="1"/>
  <c r="A178" i="1"/>
  <c r="A177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S176" i="1"/>
  <c r="P176" i="1"/>
  <c r="U8" i="2"/>
  <c r="N176" i="1"/>
  <c r="M176" i="1"/>
  <c r="K176" i="1"/>
  <c r="J176" i="1"/>
  <c r="H176" i="1"/>
  <c r="F176" i="1"/>
  <c r="E176" i="1"/>
  <c r="D176" i="1"/>
  <c r="C176" i="1"/>
  <c r="U175" i="1"/>
  <c r="R175" i="1"/>
  <c r="O175" i="1"/>
  <c r="L175" i="1"/>
  <c r="I175" i="1"/>
  <c r="G175" i="1"/>
  <c r="B175" i="1"/>
  <c r="U174" i="1"/>
  <c r="R174" i="1"/>
  <c r="O174" i="1"/>
  <c r="L174" i="1"/>
  <c r="I174" i="1"/>
  <c r="G174" i="1"/>
  <c r="B174" i="1"/>
  <c r="U173" i="1"/>
  <c r="R173" i="1"/>
  <c r="O173" i="1"/>
  <c r="L173" i="1"/>
  <c r="I173" i="1"/>
  <c r="G173" i="1"/>
  <c r="B173" i="1"/>
  <c r="U172" i="1"/>
  <c r="R172" i="1"/>
  <c r="O172" i="1"/>
  <c r="L172" i="1"/>
  <c r="I172" i="1"/>
  <c r="G172" i="1"/>
  <c r="B172" i="1"/>
  <c r="U171" i="1"/>
  <c r="R171" i="1"/>
  <c r="O171" i="1"/>
  <c r="L171" i="1"/>
  <c r="I171" i="1"/>
  <c r="G171" i="1"/>
  <c r="B171" i="1"/>
  <c r="U170" i="1"/>
  <c r="R170" i="1"/>
  <c r="O170" i="1"/>
  <c r="B170" i="1"/>
  <c r="U169" i="1"/>
  <c r="R169" i="1"/>
  <c r="O169" i="1"/>
  <c r="L169" i="1"/>
  <c r="I169" i="1"/>
  <c r="G169" i="1"/>
  <c r="B169" i="1"/>
  <c r="U168" i="1"/>
  <c r="R168" i="1"/>
  <c r="O168" i="1"/>
  <c r="L168" i="1"/>
  <c r="I168" i="1"/>
  <c r="G168" i="1"/>
  <c r="B168" i="1"/>
  <c r="U167" i="1"/>
  <c r="R167" i="1"/>
  <c r="A167" i="1"/>
  <c r="U166" i="1"/>
  <c r="R166" i="1"/>
  <c r="O166" i="1"/>
  <c r="L166" i="1"/>
  <c r="I166" i="1"/>
  <c r="G166" i="1"/>
  <c r="B166" i="1"/>
  <c r="O165" i="1"/>
  <c r="L165" i="1"/>
  <c r="I165" i="1"/>
  <c r="G165" i="1"/>
  <c r="B165" i="1"/>
  <c r="U164" i="1"/>
  <c r="R164" i="1"/>
  <c r="O164" i="1"/>
  <c r="L164" i="1"/>
  <c r="I164" i="1"/>
  <c r="G164" i="1"/>
  <c r="B164" i="1"/>
  <c r="U163" i="1"/>
  <c r="R163" i="1"/>
  <c r="O163" i="1"/>
  <c r="L163" i="1"/>
  <c r="I163" i="1"/>
  <c r="G163" i="1"/>
  <c r="B163" i="1"/>
  <c r="U162" i="1"/>
  <c r="R162" i="1"/>
  <c r="O162" i="1"/>
  <c r="L162" i="1"/>
  <c r="I162" i="1"/>
  <c r="G162" i="1"/>
  <c r="B162" i="1"/>
  <c r="U161" i="1"/>
  <c r="R161" i="1"/>
  <c r="O161" i="1"/>
  <c r="L161" i="1"/>
  <c r="I161" i="1"/>
  <c r="G161" i="1"/>
  <c r="B161" i="1"/>
  <c r="U160" i="1"/>
  <c r="R160" i="1"/>
  <c r="O160" i="1"/>
  <c r="L160" i="1"/>
  <c r="I160" i="1"/>
  <c r="G160" i="1"/>
  <c r="B160" i="1"/>
  <c r="O159" i="1"/>
  <c r="L159" i="1"/>
  <c r="I159" i="1"/>
  <c r="G159" i="1"/>
  <c r="B159" i="1"/>
  <c r="U158" i="1"/>
  <c r="R158" i="1"/>
  <c r="O158" i="1"/>
  <c r="L158" i="1"/>
  <c r="I158" i="1"/>
  <c r="G158" i="1"/>
  <c r="B158" i="1"/>
  <c r="U157" i="1"/>
  <c r="R157" i="1"/>
  <c r="O157" i="1"/>
  <c r="L157" i="1"/>
  <c r="I157" i="1"/>
  <c r="G157" i="1"/>
  <c r="B157" i="1"/>
  <c r="U156" i="1"/>
  <c r="R156" i="1"/>
  <c r="O156" i="1"/>
  <c r="L156" i="1"/>
  <c r="I156" i="1"/>
  <c r="G156" i="1"/>
  <c r="B156" i="1"/>
  <c r="U155" i="1"/>
  <c r="R155" i="1"/>
  <c r="O155" i="1"/>
  <c r="L155" i="1"/>
  <c r="I155" i="1"/>
  <c r="G155" i="1"/>
  <c r="B155" i="1"/>
  <c r="U154" i="1"/>
  <c r="R154" i="1"/>
  <c r="O154" i="1"/>
  <c r="L154" i="1"/>
  <c r="I154" i="1"/>
  <c r="G154" i="1"/>
  <c r="B154" i="1"/>
  <c r="U153" i="1"/>
  <c r="R153" i="1"/>
  <c r="O153" i="1"/>
  <c r="L153" i="1"/>
  <c r="I153" i="1"/>
  <c r="G153" i="1"/>
  <c r="B153" i="1"/>
  <c r="U152" i="1"/>
  <c r="R152" i="1"/>
  <c r="O152" i="1"/>
  <c r="L152" i="1"/>
  <c r="I152" i="1"/>
  <c r="G152" i="1"/>
  <c r="B152" i="1"/>
  <c r="U151" i="1"/>
  <c r="R151" i="1"/>
  <c r="O151" i="1"/>
  <c r="L151" i="1"/>
  <c r="I151" i="1"/>
  <c r="G151" i="1"/>
  <c r="B151" i="1"/>
  <c r="U150" i="1"/>
  <c r="R150" i="1"/>
  <c r="O150" i="1"/>
  <c r="L150" i="1"/>
  <c r="I150" i="1"/>
  <c r="G150" i="1"/>
  <c r="B150" i="1"/>
  <c r="U149" i="1"/>
  <c r="R149" i="1"/>
  <c r="O149" i="1"/>
  <c r="L149" i="1"/>
  <c r="I149" i="1"/>
  <c r="G149" i="1"/>
  <c r="B149" i="1"/>
  <c r="U148" i="1"/>
  <c r="T148" i="1"/>
  <c r="S148" i="1"/>
  <c r="R148" i="1"/>
  <c r="P148" i="1"/>
  <c r="O148" i="1"/>
  <c r="L148" i="1"/>
  <c r="K148" i="1"/>
  <c r="J148" i="1"/>
  <c r="I148" i="1"/>
  <c r="H148" i="1"/>
  <c r="G148" i="1"/>
  <c r="E148" i="1"/>
  <c r="D148" i="1"/>
  <c r="C148" i="1"/>
  <c r="B148" i="1"/>
  <c r="U146" i="1"/>
  <c r="L146" i="1"/>
  <c r="K146" i="1"/>
  <c r="I146" i="1"/>
  <c r="B146" i="1"/>
  <c r="U145" i="1"/>
  <c r="S145" i="1"/>
  <c r="P145" i="1"/>
  <c r="O145" i="1"/>
  <c r="L145" i="1"/>
  <c r="K145" i="1"/>
  <c r="J145" i="1"/>
  <c r="I145" i="1"/>
  <c r="H145" i="1"/>
  <c r="G145" i="1"/>
  <c r="E145" i="1"/>
  <c r="D145" i="1"/>
  <c r="C145" i="1"/>
  <c r="B145" i="1"/>
  <c r="A144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S143" i="1"/>
  <c r="A143" i="1"/>
  <c r="U142" i="1"/>
  <c r="A142" i="1"/>
  <c r="U141" i="1"/>
  <c r="A141" i="1"/>
  <c r="U140" i="1"/>
  <c r="A140" i="1"/>
  <c r="U139" i="1"/>
  <c r="A139" i="1"/>
  <c r="U138" i="1"/>
  <c r="A138" i="1"/>
  <c r="U137" i="1"/>
  <c r="A137" i="1"/>
  <c r="U136" i="1"/>
  <c r="T136" i="1"/>
  <c r="T143" i="1"/>
  <c r="A136" i="1"/>
  <c r="U135" i="1"/>
  <c r="T135" i="1"/>
  <c r="S135" i="1"/>
  <c r="R135" i="1"/>
  <c r="A135" i="1"/>
  <c r="A134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S133" i="1"/>
  <c r="A133" i="1"/>
  <c r="U132" i="1"/>
  <c r="A132" i="1"/>
  <c r="U131" i="1"/>
  <c r="A131" i="1"/>
  <c r="U130" i="1"/>
  <c r="A130" i="1"/>
  <c r="U129" i="1"/>
  <c r="U119" i="1"/>
  <c r="A129" i="1"/>
  <c r="U128" i="1"/>
  <c r="A128" i="1"/>
  <c r="U127" i="1"/>
  <c r="U117" i="1"/>
  <c r="A127" i="1"/>
  <c r="U126" i="1"/>
  <c r="U116" i="1"/>
  <c r="T126" i="1"/>
  <c r="T133" i="1"/>
  <c r="A126" i="1"/>
  <c r="U125" i="1"/>
  <c r="T125" i="1"/>
  <c r="S125" i="1"/>
  <c r="R125" i="1"/>
  <c r="A125" i="1"/>
  <c r="A124" i="1"/>
  <c r="P123" i="1"/>
  <c r="N123" i="1"/>
  <c r="M123" i="1"/>
  <c r="J123" i="1"/>
  <c r="H123" i="1"/>
  <c r="F123" i="1"/>
  <c r="E123" i="1"/>
  <c r="C123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E123" i="1"/>
  <c r="AD122" i="1"/>
  <c r="AC122" i="1"/>
  <c r="AB122" i="1"/>
  <c r="AA122" i="1"/>
  <c r="Z122" i="1"/>
  <c r="Y122" i="1"/>
  <c r="X122" i="1"/>
  <c r="W122" i="1"/>
  <c r="V122" i="1"/>
  <c r="S122" i="1"/>
  <c r="L122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X123" i="1"/>
  <c r="W121" i="1"/>
  <c r="V121" i="1"/>
  <c r="S121" i="1"/>
  <c r="L121" i="1"/>
  <c r="AR120" i="1"/>
  <c r="AQ120" i="1"/>
  <c r="AP120" i="1"/>
  <c r="AO120" i="1"/>
  <c r="AO123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S120" i="1"/>
  <c r="L120" i="1"/>
  <c r="AR119" i="1"/>
  <c r="AQ119" i="1"/>
  <c r="AP119" i="1"/>
  <c r="AO119" i="1"/>
  <c r="AN119" i="1"/>
  <c r="AM119" i="1"/>
  <c r="AL119" i="1"/>
  <c r="AL123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V123" i="1"/>
  <c r="S119" i="1"/>
  <c r="L119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S118" i="1"/>
  <c r="L118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B123" i="1"/>
  <c r="AA117" i="1"/>
  <c r="Z117" i="1"/>
  <c r="Y117" i="1"/>
  <c r="X117" i="1"/>
  <c r="W117" i="1"/>
  <c r="V117" i="1"/>
  <c r="S117" i="1"/>
  <c r="L117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S116" i="1"/>
  <c r="L116" i="1"/>
  <c r="U115" i="1"/>
  <c r="T115" i="1"/>
  <c r="S115" i="1"/>
  <c r="R115" i="1"/>
  <c r="P115" i="1"/>
  <c r="L115" i="1"/>
  <c r="J115" i="1"/>
  <c r="H115" i="1"/>
  <c r="E115" i="1"/>
  <c r="C115" i="1"/>
  <c r="U113" i="1"/>
  <c r="U112" i="1"/>
  <c r="L112" i="1"/>
  <c r="L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S111" i="1"/>
  <c r="P111" i="1"/>
  <c r="N111" i="1"/>
  <c r="M111" i="1"/>
  <c r="J111" i="1"/>
  <c r="H111" i="1"/>
  <c r="F111" i="1"/>
  <c r="E111" i="1"/>
  <c r="C111" i="1"/>
  <c r="U110" i="1"/>
  <c r="T110" i="1"/>
  <c r="S110" i="1"/>
  <c r="R110" i="1"/>
  <c r="P110" i="1"/>
  <c r="O110" i="1"/>
  <c r="L110" i="1"/>
  <c r="K110" i="1"/>
  <c r="J110" i="1"/>
  <c r="I110" i="1"/>
  <c r="H110" i="1"/>
  <c r="G110" i="1"/>
  <c r="E110" i="1"/>
  <c r="D110" i="1"/>
  <c r="C110" i="1"/>
  <c r="B110" i="1"/>
  <c r="U108" i="1"/>
  <c r="P17" i="2"/>
  <c r="L108" i="1"/>
  <c r="F108" i="1"/>
  <c r="U107" i="1"/>
  <c r="L107" i="1"/>
  <c r="L17" i="2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S106" i="1"/>
  <c r="P106" i="1"/>
  <c r="N106" i="1"/>
  <c r="M106" i="1"/>
  <c r="J106" i="1"/>
  <c r="H106" i="1"/>
  <c r="E106" i="1"/>
  <c r="C106" i="1"/>
  <c r="U105" i="1"/>
  <c r="T105" i="1"/>
  <c r="S105" i="1"/>
  <c r="R105" i="1"/>
  <c r="P105" i="1"/>
  <c r="O105" i="1"/>
  <c r="L105" i="1"/>
  <c r="K105" i="1"/>
  <c r="J105" i="1"/>
  <c r="I105" i="1"/>
  <c r="H105" i="1"/>
  <c r="G105" i="1"/>
  <c r="E105" i="1"/>
  <c r="D105" i="1"/>
  <c r="C105" i="1"/>
  <c r="B105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S103" i="1"/>
  <c r="P103" i="1"/>
  <c r="N103" i="1"/>
  <c r="M103" i="1"/>
  <c r="J103" i="1"/>
  <c r="H103" i="1"/>
  <c r="F103" i="1"/>
  <c r="E103" i="1"/>
  <c r="C103" i="1"/>
  <c r="U102" i="1"/>
  <c r="L102" i="1"/>
  <c r="U101" i="1"/>
  <c r="L101" i="1"/>
  <c r="L103" i="1"/>
  <c r="U100" i="1"/>
  <c r="S100" i="1"/>
  <c r="P100" i="1"/>
  <c r="L100" i="1"/>
  <c r="J100" i="1"/>
  <c r="H100" i="1"/>
  <c r="E100" i="1"/>
  <c r="C100" i="1"/>
  <c r="A99" i="1"/>
  <c r="AR98" i="1"/>
  <c r="AR17" i="1"/>
  <c r="AQ98" i="1"/>
  <c r="AQ17" i="1"/>
  <c r="AP98" i="1"/>
  <c r="AP17" i="1"/>
  <c r="AO98" i="1"/>
  <c r="AO17" i="1"/>
  <c r="AN98" i="1"/>
  <c r="AN17" i="1"/>
  <c r="AM98" i="1"/>
  <c r="AM17" i="1"/>
  <c r="AL98" i="1"/>
  <c r="AL17" i="1"/>
  <c r="AK98" i="1"/>
  <c r="AJ98" i="1"/>
  <c r="AJ17" i="1"/>
  <c r="AI98" i="1"/>
  <c r="AI17" i="1"/>
  <c r="AH98" i="1"/>
  <c r="AH17" i="1"/>
  <c r="AG98" i="1"/>
  <c r="AG17" i="1"/>
  <c r="AF98" i="1"/>
  <c r="AE98" i="1"/>
  <c r="AE17" i="1"/>
  <c r="AD98" i="1"/>
  <c r="AD17" i="1"/>
  <c r="AC98" i="1"/>
  <c r="AC17" i="1"/>
  <c r="AB98" i="1"/>
  <c r="AB17" i="1"/>
  <c r="AA98" i="1"/>
  <c r="AA17" i="1"/>
  <c r="Z98" i="1"/>
  <c r="Z17" i="1"/>
  <c r="Y98" i="1"/>
  <c r="Y17" i="1"/>
  <c r="X98" i="1"/>
  <c r="W98" i="1"/>
  <c r="T98" i="1"/>
  <c r="S98" i="1"/>
  <c r="A98" i="1"/>
  <c r="A97" i="1"/>
  <c r="U96" i="1"/>
  <c r="A96" i="1"/>
  <c r="U95" i="1"/>
  <c r="A95" i="1"/>
  <c r="U94" i="1"/>
  <c r="A94" i="1"/>
  <c r="U93" i="1"/>
  <c r="A93" i="1"/>
  <c r="U92" i="1"/>
  <c r="U98" i="1"/>
  <c r="A92" i="1"/>
  <c r="U91" i="1"/>
  <c r="R91" i="1"/>
  <c r="R98" i="1"/>
  <c r="A91" i="1"/>
  <c r="U90" i="1"/>
  <c r="T90" i="1"/>
  <c r="S90" i="1"/>
  <c r="R90" i="1"/>
  <c r="A90" i="1"/>
  <c r="A89" i="1"/>
  <c r="AR88" i="1"/>
  <c r="AQ88" i="1"/>
  <c r="AQ16" i="1"/>
  <c r="AQ18" i="1"/>
  <c r="AP88" i="1"/>
  <c r="AP16" i="1"/>
  <c r="AO88" i="1"/>
  <c r="AO16" i="1"/>
  <c r="AN88" i="1"/>
  <c r="AM88" i="1"/>
  <c r="AL88" i="1"/>
  <c r="AK88" i="1"/>
  <c r="AK16" i="1"/>
  <c r="AJ88" i="1"/>
  <c r="AJ16" i="1"/>
  <c r="AI88" i="1"/>
  <c r="AI16" i="1"/>
  <c r="AI18" i="1"/>
  <c r="AH88" i="1"/>
  <c r="AH16" i="1"/>
  <c r="AG88" i="1"/>
  <c r="AF88" i="1"/>
  <c r="AE88" i="1"/>
  <c r="AE16" i="1"/>
  <c r="AE18" i="1"/>
  <c r="AD88" i="1"/>
  <c r="AD16" i="1"/>
  <c r="AC88" i="1"/>
  <c r="AC16" i="1"/>
  <c r="AB88" i="1"/>
  <c r="AA88" i="1"/>
  <c r="AA16" i="1"/>
  <c r="Z88" i="1"/>
  <c r="Z16" i="1"/>
  <c r="Y88" i="1"/>
  <c r="Y16" i="1"/>
  <c r="X88" i="1"/>
  <c r="W88" i="1"/>
  <c r="T88" i="1"/>
  <c r="S88" i="1"/>
  <c r="A88" i="1"/>
  <c r="A87" i="1"/>
  <c r="U86" i="1"/>
  <c r="A86" i="1"/>
  <c r="U85" i="1"/>
  <c r="A85" i="1"/>
  <c r="U84" i="1"/>
  <c r="A84" i="1"/>
  <c r="U83" i="1"/>
  <c r="A83" i="1"/>
  <c r="U82" i="1"/>
  <c r="A82" i="1"/>
  <c r="U81" i="1"/>
  <c r="R81" i="1"/>
  <c r="R88" i="1"/>
  <c r="A81" i="1"/>
  <c r="U80" i="1"/>
  <c r="T80" i="1"/>
  <c r="S80" i="1"/>
  <c r="R80" i="1"/>
  <c r="A80" i="1"/>
  <c r="A79" i="1"/>
  <c r="AR78" i="1"/>
  <c r="AR6" i="1"/>
  <c r="AQ78" i="1"/>
  <c r="AQ6" i="1"/>
  <c r="AP78" i="1"/>
  <c r="AO78" i="1"/>
  <c r="AN78" i="1"/>
  <c r="AN6" i="1"/>
  <c r="AN7" i="1"/>
  <c r="AM78" i="1"/>
  <c r="AL78" i="1"/>
  <c r="AL6" i="1"/>
  <c r="AK78" i="1"/>
  <c r="AK6" i="1"/>
  <c r="AJ78" i="1"/>
  <c r="AJ6" i="1"/>
  <c r="AI78" i="1"/>
  <c r="AI6" i="1"/>
  <c r="AI7" i="1"/>
  <c r="AH78" i="1"/>
  <c r="AG78" i="1"/>
  <c r="AG6" i="1"/>
  <c r="AF78" i="1"/>
  <c r="AF6" i="1"/>
  <c r="AE78" i="1"/>
  <c r="AD78" i="1"/>
  <c r="AD6" i="1"/>
  <c r="AC78" i="1"/>
  <c r="AC6" i="1"/>
  <c r="AB78" i="1"/>
  <c r="AA78" i="1"/>
  <c r="AA6" i="1"/>
  <c r="Z78" i="1"/>
  <c r="Z6" i="1"/>
  <c r="Y78" i="1"/>
  <c r="X78" i="1"/>
  <c r="X6" i="1"/>
  <c r="W78" i="1"/>
  <c r="P78" i="1"/>
  <c r="P6" i="1"/>
  <c r="N78" i="1"/>
  <c r="N6" i="1"/>
  <c r="M78" i="1"/>
  <c r="M6" i="1"/>
  <c r="J78" i="1"/>
  <c r="H78" i="1"/>
  <c r="H6" i="1"/>
  <c r="F78" i="1"/>
  <c r="F6" i="1"/>
  <c r="E78" i="1"/>
  <c r="E6" i="1"/>
  <c r="D78" i="1"/>
  <c r="D6" i="1"/>
  <c r="C78" i="1"/>
  <c r="V76" i="1"/>
  <c r="S76" i="1"/>
  <c r="L76" i="1"/>
  <c r="V75" i="1"/>
  <c r="S75" i="1"/>
  <c r="L75" i="1"/>
  <c r="V74" i="1"/>
  <c r="S74" i="1"/>
  <c r="L74" i="1"/>
  <c r="V73" i="1"/>
  <c r="S73" i="1"/>
  <c r="L73" i="1"/>
  <c r="V72" i="1"/>
  <c r="S72" i="1"/>
  <c r="L72" i="1"/>
  <c r="V71" i="1"/>
  <c r="S71" i="1"/>
  <c r="L71" i="1"/>
  <c r="K71" i="1"/>
  <c r="I71" i="1"/>
  <c r="I78" i="1"/>
  <c r="I6" i="1"/>
  <c r="B71" i="1"/>
  <c r="B78" i="1"/>
  <c r="B6" i="1"/>
  <c r="U70" i="1"/>
  <c r="T70" i="1"/>
  <c r="S70" i="1"/>
  <c r="R70" i="1"/>
  <c r="P70" i="1"/>
  <c r="O70" i="1"/>
  <c r="L70" i="1"/>
  <c r="K70" i="1"/>
  <c r="J70" i="1"/>
  <c r="I70" i="1"/>
  <c r="H70" i="1"/>
  <c r="G70" i="1"/>
  <c r="E70" i="1"/>
  <c r="D70" i="1"/>
  <c r="C70" i="1"/>
  <c r="B70" i="1"/>
  <c r="A69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U46" i="1"/>
  <c r="S46" i="1"/>
  <c r="R46" i="1"/>
  <c r="A46" i="1"/>
  <c r="A45" i="1"/>
  <c r="AR44" i="1"/>
  <c r="AQ44" i="1"/>
  <c r="AQ5" i="1"/>
  <c r="AQ7" i="1"/>
  <c r="AP44" i="1"/>
  <c r="AP5" i="1"/>
  <c r="AO44" i="1"/>
  <c r="AO5" i="1"/>
  <c r="AN44" i="1"/>
  <c r="AN5" i="1"/>
  <c r="AM44" i="1"/>
  <c r="AM5" i="1"/>
  <c r="AL44" i="1"/>
  <c r="AL5" i="1"/>
  <c r="AL7" i="1"/>
  <c r="AK44" i="1"/>
  <c r="AK5" i="1"/>
  <c r="AK7" i="1"/>
  <c r="AJ44" i="1"/>
  <c r="AI44" i="1"/>
  <c r="AH44" i="1"/>
  <c r="AG44" i="1"/>
  <c r="AG5" i="1"/>
  <c r="AF44" i="1"/>
  <c r="AF5" i="1"/>
  <c r="AE44" i="1"/>
  <c r="AD44" i="1"/>
  <c r="AD5" i="1"/>
  <c r="AD7" i="1"/>
  <c r="AC44" i="1"/>
  <c r="AB44" i="1"/>
  <c r="AA44" i="1"/>
  <c r="AA5" i="1"/>
  <c r="Z44" i="1"/>
  <c r="Z5" i="1"/>
  <c r="Y44" i="1"/>
  <c r="Y5" i="1"/>
  <c r="X44" i="1"/>
  <c r="X5" i="1"/>
  <c r="W44" i="1"/>
  <c r="W5" i="1"/>
  <c r="V44" i="1"/>
  <c r="V5" i="1"/>
  <c r="S44" i="1"/>
  <c r="S5" i="1"/>
  <c r="P44" i="1"/>
  <c r="P5" i="1"/>
  <c r="P7" i="1"/>
  <c r="N44" i="1"/>
  <c r="N5" i="1"/>
  <c r="N7" i="1"/>
  <c r="M44" i="1"/>
  <c r="M5" i="1"/>
  <c r="M7" i="1"/>
  <c r="J44" i="1"/>
  <c r="J5" i="1"/>
  <c r="H44" i="1"/>
  <c r="H5" i="1"/>
  <c r="F44" i="1"/>
  <c r="E44" i="1"/>
  <c r="D44" i="1"/>
  <c r="D5" i="1"/>
  <c r="C44" i="1"/>
  <c r="C5" i="1"/>
  <c r="U43" i="1"/>
  <c r="R43" i="1"/>
  <c r="L43" i="1"/>
  <c r="U42" i="1"/>
  <c r="R42" i="1"/>
  <c r="L42" i="1"/>
  <c r="U41" i="1"/>
  <c r="R41" i="1"/>
  <c r="L41" i="1"/>
  <c r="U40" i="1"/>
  <c r="R40" i="1"/>
  <c r="L40" i="1"/>
  <c r="U39" i="1"/>
  <c r="R39" i="1"/>
  <c r="L39" i="1"/>
  <c r="U38" i="1"/>
  <c r="R38" i="1"/>
  <c r="L38" i="1"/>
  <c r="U37" i="1"/>
  <c r="R37" i="1"/>
  <c r="L37" i="1"/>
  <c r="U36" i="1"/>
  <c r="R36" i="1"/>
  <c r="L36" i="1"/>
  <c r="U35" i="1"/>
  <c r="R35" i="1"/>
  <c r="L35" i="1"/>
  <c r="U34" i="1"/>
  <c r="R34" i="1"/>
  <c r="L34" i="1"/>
  <c r="U33" i="1"/>
  <c r="R33" i="1"/>
  <c r="L33" i="1"/>
  <c r="U32" i="1"/>
  <c r="R32" i="1"/>
  <c r="L32" i="1"/>
  <c r="U31" i="1"/>
  <c r="R31" i="1"/>
  <c r="L31" i="1"/>
  <c r="U30" i="1"/>
  <c r="R30" i="1"/>
  <c r="L30" i="1"/>
  <c r="U29" i="1"/>
  <c r="R29" i="1"/>
  <c r="L29" i="1"/>
  <c r="U28" i="1"/>
  <c r="R28" i="1"/>
  <c r="L28" i="1"/>
  <c r="U27" i="1"/>
  <c r="R27" i="1"/>
  <c r="L27" i="1"/>
  <c r="U26" i="1"/>
  <c r="R26" i="1"/>
  <c r="R44" i="1"/>
  <c r="R126" i="1"/>
  <c r="L26" i="1"/>
  <c r="U25" i="1"/>
  <c r="R25" i="1"/>
  <c r="L25" i="1"/>
  <c r="U24" i="1"/>
  <c r="R24" i="1"/>
  <c r="L24" i="1"/>
  <c r="U23" i="1"/>
  <c r="U44" i="1"/>
  <c r="U5" i="1"/>
  <c r="R23" i="1"/>
  <c r="L23" i="1"/>
  <c r="U22" i="1"/>
  <c r="R22" i="1"/>
  <c r="L22" i="1"/>
  <c r="U21" i="1"/>
  <c r="R21" i="1"/>
  <c r="L21" i="1"/>
  <c r="K21" i="1"/>
  <c r="K44" i="1"/>
  <c r="K5" i="1"/>
  <c r="B21" i="1"/>
  <c r="B44" i="1"/>
  <c r="B5" i="1"/>
  <c r="C5" i="2"/>
  <c r="U20" i="1"/>
  <c r="S20" i="1"/>
  <c r="R20" i="1"/>
  <c r="P20" i="1"/>
  <c r="O20" i="1"/>
  <c r="L20" i="1"/>
  <c r="K20" i="1"/>
  <c r="J20" i="1"/>
  <c r="I20" i="1"/>
  <c r="H20" i="1"/>
  <c r="G20" i="1"/>
  <c r="E20" i="1"/>
  <c r="D20" i="1"/>
  <c r="C20" i="1"/>
  <c r="B20" i="1"/>
  <c r="A19" i="1"/>
  <c r="U18" i="1"/>
  <c r="T18" i="1"/>
  <c r="S18" i="1"/>
  <c r="R18" i="1"/>
  <c r="A18" i="1"/>
  <c r="AK17" i="1"/>
  <c r="AF17" i="1"/>
  <c r="X17" i="1"/>
  <c r="W17" i="1"/>
  <c r="V17" i="1"/>
  <c r="A17" i="1"/>
  <c r="AR16" i="1"/>
  <c r="AN16" i="1"/>
  <c r="AM16" i="1"/>
  <c r="AL16" i="1"/>
  <c r="AG16" i="1"/>
  <c r="AF16" i="1"/>
  <c r="AF18" i="1"/>
  <c r="AB16" i="1"/>
  <c r="X16" i="1"/>
  <c r="W16" i="1"/>
  <c r="V16" i="1"/>
  <c r="A16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15" i="1"/>
  <c r="A14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A13" i="1"/>
  <c r="A12" i="1"/>
  <c r="A11" i="1"/>
  <c r="A10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9" i="1"/>
  <c r="A8" i="1"/>
  <c r="AP6" i="1"/>
  <c r="AO6" i="1"/>
  <c r="AM6" i="1"/>
  <c r="AH6" i="1"/>
  <c r="AE6" i="1"/>
  <c r="AE7" i="1"/>
  <c r="AB6" i="1"/>
  <c r="Y6" i="1"/>
  <c r="W6" i="1"/>
  <c r="T6" i="1"/>
  <c r="R6" i="1"/>
  <c r="J6" i="1"/>
  <c r="C6" i="1"/>
  <c r="AR5" i="1"/>
  <c r="AJ5" i="1"/>
  <c r="AI5" i="1"/>
  <c r="AH5" i="1"/>
  <c r="AH7" i="1"/>
  <c r="AE5" i="1"/>
  <c r="AC5" i="1"/>
  <c r="AB5" i="1"/>
  <c r="AB7" i="1"/>
  <c r="T5" i="1"/>
  <c r="R5" i="1"/>
  <c r="R7" i="1"/>
  <c r="F5" i="1"/>
  <c r="E5" i="1"/>
  <c r="V4" i="1"/>
  <c r="V330" i="1"/>
  <c r="M4" i="1"/>
  <c r="M105" i="1"/>
  <c r="M145" i="1"/>
  <c r="F4" i="1"/>
  <c r="F70" i="1"/>
  <c r="F110" i="1"/>
  <c r="V310" i="1"/>
  <c r="V268" i="1"/>
  <c r="V301" i="1"/>
  <c r="V315" i="1"/>
  <c r="V178" i="1"/>
  <c r="V46" i="1"/>
  <c r="V238" i="1"/>
  <c r="V208" i="1"/>
  <c r="V325" i="1"/>
  <c r="V145" i="1"/>
  <c r="V110" i="1"/>
  <c r="V296" i="1"/>
  <c r="V125" i="1"/>
  <c r="V115" i="1"/>
  <c r="V100" i="1"/>
  <c r="W4" i="1"/>
  <c r="W90" i="1"/>
  <c r="V105" i="1"/>
  <c r="O146" i="1"/>
  <c r="G146" i="1"/>
  <c r="F330" i="1"/>
  <c r="F301" i="1"/>
  <c r="F296" i="1"/>
  <c r="F315" i="1"/>
  <c r="F322" i="1"/>
  <c r="F208" i="1"/>
  <c r="F145" i="1"/>
  <c r="F325" i="1"/>
  <c r="M100" i="1"/>
  <c r="F17" i="2"/>
  <c r="F106" i="1"/>
  <c r="AN266" i="1"/>
  <c r="M322" i="1"/>
  <c r="M310" i="1"/>
  <c r="M330" i="1"/>
  <c r="M315" i="1"/>
  <c r="M296" i="1"/>
  <c r="M301" i="1"/>
  <c r="M208" i="1"/>
  <c r="M325" i="1"/>
  <c r="M110" i="1"/>
  <c r="M20" i="1"/>
  <c r="K78" i="1"/>
  <c r="K6" i="1"/>
  <c r="K7" i="1"/>
  <c r="N4" i="1"/>
  <c r="F20" i="1"/>
  <c r="F115" i="1"/>
  <c r="H53" i="3"/>
  <c r="H144" i="3"/>
  <c r="F100" i="1"/>
  <c r="M70" i="1"/>
  <c r="M148" i="1"/>
  <c r="U308" i="1"/>
  <c r="J24" i="3"/>
  <c r="J111" i="3"/>
  <c r="J129" i="3"/>
  <c r="J53" i="3"/>
  <c r="P129" i="3"/>
  <c r="L24" i="3"/>
  <c r="N111" i="3"/>
  <c r="N144" i="3"/>
  <c r="N82" i="3"/>
  <c r="N24" i="3"/>
  <c r="C17" i="2"/>
  <c r="X53" i="3"/>
  <c r="X24" i="3"/>
  <c r="X144" i="3"/>
  <c r="X82" i="3"/>
  <c r="AG266" i="1"/>
  <c r="AO266" i="1"/>
  <c r="P111" i="3"/>
  <c r="P144" i="3"/>
  <c r="P82" i="3"/>
  <c r="J144" i="3"/>
  <c r="X111" i="3"/>
  <c r="D144" i="3"/>
  <c r="D82" i="3"/>
  <c r="D129" i="3"/>
  <c r="D53" i="3"/>
  <c r="D111" i="3"/>
  <c r="J82" i="3"/>
  <c r="B111" i="3"/>
  <c r="R111" i="3"/>
  <c r="W8" i="2"/>
  <c r="B53" i="3"/>
  <c r="R53" i="3"/>
  <c r="B129" i="3"/>
  <c r="R129" i="3"/>
  <c r="M8" i="2"/>
  <c r="G331" i="1"/>
  <c r="N8" i="2"/>
  <c r="B82" i="3"/>
  <c r="R82" i="3"/>
  <c r="G311" i="1"/>
  <c r="G313" i="1"/>
  <c r="I331" i="1"/>
  <c r="T144" i="3"/>
  <c r="T82" i="3"/>
  <c r="T111" i="3"/>
  <c r="W322" i="1"/>
  <c r="W178" i="1"/>
  <c r="W296" i="1"/>
  <c r="W238" i="1"/>
  <c r="W208" i="1"/>
  <c r="W325" i="1"/>
  <c r="W115" i="1"/>
  <c r="W148" i="1"/>
  <c r="W80" i="1"/>
  <c r="W46" i="1"/>
  <c r="Z111" i="3"/>
  <c r="Z53" i="3"/>
  <c r="Z82" i="3"/>
  <c r="N315" i="1"/>
  <c r="N322" i="1"/>
  <c r="N310" i="1"/>
  <c r="V111" i="3"/>
  <c r="N115" i="1"/>
  <c r="N20" i="1"/>
  <c r="N148" i="1"/>
  <c r="N105" i="1"/>
  <c r="N110" i="1"/>
  <c r="V53" i="3"/>
  <c r="AG18" i="1"/>
  <c r="U103" i="1"/>
  <c r="AD123" i="1"/>
  <c r="S123" i="1"/>
  <c r="B313" i="1"/>
  <c r="T116" i="1"/>
  <c r="T123" i="1"/>
  <c r="V18" i="1"/>
  <c r="J7" i="1"/>
  <c r="X7" i="1"/>
  <c r="AC18" i="1"/>
  <c r="U71" i="1"/>
  <c r="AM123" i="1"/>
  <c r="U122" i="1"/>
  <c r="U320" i="1"/>
  <c r="R328" i="1"/>
  <c r="AB17" i="2"/>
  <c r="AL18" i="1"/>
  <c r="AM7" i="1"/>
  <c r="L78" i="1"/>
  <c r="L6" i="1"/>
  <c r="U74" i="1"/>
  <c r="AD18" i="1"/>
  <c r="U111" i="1"/>
  <c r="Y266" i="1"/>
  <c r="U294" i="1"/>
  <c r="U328" i="1"/>
  <c r="AC17" i="2"/>
  <c r="W17" i="2"/>
  <c r="AE17" i="2"/>
  <c r="E17" i="2"/>
  <c r="AA7" i="1"/>
  <c r="AC7" i="1"/>
  <c r="U106" i="1"/>
  <c r="U143" i="1"/>
  <c r="U120" i="1"/>
  <c r="U236" i="1"/>
  <c r="G236" i="1"/>
  <c r="H8" i="2"/>
  <c r="O236" i="1"/>
  <c r="AA266" i="1"/>
  <c r="AI266" i="1"/>
  <c r="L335" i="1"/>
  <c r="F7" i="1"/>
  <c r="G21" i="1"/>
  <c r="G44" i="1"/>
  <c r="G5" i="1"/>
  <c r="AI123" i="1"/>
  <c r="AN123" i="1"/>
  <c r="I176" i="1"/>
  <c r="O176" i="1"/>
  <c r="L236" i="1"/>
  <c r="AJ266" i="1"/>
  <c r="X17" i="2"/>
  <c r="AM17" i="2"/>
  <c r="E7" i="1"/>
  <c r="U72" i="1"/>
  <c r="U76" i="1"/>
  <c r="U121" i="1"/>
  <c r="G176" i="1"/>
  <c r="V266" i="1"/>
  <c r="AL266" i="1"/>
  <c r="B328" i="1"/>
  <c r="I335" i="1"/>
  <c r="W5" i="2"/>
  <c r="AA5" i="2"/>
  <c r="Y5" i="2"/>
  <c r="AN5" i="2"/>
  <c r="F5" i="2"/>
  <c r="N5" i="2"/>
  <c r="D7" i="1"/>
  <c r="E5" i="2"/>
  <c r="AB5" i="2"/>
  <c r="L5" i="2"/>
  <c r="O320" i="1"/>
  <c r="AR7" i="1"/>
  <c r="AK18" i="1"/>
  <c r="P8" i="2"/>
  <c r="AD8" i="2"/>
  <c r="U133" i="1"/>
  <c r="AB8" i="2"/>
  <c r="AP8" i="2"/>
  <c r="AE8" i="2"/>
  <c r="W18" i="1"/>
  <c r="U88" i="1"/>
  <c r="L299" i="1"/>
  <c r="L308" i="1"/>
  <c r="AF8" i="2"/>
  <c r="AJ17" i="2"/>
  <c r="AM8" i="2"/>
  <c r="AF123" i="1"/>
  <c r="AA8" i="2"/>
  <c r="AH8" i="2"/>
  <c r="S8" i="2"/>
  <c r="L106" i="1"/>
  <c r="X18" i="1"/>
  <c r="AF7" i="1"/>
  <c r="L123" i="1"/>
  <c r="AJ123" i="1"/>
  <c r="AR123" i="1"/>
  <c r="Y123" i="1"/>
  <c r="AG123" i="1"/>
  <c r="L176" i="1"/>
  <c r="Z266" i="1"/>
  <c r="AH266" i="1"/>
  <c r="G332" i="1"/>
  <c r="G335" i="1"/>
  <c r="R313" i="1"/>
  <c r="I326" i="1"/>
  <c r="G327" i="1"/>
  <c r="G328" i="1"/>
  <c r="AG7" i="1"/>
  <c r="R320" i="1"/>
  <c r="Z8" i="2"/>
  <c r="E8" i="2"/>
  <c r="S78" i="1"/>
  <c r="S6" i="1"/>
  <c r="S7" i="1"/>
  <c r="T7" i="1"/>
  <c r="AM18" i="1"/>
  <c r="U75" i="1"/>
  <c r="AH123" i="1"/>
  <c r="U118" i="1"/>
  <c r="B236" i="1"/>
  <c r="C8" i="2"/>
  <c r="AC266" i="1"/>
  <c r="U313" i="1"/>
  <c r="I327" i="1"/>
  <c r="O332" i="1"/>
  <c r="S17" i="2"/>
  <c r="AF17" i="2"/>
  <c r="AR8" i="2"/>
  <c r="AQ8" i="2"/>
  <c r="L8" i="2"/>
  <c r="AN18" i="1"/>
  <c r="H7" i="1"/>
  <c r="AO7" i="1"/>
  <c r="R236" i="1"/>
  <c r="G316" i="1"/>
  <c r="G317" i="1"/>
  <c r="G318" i="1"/>
  <c r="G319" i="1"/>
  <c r="O326" i="1"/>
  <c r="O328" i="1"/>
  <c r="B335" i="1"/>
  <c r="F8" i="2"/>
  <c r="R71" i="1"/>
  <c r="R78" i="1"/>
  <c r="R136" i="1"/>
  <c r="R143" i="1"/>
  <c r="AC8" i="2"/>
  <c r="AJ8" i="2"/>
  <c r="AL8" i="2"/>
  <c r="AJ7" i="1"/>
  <c r="L44" i="1"/>
  <c r="L5" i="1"/>
  <c r="L7" i="1"/>
  <c r="AC123" i="1"/>
  <c r="AE266" i="1"/>
  <c r="AM266" i="1"/>
  <c r="I316" i="1"/>
  <c r="I317" i="1"/>
  <c r="I318" i="1"/>
  <c r="I319" i="1"/>
  <c r="S323" i="1"/>
  <c r="U323" i="1"/>
  <c r="AH17" i="2"/>
  <c r="AI8" i="2"/>
  <c r="W123" i="1"/>
  <c r="AQ123" i="1"/>
  <c r="R176" i="1"/>
  <c r="X266" i="1"/>
  <c r="AF266" i="1"/>
  <c r="U335" i="1"/>
  <c r="R133" i="1"/>
  <c r="V24" i="3"/>
  <c r="V129" i="3"/>
  <c r="V144" i="3"/>
  <c r="V82" i="3"/>
  <c r="W268" i="1"/>
  <c r="Z144" i="3"/>
  <c r="Z129" i="3"/>
  <c r="Z24" i="3"/>
  <c r="X4" i="1"/>
  <c r="N296" i="1"/>
  <c r="N100" i="1"/>
  <c r="N301" i="1"/>
  <c r="N325" i="1"/>
  <c r="N208" i="1"/>
  <c r="N70" i="1"/>
  <c r="N330" i="1"/>
  <c r="N145" i="1"/>
  <c r="H82" i="3"/>
  <c r="H111" i="3"/>
  <c r="H24" i="3"/>
  <c r="H129" i="3"/>
  <c r="L53" i="3"/>
  <c r="L82" i="3"/>
  <c r="L111" i="3"/>
  <c r="L144" i="3"/>
  <c r="L129" i="3"/>
  <c r="W310" i="1"/>
  <c r="W145" i="1"/>
  <c r="W105" i="1"/>
  <c r="W315" i="1"/>
  <c r="W125" i="1"/>
  <c r="W70" i="1"/>
  <c r="W110" i="1"/>
  <c r="W330" i="1"/>
  <c r="W135" i="1"/>
  <c r="W100" i="1"/>
  <c r="T24" i="3"/>
  <c r="T129" i="3"/>
  <c r="T53" i="3"/>
  <c r="W20" i="1"/>
  <c r="W301" i="1"/>
  <c r="Y18" i="1"/>
  <c r="AO18" i="1"/>
  <c r="C7" i="1"/>
  <c r="AH18" i="1"/>
  <c r="G71" i="1"/>
  <c r="G78" i="1"/>
  <c r="G6" i="1"/>
  <c r="G7" i="1"/>
  <c r="Z5" i="2"/>
  <c r="P5" i="2"/>
  <c r="AA18" i="1"/>
  <c r="B7" i="1"/>
  <c r="B176" i="1"/>
  <c r="U299" i="1"/>
  <c r="O71" i="1"/>
  <c r="O78" i="1"/>
  <c r="O6" i="1"/>
  <c r="S5" i="2"/>
  <c r="AB18" i="1"/>
  <c r="W7" i="1"/>
  <c r="AP7" i="1"/>
  <c r="V78" i="1"/>
  <c r="V6" i="1"/>
  <c r="V7" i="1"/>
  <c r="Z123" i="1"/>
  <c r="AR5" i="2"/>
  <c r="AQ5" i="2"/>
  <c r="AP5" i="2"/>
  <c r="AO5" i="2"/>
  <c r="AL5" i="2"/>
  <c r="AK5" i="2"/>
  <c r="AE5" i="2"/>
  <c r="AM5" i="2"/>
  <c r="AJ5" i="2"/>
  <c r="AI5" i="2"/>
  <c r="AH5" i="2"/>
  <c r="AG5" i="2"/>
  <c r="AD5" i="2"/>
  <c r="AC5" i="2"/>
  <c r="X5" i="2"/>
  <c r="AF5" i="2"/>
  <c r="Y7" i="1"/>
  <c r="Z18" i="1"/>
  <c r="AP18" i="1"/>
  <c r="U73" i="1"/>
  <c r="U78" i="1"/>
  <c r="U6" i="1"/>
  <c r="U7" i="1"/>
  <c r="AP123" i="1"/>
  <c r="AD266" i="1"/>
  <c r="N129" i="3"/>
  <c r="N53" i="3"/>
  <c r="AD17" i="2"/>
  <c r="Z7" i="1"/>
  <c r="P53" i="3"/>
  <c r="P24" i="3"/>
  <c r="V5" i="2"/>
  <c r="M5" i="2"/>
  <c r="AR18" i="1"/>
  <c r="AJ18" i="1"/>
  <c r="AK123" i="1"/>
  <c r="AA123" i="1"/>
  <c r="U176" i="1"/>
  <c r="I236" i="1"/>
  <c r="J8" i="2"/>
  <c r="O323" i="1"/>
  <c r="I323" i="1"/>
  <c r="G323" i="1"/>
  <c r="O331" i="1"/>
  <c r="K335" i="1"/>
  <c r="R144" i="3"/>
  <c r="R24" i="3"/>
  <c r="V90" i="1"/>
  <c r="V70" i="1"/>
  <c r="V80" i="1"/>
  <c r="V322" i="1"/>
  <c r="O21" i="1"/>
  <c r="O44" i="1"/>
  <c r="O5" i="1"/>
  <c r="O7" i="1"/>
  <c r="M115" i="1"/>
  <c r="F148" i="1"/>
  <c r="X8" i="2"/>
  <c r="AN8" i="2"/>
  <c r="F310" i="1"/>
  <c r="F105" i="1"/>
  <c r="V20" i="1"/>
  <c r="V148" i="1"/>
  <c r="V135" i="1"/>
  <c r="I21" i="1"/>
  <c r="I44" i="1"/>
  <c r="I5" i="1"/>
  <c r="K328" i="1"/>
  <c r="AK8" i="2"/>
  <c r="O312" i="1"/>
  <c r="O313" i="1"/>
  <c r="Y8" i="2"/>
  <c r="AO8" i="2"/>
  <c r="K313" i="1"/>
  <c r="I312" i="1"/>
  <c r="I313" i="1"/>
  <c r="U123" i="1"/>
  <c r="O335" i="1"/>
  <c r="I328" i="1"/>
  <c r="R116" i="1"/>
  <c r="R123" i="1"/>
  <c r="I320" i="1"/>
  <c r="G320" i="1"/>
  <c r="J5" i="2"/>
  <c r="I7" i="1"/>
  <c r="X315" i="1"/>
  <c r="X80" i="1"/>
  <c r="X296" i="1"/>
  <c r="X125" i="1"/>
  <c r="X105" i="1"/>
  <c r="X135" i="1"/>
  <c r="X301" i="1"/>
  <c r="X100" i="1"/>
  <c r="X322" i="1"/>
  <c r="X46" i="1"/>
  <c r="X20" i="1"/>
  <c r="X310" i="1"/>
  <c r="X90" i="1"/>
  <c r="X330" i="1"/>
  <c r="Y4" i="1"/>
  <c r="X70" i="1"/>
  <c r="X208" i="1"/>
  <c r="X178" i="1"/>
  <c r="X148" i="1"/>
  <c r="X115" i="1"/>
  <c r="X238" i="1"/>
  <c r="X268" i="1"/>
  <c r="X110" i="1"/>
  <c r="X145" i="1"/>
  <c r="X325" i="1"/>
  <c r="F111" i="3"/>
  <c r="F82" i="3"/>
  <c r="F129" i="3"/>
  <c r="F24" i="3"/>
  <c r="F144" i="3"/>
  <c r="F53" i="3"/>
  <c r="H5" i="2"/>
  <c r="AB24" i="3"/>
  <c r="AB53" i="3"/>
  <c r="AB144" i="3"/>
  <c r="AB111" i="3"/>
  <c r="AB129" i="3"/>
  <c r="AB82" i="3"/>
  <c r="Y268" i="1"/>
  <c r="Y178" i="1"/>
  <c r="Y296" i="1"/>
  <c r="Y115" i="1"/>
  <c r="Y125" i="1"/>
  <c r="Y301" i="1"/>
  <c r="Y20" i="1"/>
  <c r="Y315" i="1"/>
  <c r="Y148" i="1"/>
  <c r="Y80" i="1"/>
  <c r="Y325" i="1"/>
  <c r="Y145" i="1"/>
  <c r="Z4" i="1"/>
  <c r="Y110" i="1"/>
  <c r="Y330" i="1"/>
  <c r="Y208" i="1"/>
  <c r="Y70" i="1"/>
  <c r="Y90" i="1"/>
  <c r="Y46" i="1"/>
  <c r="Y310" i="1"/>
  <c r="Y105" i="1"/>
  <c r="Y238" i="1"/>
  <c r="Y100" i="1"/>
  <c r="Y322" i="1"/>
  <c r="Y135" i="1"/>
  <c r="AD129" i="3"/>
  <c r="AD82" i="3"/>
  <c r="AD24" i="3"/>
  <c r="AD111" i="3"/>
  <c r="AD144" i="3"/>
  <c r="AD53" i="3"/>
  <c r="Z315" i="1"/>
  <c r="Z322" i="1"/>
  <c r="Z105" i="1"/>
  <c r="Z80" i="1"/>
  <c r="Z208" i="1"/>
  <c r="Z100" i="1"/>
  <c r="AA4" i="1"/>
  <c r="Z148" i="1"/>
  <c r="Z90" i="1"/>
  <c r="Z325" i="1"/>
  <c r="Z115" i="1"/>
  <c r="Z46" i="1"/>
  <c r="Z145" i="1"/>
  <c r="Z268" i="1"/>
  <c r="Z110" i="1"/>
  <c r="Z238" i="1"/>
  <c r="Z330" i="1"/>
  <c r="Z178" i="1"/>
  <c r="Z135" i="1"/>
  <c r="Z125" i="1"/>
  <c r="Z310" i="1"/>
  <c r="Z20" i="1"/>
  <c r="Z70" i="1"/>
  <c r="Z296" i="1"/>
  <c r="Z301" i="1"/>
  <c r="AA315" i="1"/>
  <c r="AA125" i="1"/>
  <c r="AA178" i="1"/>
  <c r="AA325" i="1"/>
  <c r="AA148" i="1"/>
  <c r="AA20" i="1"/>
  <c r="AA100" i="1"/>
  <c r="AA296" i="1"/>
  <c r="AA322" i="1"/>
  <c r="AA238" i="1"/>
  <c r="AA135" i="1"/>
  <c r="AA105" i="1"/>
  <c r="AA310" i="1"/>
  <c r="AA145" i="1"/>
  <c r="AA80" i="1"/>
  <c r="AA268" i="1"/>
  <c r="AA110" i="1"/>
  <c r="AB4" i="1"/>
  <c r="AA301" i="1"/>
  <c r="AA208" i="1"/>
  <c r="AA115" i="1"/>
  <c r="AA330" i="1"/>
  <c r="AA70" i="1"/>
  <c r="AA90" i="1"/>
  <c r="AA46" i="1"/>
  <c r="AF111" i="3"/>
  <c r="AF144" i="3"/>
  <c r="AF82" i="3"/>
  <c r="AF24" i="3"/>
  <c r="AF129" i="3"/>
  <c r="AF53" i="3"/>
  <c r="AH144" i="3"/>
  <c r="AH82" i="3"/>
  <c r="AH129" i="3"/>
  <c r="AH24" i="3"/>
  <c r="AH53" i="3"/>
  <c r="AH111" i="3"/>
  <c r="AB268" i="1"/>
  <c r="AB178" i="1"/>
  <c r="AB115" i="1"/>
  <c r="AB301" i="1"/>
  <c r="AB325" i="1"/>
  <c r="AB125" i="1"/>
  <c r="AB135" i="1"/>
  <c r="AB330" i="1"/>
  <c r="AB322" i="1"/>
  <c r="AB315" i="1"/>
  <c r="AB90" i="1"/>
  <c r="AB238" i="1"/>
  <c r="AC4" i="1"/>
  <c r="AB296" i="1"/>
  <c r="AB105" i="1"/>
  <c r="AB110" i="1"/>
  <c r="AB46" i="1"/>
  <c r="AB80" i="1"/>
  <c r="AB208" i="1"/>
  <c r="AB310" i="1"/>
  <c r="AB148" i="1"/>
  <c r="AB20" i="1"/>
  <c r="AB70" i="1"/>
  <c r="AB145" i="1"/>
  <c r="AB100" i="1"/>
  <c r="AJ24" i="3"/>
  <c r="AJ144" i="3"/>
  <c r="AJ82" i="3"/>
  <c r="AJ111" i="3"/>
  <c r="AJ129" i="3"/>
  <c r="AJ53" i="3"/>
  <c r="AC301" i="1"/>
  <c r="AC315" i="1"/>
  <c r="AC70" i="1"/>
  <c r="AC125" i="1"/>
  <c r="AC330" i="1"/>
  <c r="AC46" i="1"/>
  <c r="AC135" i="1"/>
  <c r="AC105" i="1"/>
  <c r="AC322" i="1"/>
  <c r="AC20" i="1"/>
  <c r="AC268" i="1"/>
  <c r="AC296" i="1"/>
  <c r="AC148" i="1"/>
  <c r="AC100" i="1"/>
  <c r="AC145" i="1"/>
  <c r="AC325" i="1"/>
  <c r="AD4" i="1"/>
  <c r="AC115" i="1"/>
  <c r="AC90" i="1"/>
  <c r="AC80" i="1"/>
  <c r="AC310" i="1"/>
  <c r="AC178" i="1"/>
  <c r="AC208" i="1"/>
  <c r="AC238" i="1"/>
  <c r="AC110" i="1"/>
  <c r="AD135" i="1"/>
  <c r="AD110" i="1"/>
  <c r="AD115" i="1"/>
  <c r="AD238" i="1"/>
  <c r="AD90" i="1"/>
  <c r="AD125" i="1"/>
  <c r="AD80" i="1"/>
  <c r="AD105" i="1"/>
  <c r="AD322" i="1"/>
  <c r="AD301" i="1"/>
  <c r="AD100" i="1"/>
  <c r="AD296" i="1"/>
  <c r="AD208" i="1"/>
  <c r="AD330" i="1"/>
  <c r="AD325" i="1"/>
  <c r="AD310" i="1"/>
  <c r="AD145" i="1"/>
  <c r="AE4" i="1"/>
  <c r="AD268" i="1"/>
  <c r="AD70" i="1"/>
  <c r="AD20" i="1"/>
  <c r="AD315" i="1"/>
  <c r="AD178" i="1"/>
  <c r="AD46" i="1"/>
  <c r="AD148" i="1"/>
  <c r="AE301" i="1"/>
  <c r="AE90" i="1"/>
  <c r="AE20" i="1"/>
  <c r="AE310" i="1"/>
  <c r="AE80" i="1"/>
  <c r="AF4" i="1"/>
  <c r="AE268" i="1"/>
  <c r="AE70" i="1"/>
  <c r="AE178" i="1"/>
  <c r="AE148" i="1"/>
  <c r="AE330" i="1"/>
  <c r="AE105" i="1"/>
  <c r="AE125" i="1"/>
  <c r="AE322" i="1"/>
  <c r="AE46" i="1"/>
  <c r="AE296" i="1"/>
  <c r="AE110" i="1"/>
  <c r="AE315" i="1"/>
  <c r="AE100" i="1"/>
  <c r="AE238" i="1"/>
  <c r="AE208" i="1"/>
  <c r="AE135" i="1"/>
  <c r="AE115" i="1"/>
  <c r="AE325" i="1"/>
  <c r="AE145" i="1"/>
  <c r="AF178" i="1"/>
  <c r="AF46" i="1"/>
  <c r="AF100" i="1"/>
  <c r="AF135" i="1"/>
  <c r="AF70" i="1"/>
  <c r="AF322" i="1"/>
  <c r="AF80" i="1"/>
  <c r="AF110" i="1"/>
  <c r="AF310" i="1"/>
  <c r="AF115" i="1"/>
  <c r="AF238" i="1"/>
  <c r="AF208" i="1"/>
  <c r="AF325" i="1"/>
  <c r="AF20" i="1"/>
  <c r="AF330" i="1"/>
  <c r="AF90" i="1"/>
  <c r="AF145" i="1"/>
  <c r="AF268" i="1"/>
  <c r="AF125" i="1"/>
  <c r="AF105" i="1"/>
  <c r="AF301" i="1"/>
  <c r="AF296" i="1"/>
  <c r="AG4" i="1"/>
  <c r="AF148" i="1"/>
  <c r="AF315" i="1"/>
  <c r="AG315" i="1"/>
  <c r="AG90" i="1"/>
  <c r="AG110" i="1"/>
  <c r="AH4" i="1"/>
  <c r="AG296" i="1"/>
  <c r="AG80" i="1"/>
  <c r="AG325" i="1"/>
  <c r="AG148" i="1"/>
  <c r="AG115" i="1"/>
  <c r="AG135" i="1"/>
  <c r="AG145" i="1"/>
  <c r="AG20" i="1"/>
  <c r="AG322" i="1"/>
  <c r="AG46" i="1"/>
  <c r="AG100" i="1"/>
  <c r="AG125" i="1"/>
  <c r="AG70" i="1"/>
  <c r="AG330" i="1"/>
  <c r="AG310" i="1"/>
  <c r="AG105" i="1"/>
  <c r="AG301" i="1"/>
  <c r="AG208" i="1"/>
  <c r="AG178" i="1"/>
  <c r="AG268" i="1"/>
  <c r="AG238" i="1"/>
  <c r="AH238" i="1"/>
  <c r="AH178" i="1"/>
  <c r="AH135" i="1"/>
  <c r="AH325" i="1"/>
  <c r="AH115" i="1"/>
  <c r="AH20" i="1"/>
  <c r="AH268" i="1"/>
  <c r="AH80" i="1"/>
  <c r="AH330" i="1"/>
  <c r="AH125" i="1"/>
  <c r="AH100" i="1"/>
  <c r="AH310" i="1"/>
  <c r="AH90" i="1"/>
  <c r="AH148" i="1"/>
  <c r="AH46" i="1"/>
  <c r="AH208" i="1"/>
  <c r="AH315" i="1"/>
  <c r="AI4" i="1"/>
  <c r="AH145" i="1"/>
  <c r="AH105" i="1"/>
  <c r="AH322" i="1"/>
  <c r="AH301" i="1"/>
  <c r="AH70" i="1"/>
  <c r="AH296" i="1"/>
  <c r="AH110" i="1"/>
  <c r="AI296" i="1"/>
  <c r="AI178" i="1"/>
  <c r="AI105" i="1"/>
  <c r="AI301" i="1"/>
  <c r="AI145" i="1"/>
  <c r="AI46" i="1"/>
  <c r="AI110" i="1"/>
  <c r="AI100" i="1"/>
  <c r="AI238" i="1"/>
  <c r="AI148" i="1"/>
  <c r="AJ4" i="1"/>
  <c r="AI330" i="1"/>
  <c r="AI115" i="1"/>
  <c r="AI322" i="1"/>
  <c r="AI135" i="1"/>
  <c r="AI268" i="1"/>
  <c r="AI325" i="1"/>
  <c r="AI20" i="1"/>
  <c r="AI310" i="1"/>
  <c r="AI125" i="1"/>
  <c r="AI70" i="1"/>
  <c r="AI208" i="1"/>
  <c r="AI90" i="1"/>
  <c r="AI315" i="1"/>
  <c r="AI80" i="1"/>
  <c r="AJ296" i="1"/>
  <c r="AJ145" i="1"/>
  <c r="AJ148" i="1"/>
  <c r="AJ330" i="1"/>
  <c r="AJ322" i="1"/>
  <c r="AJ238" i="1"/>
  <c r="AJ125" i="1"/>
  <c r="AJ315" i="1"/>
  <c r="AJ301" i="1"/>
  <c r="AJ105" i="1"/>
  <c r="AJ90" i="1"/>
  <c r="AJ268" i="1"/>
  <c r="AJ110" i="1"/>
  <c r="AJ70" i="1"/>
  <c r="AJ310" i="1"/>
  <c r="AJ115" i="1"/>
  <c r="AJ208" i="1"/>
  <c r="AK4" i="1"/>
  <c r="AJ46" i="1"/>
  <c r="AJ325" i="1"/>
  <c r="AJ20" i="1"/>
  <c r="AJ178" i="1"/>
  <c r="AJ135" i="1"/>
  <c r="AJ100" i="1"/>
  <c r="AJ80" i="1"/>
  <c r="AK301" i="1"/>
  <c r="AK208" i="1"/>
  <c r="AK46" i="1"/>
  <c r="AK110" i="1"/>
  <c r="AK90" i="1"/>
  <c r="AL4" i="1"/>
  <c r="AK310" i="1"/>
  <c r="AK315" i="1"/>
  <c r="AK268" i="1"/>
  <c r="AK238" i="1"/>
  <c r="AK135" i="1"/>
  <c r="AK330" i="1"/>
  <c r="AK125" i="1"/>
  <c r="AK322" i="1"/>
  <c r="AK105" i="1"/>
  <c r="AK145" i="1"/>
  <c r="AK325" i="1"/>
  <c r="AK80" i="1"/>
  <c r="AK148" i="1"/>
  <c r="AK70" i="1"/>
  <c r="AK296" i="1"/>
  <c r="AK115" i="1"/>
  <c r="AK100" i="1"/>
  <c r="AK178" i="1"/>
  <c r="AK20" i="1"/>
  <c r="AL325" i="1"/>
  <c r="AL178" i="1"/>
  <c r="AL105" i="1"/>
  <c r="AL135" i="1"/>
  <c r="AL115" i="1"/>
  <c r="AL268" i="1"/>
  <c r="AL315" i="1"/>
  <c r="AL70" i="1"/>
  <c r="AL208" i="1"/>
  <c r="AL20" i="1"/>
  <c r="AL310" i="1"/>
  <c r="AL330" i="1"/>
  <c r="AL145" i="1"/>
  <c r="AL322" i="1"/>
  <c r="AL110" i="1"/>
  <c r="AL296" i="1"/>
  <c r="AM4" i="1"/>
  <c r="AL301" i="1"/>
  <c r="AL90" i="1"/>
  <c r="AL238" i="1"/>
  <c r="AL80" i="1"/>
  <c r="AL148" i="1"/>
  <c r="AL46" i="1"/>
  <c r="AL125" i="1"/>
  <c r="AL100" i="1"/>
  <c r="AM301" i="1"/>
  <c r="AM90" i="1"/>
  <c r="AM80" i="1"/>
  <c r="AM330" i="1"/>
  <c r="AM325" i="1"/>
  <c r="AM105" i="1"/>
  <c r="AM238" i="1"/>
  <c r="AM115" i="1"/>
  <c r="AM110" i="1"/>
  <c r="AM125" i="1"/>
  <c r="AM100" i="1"/>
  <c r="AM135" i="1"/>
  <c r="AM322" i="1"/>
  <c r="AN4" i="1"/>
  <c r="AM315" i="1"/>
  <c r="AM268" i="1"/>
  <c r="AM20" i="1"/>
  <c r="AM178" i="1"/>
  <c r="AM148" i="1"/>
  <c r="AM296" i="1"/>
  <c r="AM145" i="1"/>
  <c r="AM310" i="1"/>
  <c r="AM46" i="1"/>
  <c r="AM208" i="1"/>
  <c r="AM70" i="1"/>
  <c r="AN315" i="1"/>
  <c r="AN135" i="1"/>
  <c r="AN145" i="1"/>
  <c r="AN110" i="1"/>
  <c r="AN330" i="1"/>
  <c r="AN148" i="1"/>
  <c r="AN100" i="1"/>
  <c r="AN301" i="1"/>
  <c r="AN90" i="1"/>
  <c r="AN296" i="1"/>
  <c r="AN80" i="1"/>
  <c r="AN70" i="1"/>
  <c r="AN46" i="1"/>
  <c r="AN208" i="1"/>
  <c r="AN322" i="1"/>
  <c r="AN178" i="1"/>
  <c r="AN125" i="1"/>
  <c r="AN20" i="1"/>
  <c r="AN238" i="1"/>
  <c r="AO4" i="1"/>
  <c r="AN105" i="1"/>
  <c r="AN325" i="1"/>
  <c r="AN115" i="1"/>
  <c r="AN310" i="1"/>
  <c r="AN268" i="1"/>
  <c r="AO301" i="1"/>
  <c r="AO208" i="1"/>
  <c r="AO115" i="1"/>
  <c r="AO330" i="1"/>
  <c r="AO148" i="1"/>
  <c r="AO46" i="1"/>
  <c r="AO268" i="1"/>
  <c r="AO110" i="1"/>
  <c r="AO20" i="1"/>
  <c r="AO325" i="1"/>
  <c r="AP4" i="1"/>
  <c r="AO322" i="1"/>
  <c r="AO296" i="1"/>
  <c r="AO310" i="1"/>
  <c r="AO105" i="1"/>
  <c r="AO145" i="1"/>
  <c r="AO135" i="1"/>
  <c r="AO178" i="1"/>
  <c r="AO125" i="1"/>
  <c r="AO70" i="1"/>
  <c r="AO315" i="1"/>
  <c r="AO90" i="1"/>
  <c r="AO100" i="1"/>
  <c r="AO238" i="1"/>
  <c r="AO80" i="1"/>
  <c r="AP296" i="1"/>
  <c r="AP105" i="1"/>
  <c r="AP208" i="1"/>
  <c r="AP325" i="1"/>
  <c r="AP148" i="1"/>
  <c r="AP46" i="1"/>
  <c r="AP125" i="1"/>
  <c r="AP20" i="1"/>
  <c r="AP315" i="1"/>
  <c r="AP115" i="1"/>
  <c r="AP135" i="1"/>
  <c r="AP145" i="1"/>
  <c r="AP110" i="1"/>
  <c r="AP80" i="1"/>
  <c r="AP268" i="1"/>
  <c r="AP100" i="1"/>
  <c r="AQ4" i="1"/>
  <c r="AP301" i="1"/>
  <c r="AP70" i="1"/>
  <c r="AP310" i="1"/>
  <c r="AP238" i="1"/>
  <c r="AP330" i="1"/>
  <c r="AP178" i="1"/>
  <c r="AP322" i="1"/>
  <c r="AP90" i="1"/>
  <c r="AQ301" i="1"/>
  <c r="AQ322" i="1"/>
  <c r="AQ330" i="1"/>
  <c r="AQ315" i="1"/>
  <c r="AQ80" i="1"/>
  <c r="AQ46" i="1"/>
  <c r="AQ238" i="1"/>
  <c r="AQ135" i="1"/>
  <c r="AQ310" i="1"/>
  <c r="AQ70" i="1"/>
  <c r="AQ208" i="1"/>
  <c r="AQ20" i="1"/>
  <c r="AQ90" i="1"/>
  <c r="AQ148" i="1"/>
  <c r="AQ100" i="1"/>
  <c r="AQ115" i="1"/>
  <c r="AQ125" i="1"/>
  <c r="AQ325" i="1"/>
  <c r="AQ145" i="1"/>
  <c r="AQ105" i="1"/>
  <c r="AQ178" i="1"/>
  <c r="AR4" i="1"/>
  <c r="AQ110" i="1"/>
  <c r="AQ268" i="1"/>
  <c r="AQ296" i="1"/>
  <c r="AR301" i="1"/>
  <c r="AR322" i="1"/>
  <c r="AR148" i="1"/>
  <c r="AR315" i="1"/>
  <c r="AR70" i="1"/>
  <c r="AR115" i="1"/>
  <c r="AR268" i="1"/>
  <c r="AR238" i="1"/>
  <c r="AR20" i="1"/>
  <c r="AR80" i="1"/>
  <c r="AR296" i="1"/>
  <c r="AR105" i="1"/>
  <c r="AR90" i="1"/>
  <c r="AR310" i="1"/>
  <c r="AR46" i="1"/>
  <c r="AR100" i="1"/>
  <c r="AR208" i="1"/>
  <c r="AR178" i="1"/>
  <c r="AR330" i="1"/>
  <c r="AR125" i="1"/>
  <c r="AR135" i="1"/>
  <c r="AR110" i="1"/>
  <c r="AR145" i="1"/>
  <c r="AR325" i="1"/>
</calcChain>
</file>

<file path=xl/sharedStrings.xml><?xml version="1.0" encoding="utf-8"?>
<sst xmlns="http://schemas.openxmlformats.org/spreadsheetml/2006/main" count="1305" uniqueCount="248">
  <si>
    <t>Policlínica Estadual da Região Nordeste – Unidade Posse</t>
  </si>
  <si>
    <t>PRODUÇÃO ASSISTENCIAL CONTRATO TERMO DE COLABORAÇÃO 94/2024 – SES</t>
  </si>
  <si>
    <t>PRODUÇÃO ASSISTENCIAL - 1º Termo Aditivo ao Termo de Colaboração nº 94/2024 - SES (SEI nº 62869953)</t>
  </si>
  <si>
    <t>01. ATENDIMENTO AMBULATORIAL</t>
  </si>
  <si>
    <t>Meta Parcial</t>
  </si>
  <si>
    <t>26-31-jul-24</t>
  </si>
  <si>
    <t>Meta Mensal</t>
  </si>
  <si>
    <t>01-25-Out-24</t>
  </si>
  <si>
    <t>26-31-Out-24</t>
  </si>
  <si>
    <t>01-20/01 de 2025</t>
  </si>
  <si>
    <t>21-31/01 de 2025</t>
  </si>
  <si>
    <t>Tipo</t>
  </si>
  <si>
    <t>Consulta Médica</t>
  </si>
  <si>
    <t>Ativo</t>
  </si>
  <si>
    <t>Consulta Multiprofissional</t>
  </si>
  <si>
    <t>TOTAL</t>
  </si>
  <si>
    <t>02. CONSULTA MÉDICA</t>
  </si>
  <si>
    <t>Título</t>
  </si>
  <si>
    <t>Primeira consulta</t>
  </si>
  <si>
    <t>Interconsulta</t>
  </si>
  <si>
    <t>Retorno</t>
  </si>
  <si>
    <t>03. CONSULTA MULTIPROFISSIONAL</t>
  </si>
  <si>
    <t>02. CONSULTA MÉDICA POR ESPECIALIDADE</t>
  </si>
  <si>
    <t>04. CONSULTA MÉDICA POR ESPECIALIDADE</t>
  </si>
  <si>
    <t>Estimativa</t>
  </si>
  <si>
    <t>Anestesiologia*</t>
  </si>
  <si>
    <t>Demanda Interna</t>
  </si>
  <si>
    <t>Cirurgia Vascular</t>
  </si>
  <si>
    <t>Angiologia/Cirurgia Vascular</t>
  </si>
  <si>
    <t>Cardiologia</t>
  </si>
  <si>
    <t>Clínico Geral – Linha do cuidado</t>
  </si>
  <si>
    <t>Dermatologia</t>
  </si>
  <si>
    <t>Endocrinologia</t>
  </si>
  <si>
    <t>Gastroenterologia</t>
  </si>
  <si>
    <t>Ginecologia</t>
  </si>
  <si>
    <t>Obstetrícia (pré-natal de alto risco)</t>
  </si>
  <si>
    <t>Hematologia</t>
  </si>
  <si>
    <t>Infectologia</t>
  </si>
  <si>
    <t>Mastologia</t>
  </si>
  <si>
    <t>Nefrologia</t>
  </si>
  <si>
    <t>Neurologia</t>
  </si>
  <si>
    <t>Pediatria</t>
  </si>
  <si>
    <t>Oftalmologia</t>
  </si>
  <si>
    <t>Ortopedia/Traumatologia</t>
  </si>
  <si>
    <t>Otorrinolaringologia</t>
  </si>
  <si>
    <t>Pneumologia</t>
  </si>
  <si>
    <t>Coloproctologia</t>
  </si>
  <si>
    <t>Psiquiatria</t>
  </si>
  <si>
    <t>Reumatologia</t>
  </si>
  <si>
    <t>Urologia</t>
  </si>
  <si>
    <t>05. CONSULTA MÉDICA POR ESPECIALIDADE - PRIMEIRA CONSULTA OFERTADA AO CRE</t>
  </si>
  <si>
    <t>03. CONSULTA MULTIPROFISSIONAL POR ESPECIALIDADE</t>
  </si>
  <si>
    <t>06. CONSULTA MULTIPROFISSIONAL POR ESPECIALIDADE</t>
  </si>
  <si>
    <t>Enfermeiro</t>
  </si>
  <si>
    <t>Farmacêutico</t>
  </si>
  <si>
    <t>Fisioterapeuta</t>
  </si>
  <si>
    <t>Fonoaudiólogo</t>
  </si>
  <si>
    <t>Nutricionista</t>
  </si>
  <si>
    <t>Psicólogo</t>
  </si>
  <si>
    <t>Terapia Ocupacional</t>
  </si>
  <si>
    <t>07. CONSULTA MULTIPROFISSIONAL - [INTERCONSULTA]</t>
  </si>
  <si>
    <t>08. CONSULTA MULTIPROFISSIONAL - [RETORNO]</t>
  </si>
  <si>
    <t>04. CONSULTA MULTIPROFISSIONAL POR ESPECIALIDADE [Exclusa da  Meta]</t>
  </si>
  <si>
    <t>09. CONSULTA MULTIPROFISSIONAL POR ESPECIALIDADE [Exclusa da  Meta]</t>
  </si>
  <si>
    <t>Enfermagem (triagem)</t>
  </si>
  <si>
    <t>Serviço Social</t>
  </si>
  <si>
    <t>06. CONSULTA FARMACÊUTICA</t>
  </si>
  <si>
    <t>10. CONSULTA FARMACÊUTICA</t>
  </si>
  <si>
    <t>Consultas Farmacêuticas</t>
  </si>
  <si>
    <t>≥ 5%</t>
  </si>
  <si>
    <t>Consultas Farmacêuticas Realizadas</t>
  </si>
  <si>
    <t>Processos Atendidos</t>
  </si>
  <si>
    <t>07. DISPENSAÇÃO DE MEDICAMENTOS</t>
  </si>
  <si>
    <t>11. DISPENSAÇÃO DE MEDICAMENTOS</t>
  </si>
  <si>
    <t>Dispensação de Medicamentos em relação aos processos cadastrados</t>
  </si>
  <si>
    <t>≥ 50%</t>
  </si>
  <si>
    <t>Dispensação de Medicamentos realizadas</t>
  </si>
  <si>
    <t>-</t>
  </si>
  <si>
    <t>Processos Cadastrados</t>
  </si>
  <si>
    <t>05. PRÁTICAS INTEGRATIVAS E COMPLEMENTARES - PICS</t>
  </si>
  <si>
    <t>12. PRÁTICAS INTEGRATIVAS E COMPLEMENTARES - PICS</t>
  </si>
  <si>
    <t>Acunputura</t>
  </si>
  <si>
    <t>Aromaterapia</t>
  </si>
  <si>
    <t>Auriculoterapia</t>
  </si>
  <si>
    <t>Fitoterapia</t>
  </si>
  <si>
    <t>Tratamento Naturopático</t>
  </si>
  <si>
    <t>Ventosaterapia</t>
  </si>
  <si>
    <t>Outras PICs</t>
  </si>
  <si>
    <t>13. PRÁTICAS INTEGRATIVAS E COMPLEMENTARES - PICS - [MÉDICA]</t>
  </si>
  <si>
    <t>14. PRÁTICAS INTEGRATIVAS E COMPLEMENTARES - PICS - [MULTIPROFISSIONAL]</t>
  </si>
  <si>
    <t>08. PROCEDIMENTO CIRURGICO AMBULATORIAL</t>
  </si>
  <si>
    <t>15. PROCEDIMENTO CIRURGICO AMBULATORIAL</t>
  </si>
  <si>
    <t>Cirurgia Menor Ambulatorial (CMA)</t>
  </si>
  <si>
    <t>09. SADT EXTERNO OFERTADO</t>
  </si>
  <si>
    <t>16. SADT EXTERNO OFERTADO</t>
  </si>
  <si>
    <t>Audiometria</t>
  </si>
  <si>
    <t>Cistoscopia</t>
  </si>
  <si>
    <t>Colonoscopia</t>
  </si>
  <si>
    <t>Colposcopia</t>
  </si>
  <si>
    <t>Densitometria Óssea</t>
  </si>
  <si>
    <t>Doppler Vascular</t>
  </si>
  <si>
    <t>Ecocardiografia</t>
  </si>
  <si>
    <t>Eletrocardiografia</t>
  </si>
  <si>
    <t>Eletroencefalografia</t>
  </si>
  <si>
    <t>Eletroneuromiografia</t>
  </si>
  <si>
    <t>Emissões otoacústica</t>
  </si>
  <si>
    <t>Inativo</t>
  </si>
  <si>
    <t>Endoscopia</t>
  </si>
  <si>
    <t>Espirometria</t>
  </si>
  <si>
    <t>Holter</t>
  </si>
  <si>
    <t>Mamografia</t>
  </si>
  <si>
    <t>Mapa</t>
  </si>
  <si>
    <t>Nasofibroscopia</t>
  </si>
  <si>
    <t>Punção Aspirativa por Agulha Fina (PAAF): Mama</t>
  </si>
  <si>
    <t>Punção Aspirativa por Agulha Fina (PAAF): Tireóide</t>
  </si>
  <si>
    <t>Punção Aspirativa por Agulha Grossa</t>
  </si>
  <si>
    <t>Radiologia</t>
  </si>
  <si>
    <t>Ressonância Nuclear Magnética</t>
  </si>
  <si>
    <t>Teste Ergométrico</t>
  </si>
  <si>
    <t>Tomografia Computadorizada</t>
  </si>
  <si>
    <t>Ultrassonografia</t>
  </si>
  <si>
    <t>Urodinâmica</t>
  </si>
  <si>
    <t>Videolaringoscopia</t>
  </si>
  <si>
    <t>17. SADT EXTERNO AGENDADO</t>
  </si>
  <si>
    <t>10. SADT EXTERNO REALIZADO</t>
  </si>
  <si>
    <t>18. SADT EXTERNO REALIZADO</t>
  </si>
  <si>
    <t>19. SADT EXTERNO ABSENTEÍSMO</t>
  </si>
  <si>
    <t>20. SADT INTERNO REALIZADO</t>
  </si>
  <si>
    <t>11. SADT INTERNO REALIZADO</t>
  </si>
  <si>
    <t>21. SADT INTERNO REALIZADO</t>
  </si>
  <si>
    <t>Análises Clínicas</t>
  </si>
  <si>
    <t>Patologia Clínica</t>
  </si>
  <si>
    <t>12. SADT INTERNO OFTALMOLOGICO REALIZADO</t>
  </si>
  <si>
    <t>22. SADT INTERNO OFTALMOLOGICO REALIZADO</t>
  </si>
  <si>
    <t>Fundoscopia</t>
  </si>
  <si>
    <t>Potencial de acuidade visual</t>
  </si>
  <si>
    <t>Tonometria</t>
  </si>
  <si>
    <t>Triagem oftalmológica</t>
  </si>
  <si>
    <t>Teste ortóptico</t>
  </si>
  <si>
    <t>Biomicroscopia de fundo de olho</t>
  </si>
  <si>
    <t>13. CENTRO ESPECIALIZADO EM ODONTOLOGIA (CEO II) - 
CONSULTAS ODONTOLÓGICAS</t>
  </si>
  <si>
    <t>23. CENTRO ESPECIALIZADO EM ODONTOLOGIA (CEO I) -  CONSULTAS ODONTOLÓGICAS</t>
  </si>
  <si>
    <t>Primeira Consulta</t>
  </si>
  <si>
    <t>Consulta Subsequente</t>
  </si>
  <si>
    <t>14. CENTRO ESPECIALIZADO EM ODONTOLOGIA (CEO II) - 
PROCEDIMENTOS POR ESPECIALIDADES</t>
  </si>
  <si>
    <t>24. CENTRO ESPECIALIZADO EM ODONTOLOGIA (CEO I) - PROCEDIMENTOS POR ESPECIALIDADES</t>
  </si>
  <si>
    <t>Procedimentos Básicos</t>
  </si>
  <si>
    <t>Periodontia</t>
  </si>
  <si>
    <t>Endodontia</t>
  </si>
  <si>
    <t>Cirurgia Oral</t>
  </si>
  <si>
    <t>15. CONSULTA/PROCEDIMENTO ODONTOLÓGICO</t>
  </si>
  <si>
    <t>25. CONSULTA/PROCEDIMENTO ODONTOLÓGICO</t>
  </si>
  <si>
    <t>Consulta/Procedimento Odontológico</t>
  </si>
  <si>
    <t>16. CLÍNICA DE TERAPIA RENAL SUBSTITUTIVA</t>
  </si>
  <si>
    <t>26. CLÍNICA DE TERAPIA RENAL SUBSTITUTIVA</t>
  </si>
  <si>
    <t>Hemodiálise</t>
  </si>
  <si>
    <t>Treinamento diálise peritoneal</t>
  </si>
  <si>
    <t>17. TRANSPORTE PARA TRS</t>
  </si>
  <si>
    <t>27. TRANSPORTE PARA TRS</t>
  </si>
  <si>
    <t>Ônibus I</t>
  </si>
  <si>
    <t>VAN</t>
  </si>
  <si>
    <t>Veículo I</t>
  </si>
  <si>
    <t>Veículo II</t>
  </si>
  <si>
    <t>Qtd Veículos</t>
  </si>
  <si>
    <t>INDICADORES E METAS DE DESEMPENHO</t>
  </si>
  <si>
    <t>Indicadores de Desempenho</t>
  </si>
  <si>
    <t>01. Razão do Quantitativo de Consultas Ofertadas</t>
  </si>
  <si>
    <t>Número de consultas ofertadas</t>
  </si>
  <si>
    <t>Número de consultas propostas nas metas da unidade</t>
  </si>
  <si>
    <t>02. Razão do Quantitativo de Exames (SADT) Ofertados</t>
  </si>
  <si>
    <t>Número de SADTS ofertados</t>
  </si>
  <si>
    <t>Número de SADTS propostos nas metas da unidade</t>
  </si>
  <si>
    <t>03. Percentual de Exames de Imagem com Resultado Liberado em até 72h</t>
  </si>
  <si>
    <t>≥ 70%</t>
  </si>
  <si>
    <t>Número de Exames de Imagem com Resultado Liberado em até 72h</t>
  </si>
  <si>
    <t>Número de Exames de Imagem com Realizados</t>
  </si>
  <si>
    <t>04. Taxa de Acuracidade de Estoque dos Medicamentos do Componente Especializado da Assistência Farmacêutica</t>
  </si>
  <si>
    <t>≥ 99%</t>
  </si>
  <si>
    <t>Número de itens em conformidade</t>
  </si>
  <si>
    <t>Número total de itens cadastrados no sistema</t>
  </si>
  <si>
    <t>05. Percentual de Consultas Farmacêuticas em Relação ao Número de Processos do CEAF atendidos no mês</t>
  </si>
  <si>
    <t>Número de Processos do CEAF atendidos no mês</t>
  </si>
  <si>
    <t>06. Taxa de Perda Financeira de Medicamentos por Prazo de Validade</t>
  </si>
  <si>
    <t>≤ 0,5%</t>
  </si>
  <si>
    <t>Valor financeiro da perda do segmento padronizado por validade expirada no hospital</t>
  </si>
  <si>
    <t>Valor financeiro inventariado na CAF no período</t>
  </si>
  <si>
    <t>INDICADORES DE EFETIVIDADE</t>
  </si>
  <si>
    <t>Indicadores de Efetividade</t>
  </si>
  <si>
    <t>01. Indicador de Gestão Ambulatorial (%)</t>
  </si>
  <si>
    <t>Taxa de Perda Primária Global (%)</t>
  </si>
  <si>
    <t>Taxa de Perda Primária Consultas Médicas</t>
  </si>
  <si>
    <t>Taxa de Perda Primária Não Médicas</t>
  </si>
  <si>
    <t>Taxa de Absenteísmo Global (%)</t>
  </si>
  <si>
    <t>Taxa de Absenteísmo Consultas Médicas</t>
  </si>
  <si>
    <t>Taxa de Absenteísmo Consultas Não Médicas</t>
  </si>
  <si>
    <t>Taxa de Perda Primária Consultas Médicas vaga CRE</t>
  </si>
  <si>
    <t>Taxa de Perda Primária Consultas Médicas interno</t>
  </si>
  <si>
    <t>Taxa de Perda Primária Consultas Médicas geral</t>
  </si>
  <si>
    <t>Taxa de Perda Primária Consultas Multiprofissionais</t>
  </si>
  <si>
    <t>Taxa de Perda Primária Geral em Consultas</t>
  </si>
  <si>
    <t>Taxa de Absenteísmo Geral</t>
  </si>
  <si>
    <t>Taxa de Absenteísmo Consultas Médicas vaga CRE</t>
  </si>
  <si>
    <t>Taxa de Absenteísmo Consultas Médicas interno</t>
  </si>
  <si>
    <t>Taxa de Absenteísmo Consultas Médicas geral</t>
  </si>
  <si>
    <t>Taxa de Absenteísmo Consultas Multiprofissionais</t>
  </si>
  <si>
    <t>Taxa de Absenteísmo Geral em Consultas</t>
  </si>
  <si>
    <t>02. Desaproveitamento SADT EXTERNO [Vaga CRE]</t>
  </si>
  <si>
    <t>Procedimento</t>
  </si>
  <si>
    <t>Perda primária</t>
  </si>
  <si>
    <t>Absenteísmo</t>
  </si>
  <si>
    <t>Mamograﬁa</t>
  </si>
  <si>
    <t>MAPA</t>
  </si>
  <si>
    <t>Punção aspirativa por agulha fina (PAAF): mama</t>
  </si>
  <si>
    <t>Punção aspirativa por agulha fina (PAAF): tireóide</t>
  </si>
  <si>
    <t>Punção aspirativa por agulha grossa</t>
  </si>
  <si>
    <t>Ressonância Magnética</t>
  </si>
  <si>
    <t>Tomograﬁa</t>
  </si>
  <si>
    <t>Ultrassonograﬁa </t>
  </si>
  <si>
    <t>03. Desaproveitamento SADT INTERNO</t>
  </si>
  <si>
    <t>04. Desaproveitamento SADT GERAL</t>
  </si>
  <si>
    <t>05. Dimensionamento de Equipe</t>
  </si>
  <si>
    <t>Profissão</t>
  </si>
  <si>
    <t>Celetista</t>
  </si>
  <si>
    <t>Estatutário</t>
  </si>
  <si>
    <t>Número de assitentes sociais</t>
  </si>
  <si>
    <t>N/A</t>
  </si>
  <si>
    <t>Número de biomédicos</t>
  </si>
  <si>
    <t>Número de enfermeiros</t>
  </si>
  <si>
    <t>Número de enfermeiros lotados na TRS</t>
  </si>
  <si>
    <t>Número de farmacêuticos</t>
  </si>
  <si>
    <t>Número de fisioterapeutas</t>
  </si>
  <si>
    <t>Número de fonoaudiólogos</t>
  </si>
  <si>
    <t>Número de médicos</t>
  </si>
  <si>
    <t>Número de médicos lotados na TRS</t>
  </si>
  <si>
    <t>Número de nutricionistas</t>
  </si>
  <si>
    <t>Número de psicólogos</t>
  </si>
  <si>
    <t>Número de técnicos de enfermagem</t>
  </si>
  <si>
    <t>Número de técnicos de enfermagem lotados ns TRS</t>
  </si>
  <si>
    <t>Número de profissionais administrativos e de suporte</t>
  </si>
  <si>
    <t>Total de trabalhadores</t>
  </si>
  <si>
    <t>03. Taxa de Absenteísmo</t>
  </si>
  <si>
    <t>Assistente social</t>
  </si>
  <si>
    <t>Biomédico</t>
  </si>
  <si>
    <t>Médicos</t>
  </si>
  <si>
    <t>Técnico de Enfermagem</t>
  </si>
  <si>
    <t>Áreas administrativas e de suporte</t>
  </si>
  <si>
    <t>GERAL</t>
  </si>
  <si>
    <t>04. Rotatividade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</si>
</sst>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%"/>
    <numFmt numFmtId="166" formatCode="&quot;R$&quot;\ #,##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sz val="50"/>
      <color rgb="FF000000"/>
      <name val="Calibri"/>
      <family val="2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</font>
    <font>
      <b/>
      <sz val="10"/>
      <color rgb="FF000000"/>
      <name val="Arial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  <charset val="1"/>
    </font>
    <font>
      <sz val="11"/>
      <color rgb="FF000000"/>
      <name val="Calibri"/>
    </font>
    <font>
      <sz val="50"/>
      <color rgb="FF000000"/>
      <name val="Arial"/>
      <family val="2"/>
    </font>
    <font>
      <sz val="50"/>
      <color rgb="FF000000"/>
      <name val="Arial"/>
    </font>
    <font>
      <sz val="10"/>
      <color theme="1"/>
      <name val="Arial"/>
      <family val="2"/>
    </font>
    <font>
      <b/>
      <sz val="11"/>
      <color rgb="FF000000"/>
      <name val="Arial"/>
      <charset val="1"/>
    </font>
    <font>
      <b/>
      <sz val="11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E2F0D9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2B2B2"/>
        <bgColor rgb="FF99CCFF"/>
      </patternFill>
    </fill>
    <fill>
      <patternFill patternType="solid">
        <fgColor rgb="FFD8D8D8"/>
        <bgColor rgb="FFCCFFFF"/>
      </patternFill>
    </fill>
    <fill>
      <patternFill patternType="solid">
        <fgColor rgb="FF81D41A"/>
        <bgColor rgb="FFE2F0D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164" fontId="5" fillId="2" borderId="1" xfId="1" applyNumberFormat="1" applyFont="1" applyFill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left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/>
    </xf>
    <xf numFmtId="3" fontId="9" fillId="0" borderId="2" xfId="1" applyNumberFormat="1" applyFont="1" applyBorder="1" applyAlignment="1">
      <alignment horizontal="left" vertical="center" wrapText="1" indent="1"/>
    </xf>
    <xf numFmtId="3" fontId="9" fillId="0" borderId="2" xfId="1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3" fillId="0" borderId="0" xfId="1" applyNumberFormat="1" applyAlignment="1">
      <alignment horizontal="center" vertical="center"/>
    </xf>
    <xf numFmtId="3" fontId="9" fillId="0" borderId="1" xfId="1" applyNumberFormat="1" applyFont="1" applyBorder="1" applyAlignment="1">
      <alignment horizontal="left" vertical="center" wrapText="1" indent="1"/>
    </xf>
    <xf numFmtId="3" fontId="9" fillId="0" borderId="1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left" vertical="center" wrapText="1" indent="1"/>
    </xf>
    <xf numFmtId="3" fontId="5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3" fontId="11" fillId="0" borderId="0" xfId="1" applyNumberFormat="1" applyFont="1" applyAlignment="1">
      <alignment horizontal="center" vertical="center"/>
    </xf>
    <xf numFmtId="164" fontId="2" fillId="0" borderId="0" xfId="0" applyNumberFormat="1" applyFont="1"/>
    <xf numFmtId="3" fontId="9" fillId="0" borderId="3" xfId="1" applyNumberFormat="1" applyFont="1" applyBorder="1" applyAlignment="1">
      <alignment horizontal="left" vertical="center" wrapText="1"/>
    </xf>
    <xf numFmtId="3" fontId="10" fillId="0" borderId="4" xfId="1" applyNumberFormat="1" applyFont="1" applyBorder="1" applyAlignment="1">
      <alignment horizontal="center" vertical="center"/>
    </xf>
    <xf numFmtId="3" fontId="12" fillId="0" borderId="4" xfId="1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Border="1" applyAlignment="1" applyProtection="1">
      <alignment horizontal="center" vertical="center"/>
      <protection locked="0"/>
    </xf>
    <xf numFmtId="3" fontId="9" fillId="0" borderId="1" xfId="1" quotePrefix="1" applyNumberFormat="1" applyFont="1" applyBorder="1" applyAlignment="1">
      <alignment horizontal="center" vertical="center"/>
    </xf>
    <xf numFmtId="3" fontId="14" fillId="0" borderId="1" xfId="1" applyNumberFormat="1" applyFont="1" applyBorder="1" applyAlignment="1">
      <alignment horizontal="center" vertical="center"/>
    </xf>
    <xf numFmtId="3" fontId="10" fillId="0" borderId="5" xfId="1" applyNumberFormat="1" applyFont="1" applyBorder="1" applyAlignment="1">
      <alignment horizontal="center" vertical="center"/>
    </xf>
    <xf numFmtId="3" fontId="12" fillId="0" borderId="5" xfId="1" applyNumberFormat="1" applyFont="1" applyBorder="1" applyAlignment="1">
      <alignment horizontal="center" vertical="center"/>
    </xf>
    <xf numFmtId="3" fontId="10" fillId="0" borderId="3" xfId="1" applyNumberFormat="1" applyFont="1" applyBorder="1" applyAlignment="1">
      <alignment horizontal="center" vertical="center"/>
    </xf>
    <xf numFmtId="3" fontId="12" fillId="0" borderId="3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vertical="center"/>
    </xf>
    <xf numFmtId="3" fontId="9" fillId="4" borderId="1" xfId="1" applyNumberFormat="1" applyFont="1" applyFill="1" applyBorder="1" applyAlignment="1">
      <alignment horizontal="left" vertical="center" wrapText="1" indent="1"/>
    </xf>
    <xf numFmtId="3" fontId="10" fillId="4" borderId="1" xfId="1" applyNumberFormat="1" applyFont="1" applyFill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9" fontId="10" fillId="5" borderId="1" xfId="0" applyNumberFormat="1" applyFont="1" applyFill="1" applyBorder="1" applyAlignment="1">
      <alignment horizontal="center" vertical="center"/>
    </xf>
    <xf numFmtId="9" fontId="12" fillId="5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left" vertical="center" wrapText="1" indent="2"/>
    </xf>
    <xf numFmtId="3" fontId="10" fillId="0" borderId="6" xfId="1" applyNumberFormat="1" applyFont="1" applyBorder="1" applyAlignment="1">
      <alignment horizontal="center" vertical="center"/>
    </xf>
    <xf numFmtId="3" fontId="10" fillId="0" borderId="1" xfId="0" applyNumberFormat="1" applyFont="1" applyBorder="1" applyAlignment="1" applyProtection="1">
      <alignment horizontal="center" vertical="center"/>
      <protection locked="0"/>
    </xf>
    <xf numFmtId="3" fontId="12" fillId="0" borderId="1" xfId="0" applyNumberFormat="1" applyFont="1" applyBorder="1" applyAlignment="1">
      <alignment horizontal="center" vertical="center"/>
    </xf>
    <xf numFmtId="3" fontId="10" fillId="0" borderId="2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center" vertical="center"/>
    </xf>
    <xf numFmtId="0" fontId="3" fillId="0" borderId="3" xfId="1" applyBorder="1" applyAlignment="1">
      <alignment horizontal="left" vertical="center" wrapText="1"/>
    </xf>
    <xf numFmtId="0" fontId="3" fillId="0" borderId="3" xfId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3" fontId="10" fillId="0" borderId="1" xfId="2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0" fillId="0" borderId="1" xfId="2" applyNumberFormat="1" applyFont="1" applyFill="1" applyBorder="1" applyAlignment="1" applyProtection="1">
      <alignment horizontal="center" vertical="center"/>
      <protection locked="0"/>
    </xf>
    <xf numFmtId="3" fontId="12" fillId="0" borderId="1" xfId="2" applyNumberFormat="1" applyFont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left" vertical="center" wrapText="1" indent="1"/>
    </xf>
    <xf numFmtId="3" fontId="10" fillId="6" borderId="1" xfId="0" applyNumberFormat="1" applyFont="1" applyFill="1" applyBorder="1" applyAlignment="1">
      <alignment horizontal="center" vertical="center"/>
    </xf>
    <xf numFmtId="3" fontId="10" fillId="6" borderId="1" xfId="2" applyNumberFormat="1" applyFont="1" applyFill="1" applyBorder="1" applyAlignment="1" applyProtection="1">
      <alignment horizontal="center" vertical="center"/>
    </xf>
    <xf numFmtId="3" fontId="9" fillId="6" borderId="1" xfId="1" applyNumberFormat="1" applyFont="1" applyFill="1" applyBorder="1" applyAlignment="1">
      <alignment horizontal="center" vertical="center"/>
    </xf>
    <xf numFmtId="3" fontId="12" fillId="6" borderId="1" xfId="2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 wrapText="1" indent="1"/>
    </xf>
    <xf numFmtId="3" fontId="6" fillId="0" borderId="1" xfId="2" applyNumberFormat="1" applyFont="1" applyFill="1" applyBorder="1" applyAlignment="1" applyProtection="1">
      <alignment horizontal="center" vertical="center"/>
    </xf>
    <xf numFmtId="3" fontId="13" fillId="0" borderId="1" xfId="2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left" vertical="center" wrapText="1" indent="1"/>
    </xf>
    <xf numFmtId="3" fontId="6" fillId="0" borderId="3" xfId="2" applyNumberFormat="1" applyFont="1" applyFill="1" applyBorder="1" applyAlignment="1" applyProtection="1">
      <alignment horizontal="center" vertical="center"/>
    </xf>
    <xf numFmtId="3" fontId="13" fillId="0" borderId="3" xfId="2" applyNumberFormat="1" applyFont="1" applyBorder="1" applyAlignment="1">
      <alignment horizontal="center" vertical="center"/>
    </xf>
    <xf numFmtId="164" fontId="5" fillId="3" borderId="7" xfId="1" applyNumberFormat="1" applyFont="1" applyFill="1" applyBorder="1" applyAlignment="1">
      <alignment horizontal="left" vertical="center" wrapText="1"/>
    </xf>
    <xf numFmtId="164" fontId="6" fillId="3" borderId="8" xfId="1" applyNumberFormat="1" applyFont="1" applyFill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left" vertical="center" wrapText="1" indent="1"/>
    </xf>
    <xf numFmtId="3" fontId="10" fillId="6" borderId="7" xfId="0" applyNumberFormat="1" applyFont="1" applyFill="1" applyBorder="1" applyAlignment="1">
      <alignment horizontal="left" vertical="center" wrapText="1" indent="1"/>
    </xf>
    <xf numFmtId="3" fontId="6" fillId="0" borderId="7" xfId="0" applyNumberFormat="1" applyFont="1" applyBorder="1" applyAlignment="1">
      <alignment horizontal="left" vertical="center" wrapText="1" indent="1"/>
    </xf>
    <xf numFmtId="3" fontId="12" fillId="0" borderId="1" xfId="2" applyNumberFormat="1" applyFont="1" applyFill="1" applyBorder="1" applyAlignment="1">
      <alignment horizontal="center" vertical="center"/>
    </xf>
    <xf numFmtId="165" fontId="10" fillId="5" borderId="1" xfId="2" applyNumberFormat="1" applyFont="1" applyFill="1" applyBorder="1" applyAlignment="1">
      <alignment horizontal="center" vertical="center"/>
    </xf>
    <xf numFmtId="165" fontId="10" fillId="0" borderId="1" xfId="2" applyNumberFormat="1" applyFont="1" applyFill="1" applyBorder="1" applyAlignment="1" applyProtection="1">
      <alignment horizontal="center" vertical="center"/>
    </xf>
    <xf numFmtId="165" fontId="10" fillId="6" borderId="1" xfId="2" applyNumberFormat="1" applyFont="1" applyFill="1" applyBorder="1" applyAlignment="1" applyProtection="1">
      <alignment horizontal="center" vertical="center"/>
    </xf>
    <xf numFmtId="165" fontId="6" fillId="0" borderId="1" xfId="2" applyNumberFormat="1" applyFont="1" applyFill="1" applyBorder="1" applyAlignment="1" applyProtection="1">
      <alignment horizontal="center" vertical="center"/>
    </xf>
    <xf numFmtId="164" fontId="6" fillId="3" borderId="7" xfId="1" applyNumberFormat="1" applyFont="1" applyFill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/>
    </xf>
    <xf numFmtId="3" fontId="10" fillId="0" borderId="7" xfId="2" applyNumberFormat="1" applyFont="1" applyFill="1" applyBorder="1" applyAlignment="1" applyProtection="1">
      <alignment horizontal="center" vertical="center"/>
      <protection locked="0"/>
    </xf>
    <xf numFmtId="3" fontId="10" fillId="0" borderId="8" xfId="2" applyNumberFormat="1" applyFont="1" applyFill="1" applyBorder="1" applyAlignment="1" applyProtection="1">
      <alignment horizontal="center" vertical="center"/>
    </xf>
    <xf numFmtId="3" fontId="6" fillId="0" borderId="8" xfId="2" applyNumberFormat="1" applyFont="1" applyFill="1" applyBorder="1" applyAlignment="1" applyProtection="1">
      <alignment horizontal="center" vertical="center"/>
    </xf>
    <xf numFmtId="3" fontId="6" fillId="0" borderId="7" xfId="2" applyNumberFormat="1" applyFont="1" applyFill="1" applyBorder="1" applyAlignment="1" applyProtection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5" fillId="3" borderId="8" xfId="1" applyNumberFormat="1" applyFont="1" applyFill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3" fontId="13" fillId="0" borderId="1" xfId="1" applyNumberFormat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13" fillId="0" borderId="1" xfId="1" applyNumberFormat="1" applyFont="1" applyBorder="1" applyAlignment="1">
      <alignment horizontal="center" vertical="center" wrapText="1"/>
    </xf>
    <xf numFmtId="3" fontId="9" fillId="6" borderId="1" xfId="1" applyNumberFormat="1" applyFont="1" applyFill="1" applyBorder="1" applyAlignment="1">
      <alignment horizontal="left" vertical="center" wrapText="1" indent="1"/>
    </xf>
    <xf numFmtId="3" fontId="12" fillId="6" borderId="1" xfId="0" applyNumberFormat="1" applyFont="1" applyFill="1" applyBorder="1" applyAlignment="1">
      <alignment horizontal="center" vertical="center"/>
    </xf>
    <xf numFmtId="0" fontId="3" fillId="0" borderId="0" xfId="1" applyAlignment="1">
      <alignment horizontal="lef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6" fillId="0" borderId="0" xfId="1" applyFont="1"/>
    <xf numFmtId="0" fontId="10" fillId="0" borderId="0" xfId="1" applyFont="1" applyAlignment="1">
      <alignment vertical="center"/>
    </xf>
    <xf numFmtId="164" fontId="6" fillId="7" borderId="1" xfId="1" applyNumberFormat="1" applyFont="1" applyFill="1" applyBorder="1" applyAlignment="1">
      <alignment horizontal="center" vertical="center" wrapText="1"/>
    </xf>
    <xf numFmtId="164" fontId="6" fillId="7" borderId="1" xfId="1" applyNumberFormat="1" applyFont="1" applyFill="1" applyBorder="1" applyAlignment="1">
      <alignment horizontal="center" vertical="center"/>
    </xf>
    <xf numFmtId="164" fontId="13" fillId="7" borderId="1" xfId="1" applyNumberFormat="1" applyFont="1" applyFill="1" applyBorder="1" applyAlignment="1">
      <alignment horizontal="center" vertical="center" wrapText="1"/>
    </xf>
    <xf numFmtId="164" fontId="13" fillId="7" borderId="1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/>
    <xf numFmtId="10" fontId="6" fillId="8" borderId="2" xfId="1" applyNumberFormat="1" applyFont="1" applyFill="1" applyBorder="1" applyAlignment="1">
      <alignment horizontal="left" vertical="center" wrapText="1"/>
    </xf>
    <xf numFmtId="9" fontId="6" fillId="2" borderId="2" xfId="1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0" fontId="13" fillId="8" borderId="2" xfId="1" applyNumberFormat="1" applyFont="1" applyFill="1" applyBorder="1" applyAlignment="1">
      <alignment horizontal="left" vertical="center" wrapText="1"/>
    </xf>
    <xf numFmtId="165" fontId="13" fillId="2" borderId="2" xfId="0" applyNumberFormat="1" applyFont="1" applyFill="1" applyBorder="1" applyAlignment="1">
      <alignment horizontal="center" vertical="center"/>
    </xf>
    <xf numFmtId="10" fontId="6" fillId="0" borderId="0" xfId="1" applyNumberFormat="1" applyFont="1" applyAlignment="1">
      <alignment vertical="center"/>
    </xf>
    <xf numFmtId="3" fontId="10" fillId="4" borderId="1" xfId="1" applyNumberFormat="1" applyFont="1" applyFill="1" applyBorder="1" applyAlignment="1">
      <alignment horizontal="left" vertical="center" wrapText="1" indent="2"/>
    </xf>
    <xf numFmtId="3" fontId="6" fillId="4" borderId="1" xfId="1" applyNumberFormat="1" applyFont="1" applyFill="1" applyBorder="1" applyAlignment="1">
      <alignment horizontal="center" vertical="center"/>
    </xf>
    <xf numFmtId="3" fontId="12" fillId="4" borderId="1" xfId="1" applyNumberFormat="1" applyFont="1" applyFill="1" applyBorder="1" applyAlignment="1">
      <alignment horizontal="left" vertical="center" wrapText="1" indent="2"/>
    </xf>
    <xf numFmtId="3" fontId="10" fillId="0" borderId="0" xfId="1" applyNumberFormat="1" applyFont="1" applyAlignment="1">
      <alignment vertical="center"/>
    </xf>
    <xf numFmtId="3" fontId="10" fillId="0" borderId="0" xfId="1" applyNumberFormat="1" applyFont="1"/>
    <xf numFmtId="10" fontId="6" fillId="8" borderId="1" xfId="1" applyNumberFormat="1" applyFont="1" applyFill="1" applyBorder="1" applyAlignment="1">
      <alignment horizontal="left" vertical="center" wrapText="1"/>
    </xf>
    <xf numFmtId="9" fontId="6" fillId="2" borderId="1" xfId="1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0" fontId="13" fillId="8" borderId="1" xfId="1" applyNumberFormat="1" applyFont="1" applyFill="1" applyBorder="1" applyAlignment="1">
      <alignment horizontal="left" vertical="center" wrapText="1"/>
    </xf>
    <xf numFmtId="165" fontId="13" fillId="2" borderId="1" xfId="0" applyNumberFormat="1" applyFont="1" applyFill="1" applyBorder="1" applyAlignment="1">
      <alignment horizontal="center" vertical="center"/>
    </xf>
    <xf numFmtId="9" fontId="6" fillId="8" borderId="1" xfId="1" applyNumberFormat="1" applyFont="1" applyFill="1" applyBorder="1" applyAlignment="1">
      <alignment horizontal="center" vertical="center"/>
    </xf>
    <xf numFmtId="165" fontId="6" fillId="8" borderId="1" xfId="0" applyNumberFormat="1" applyFont="1" applyFill="1" applyBorder="1" applyAlignment="1">
      <alignment horizontal="center" vertical="center"/>
    </xf>
    <xf numFmtId="165" fontId="13" fillId="8" borderId="1" xfId="0" applyNumberFormat="1" applyFont="1" applyFill="1" applyBorder="1" applyAlignment="1">
      <alignment horizontal="center" vertical="center"/>
    </xf>
    <xf numFmtId="3" fontId="18" fillId="6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166" fontId="10" fillId="4" borderId="1" xfId="1" applyNumberFormat="1" applyFont="1" applyFill="1" applyBorder="1" applyAlignment="1">
      <alignment horizontal="left" vertical="center" wrapText="1" indent="2"/>
    </xf>
    <xf numFmtId="166" fontId="6" fillId="4" borderId="1" xfId="1" applyNumberFormat="1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66" fontId="10" fillId="6" borderId="1" xfId="0" applyNumberFormat="1" applyFont="1" applyFill="1" applyBorder="1" applyAlignment="1">
      <alignment horizontal="center" vertical="center"/>
    </xf>
    <xf numFmtId="166" fontId="12" fillId="4" borderId="1" xfId="1" applyNumberFormat="1" applyFont="1" applyFill="1" applyBorder="1" applyAlignment="1">
      <alignment horizontal="left" vertical="center" wrapText="1" indent="2"/>
    </xf>
    <xf numFmtId="166" fontId="10" fillId="0" borderId="1" xfId="0" applyNumberFormat="1" applyFont="1" applyBorder="1" applyAlignment="1" applyProtection="1">
      <alignment horizontal="center" vertical="center"/>
      <protection locked="0"/>
    </xf>
    <xf numFmtId="166" fontId="12" fillId="0" borderId="1" xfId="0" applyNumberFormat="1" applyFont="1" applyBorder="1" applyAlignment="1">
      <alignment horizontal="center" vertical="center"/>
    </xf>
    <xf numFmtId="166" fontId="10" fillId="0" borderId="0" xfId="1" applyNumberFormat="1" applyFont="1"/>
    <xf numFmtId="164" fontId="6" fillId="7" borderId="10" xfId="1" applyNumberFormat="1" applyFont="1" applyFill="1" applyBorder="1" applyAlignment="1">
      <alignment horizontal="center" vertical="center" wrapText="1"/>
    </xf>
    <xf numFmtId="164" fontId="6" fillId="7" borderId="10" xfId="1" applyNumberFormat="1" applyFont="1" applyFill="1" applyBorder="1" applyAlignment="1">
      <alignment horizontal="centerContinuous" vertical="center"/>
    </xf>
    <xf numFmtId="10" fontId="6" fillId="8" borderId="10" xfId="1" applyNumberFormat="1" applyFont="1" applyFill="1" applyBorder="1" applyAlignment="1">
      <alignment horizontal="left" vertical="center" wrapText="1"/>
    </xf>
    <xf numFmtId="9" fontId="6" fillId="2" borderId="11" xfId="1" applyNumberFormat="1" applyFont="1" applyFill="1" applyBorder="1" applyAlignment="1">
      <alignment horizontal="centerContinuous" vertical="center"/>
    </xf>
    <xf numFmtId="165" fontId="6" fillId="2" borderId="12" xfId="0" applyNumberFormat="1" applyFont="1" applyFill="1" applyBorder="1" applyAlignment="1">
      <alignment horizontal="centerContinuous" vertical="center"/>
    </xf>
    <xf numFmtId="9" fontId="6" fillId="2" borderId="10" xfId="1" applyNumberFormat="1" applyFont="1" applyFill="1" applyBorder="1" applyAlignment="1">
      <alignment horizontal="centerContinuous" vertical="center"/>
    </xf>
    <xf numFmtId="165" fontId="6" fillId="2" borderId="10" xfId="0" applyNumberFormat="1" applyFont="1" applyFill="1" applyBorder="1" applyAlignment="1">
      <alignment horizontal="centerContinuous" vertical="center"/>
    </xf>
    <xf numFmtId="3" fontId="10" fillId="4" borderId="10" xfId="1" applyNumberFormat="1" applyFont="1" applyFill="1" applyBorder="1" applyAlignment="1">
      <alignment horizontal="left" vertical="center" wrapText="1" indent="2"/>
    </xf>
    <xf numFmtId="10" fontId="10" fillId="0" borderId="11" xfId="1" applyNumberFormat="1" applyFont="1" applyBorder="1" applyAlignment="1">
      <alignment horizontal="center" vertical="center"/>
    </xf>
    <xf numFmtId="10" fontId="10" fillId="0" borderId="12" xfId="1" applyNumberFormat="1" applyFont="1" applyBorder="1" applyAlignment="1">
      <alignment horizontal="center" vertical="center"/>
    </xf>
    <xf numFmtId="3" fontId="6" fillId="4" borderId="10" xfId="1" applyNumberFormat="1" applyFont="1" applyFill="1" applyBorder="1" applyAlignment="1">
      <alignment horizontal="left" vertical="center" wrapText="1" indent="2"/>
    </xf>
    <xf numFmtId="3" fontId="10" fillId="4" borderId="13" xfId="1" applyNumberFormat="1" applyFont="1" applyFill="1" applyBorder="1" applyAlignment="1">
      <alignment horizontal="left" vertical="center" wrapText="1" indent="2"/>
    </xf>
    <xf numFmtId="3" fontId="6" fillId="4" borderId="13" xfId="1" applyNumberFormat="1" applyFont="1" applyFill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164" fontId="6" fillId="2" borderId="10" xfId="1" applyNumberFormat="1" applyFont="1" applyFill="1" applyBorder="1" applyAlignment="1">
      <alignment horizontal="centerContinuous" vertical="center"/>
    </xf>
    <xf numFmtId="10" fontId="6" fillId="8" borderId="10" xfId="1" applyNumberFormat="1" applyFont="1" applyFill="1" applyBorder="1" applyAlignment="1">
      <alignment horizontal="center" vertical="center" wrapText="1"/>
    </xf>
    <xf numFmtId="10" fontId="10" fillId="4" borderId="10" xfId="1" applyNumberFormat="1" applyFont="1" applyFill="1" applyBorder="1" applyAlignment="1">
      <alignment horizontal="center" vertical="center"/>
    </xf>
    <xf numFmtId="10" fontId="10" fillId="0" borderId="10" xfId="0" applyNumberFormat="1" applyFont="1" applyBorder="1" applyAlignment="1">
      <alignment horizontal="center" vertical="center"/>
    </xf>
    <xf numFmtId="10" fontId="6" fillId="4" borderId="10" xfId="1" applyNumberFormat="1" applyFont="1" applyFill="1" applyBorder="1" applyAlignment="1">
      <alignment horizontal="center" vertical="center"/>
    </xf>
    <xf numFmtId="10" fontId="6" fillId="0" borderId="10" xfId="0" applyNumberFormat="1" applyFont="1" applyBorder="1" applyAlignment="1">
      <alignment horizontal="center" vertical="center"/>
    </xf>
    <xf numFmtId="3" fontId="6" fillId="0" borderId="0" xfId="1" applyNumberFormat="1" applyFont="1"/>
    <xf numFmtId="3" fontId="10" fillId="4" borderId="10" xfId="1" applyNumberFormat="1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6" fillId="4" borderId="11" xfId="1" applyNumberFormat="1" applyFont="1" applyFill="1" applyBorder="1" applyAlignment="1">
      <alignment horizontal="centerContinuous" vertical="center"/>
    </xf>
    <xf numFmtId="3" fontId="6" fillId="4" borderId="12" xfId="1" applyNumberFormat="1" applyFont="1" applyFill="1" applyBorder="1" applyAlignment="1">
      <alignment horizontal="centerContinuous" vertical="center"/>
    </xf>
    <xf numFmtId="3" fontId="6" fillId="0" borderId="12" xfId="0" applyNumberFormat="1" applyFont="1" applyBorder="1" applyAlignment="1">
      <alignment horizontal="centerContinuous" vertical="center"/>
    </xf>
    <xf numFmtId="3" fontId="6" fillId="4" borderId="10" xfId="1" applyNumberFormat="1" applyFont="1" applyFill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10" fillId="0" borderId="13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10" fontId="6" fillId="4" borderId="11" xfId="1" applyNumberFormat="1" applyFont="1" applyFill="1" applyBorder="1" applyAlignment="1">
      <alignment horizontal="centerContinuous" vertical="center"/>
    </xf>
    <xf numFmtId="10" fontId="6" fillId="4" borderId="12" xfId="1" applyNumberFormat="1" applyFont="1" applyFill="1" applyBorder="1" applyAlignment="1">
      <alignment horizontal="centerContinuous" vertical="center"/>
    </xf>
    <xf numFmtId="10" fontId="6" fillId="0" borderId="12" xfId="0" applyNumberFormat="1" applyFont="1" applyBorder="1" applyAlignment="1">
      <alignment horizontal="centerContinuous" vertical="center"/>
    </xf>
    <xf numFmtId="3" fontId="9" fillId="0" borderId="1" xfId="1" applyNumberFormat="1" applyFont="1" applyBorder="1" applyAlignment="1">
      <alignment horizontal="center" vertical="center"/>
    </xf>
    <xf numFmtId="3" fontId="10" fillId="0" borderId="6" xfId="2" applyNumberFormat="1" applyFont="1" applyFill="1" applyBorder="1" applyAlignment="1" applyProtection="1">
      <alignment horizontal="center" vertical="center"/>
    </xf>
    <xf numFmtId="3" fontId="10" fillId="0" borderId="2" xfId="2" applyNumberFormat="1" applyFont="1" applyFill="1" applyBorder="1" applyAlignment="1" applyProtection="1">
      <alignment horizontal="center" vertical="center"/>
    </xf>
    <xf numFmtId="3" fontId="9" fillId="0" borderId="6" xfId="1" applyNumberFormat="1" applyFont="1" applyBorder="1" applyAlignment="1">
      <alignment horizontal="center" vertical="center"/>
    </xf>
    <xf numFmtId="3" fontId="9" fillId="0" borderId="9" xfId="1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center" vertical="center"/>
    </xf>
    <xf numFmtId="3" fontId="19" fillId="9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10" fontId="6" fillId="0" borderId="11" xfId="1" applyNumberFormat="1" applyFont="1" applyBorder="1" applyAlignment="1">
      <alignment horizontal="center" vertical="center"/>
    </xf>
    <xf numFmtId="10" fontId="6" fillId="0" borderId="12" xfId="1" applyNumberFormat="1" applyFont="1" applyBorder="1" applyAlignment="1">
      <alignment horizontal="center" vertical="center"/>
    </xf>
    <xf numFmtId="10" fontId="10" fillId="0" borderId="11" xfId="1" applyNumberFormat="1" applyFont="1" applyBorder="1" applyAlignment="1">
      <alignment horizontal="center" vertical="center"/>
    </xf>
    <xf numFmtId="10" fontId="10" fillId="0" borderId="12" xfId="1" applyNumberFormat="1" applyFont="1" applyBorder="1" applyAlignment="1">
      <alignment horizontal="center" vertical="center"/>
    </xf>
    <xf numFmtId="10" fontId="6" fillId="4" borderId="11" xfId="1" applyNumberFormat="1" applyFont="1" applyFill="1" applyBorder="1" applyAlignment="1">
      <alignment horizontal="center" vertical="center"/>
    </xf>
    <xf numFmtId="10" fontId="6" fillId="4" borderId="12" xfId="1" applyNumberFormat="1" applyFont="1" applyFill="1" applyBorder="1" applyAlignment="1">
      <alignment horizontal="center" vertical="center"/>
    </xf>
    <xf numFmtId="3" fontId="6" fillId="4" borderId="11" xfId="1" applyNumberFormat="1" applyFont="1" applyFill="1" applyBorder="1" applyAlignment="1">
      <alignment horizontal="center" vertical="center"/>
    </xf>
    <xf numFmtId="3" fontId="6" fillId="4" borderId="12" xfId="1" applyNumberFormat="1" applyFont="1" applyFill="1" applyBorder="1" applyAlignment="1">
      <alignment horizontal="center" vertical="center"/>
    </xf>
    <xf numFmtId="3" fontId="20" fillId="9" borderId="10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164" fontId="6" fillId="7" borderId="11" xfId="1" applyNumberFormat="1" applyFont="1" applyFill="1" applyBorder="1" applyAlignment="1">
      <alignment horizontal="center" vertical="center"/>
    </xf>
    <xf numFmtId="164" fontId="6" fillId="7" borderId="12" xfId="1" applyNumberFormat="1" applyFont="1" applyFill="1" applyBorder="1" applyAlignment="1">
      <alignment horizontal="center" vertical="center"/>
    </xf>
    <xf numFmtId="9" fontId="6" fillId="2" borderId="11" xfId="1" applyNumberFormat="1" applyFont="1" applyFill="1" applyBorder="1" applyAlignment="1">
      <alignment horizontal="center" vertical="center"/>
    </xf>
    <xf numFmtId="9" fontId="6" fillId="2" borderId="12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5 2" xfId="1" xr:uid="{B9A0D76B-AA0E-4A17-A83E-4B9F07CED670}"/>
    <cellStyle name="Porcentagem 4" xfId="2" xr:uid="{E3F390CF-DC3B-4F3D-82DC-559B62A8D6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123825</xdr:colOff>
      <xdr:row>0</xdr:row>
      <xdr:rowOff>95250</xdr:rowOff>
    </xdr:from>
    <xdr:to>
      <xdr:col>16</xdr:col>
      <xdr:colOff>2019300</xdr:colOff>
      <xdr:row>0</xdr:row>
      <xdr:rowOff>638175</xdr:rowOff>
    </xdr:to>
    <xdr:pic>
      <xdr:nvPicPr>
        <xdr:cNvPr id="1041" name="Imagem 1">
          <a:extLst>
            <a:ext uri="{FF2B5EF4-FFF2-40B4-BE49-F238E27FC236}">
              <a16:creationId xmlns:a16="http://schemas.microsoft.com/office/drawing/2014/main" id="{923D939A-880B-E965-EE44-F022D7493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16</xdr:col>
      <xdr:colOff>2886075</xdr:colOff>
      <xdr:row>0</xdr:row>
      <xdr:rowOff>38100</xdr:rowOff>
    </xdr:from>
    <xdr:to>
      <xdr:col>19</xdr:col>
      <xdr:colOff>371475</xdr:colOff>
      <xdr:row>0</xdr:row>
      <xdr:rowOff>742950</xdr:rowOff>
    </xdr:to>
    <xdr:pic>
      <xdr:nvPicPr>
        <xdr:cNvPr id="1042" name="Imagem 2">
          <a:extLst>
            <a:ext uri="{FF2B5EF4-FFF2-40B4-BE49-F238E27FC236}">
              <a16:creationId xmlns:a16="http://schemas.microsoft.com/office/drawing/2014/main" id="{F888D0FA-7338-5306-6382-8636F19C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8100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19</xdr:col>
      <xdr:colOff>923925</xdr:colOff>
      <xdr:row>0</xdr:row>
      <xdr:rowOff>85725</xdr:rowOff>
    </xdr:from>
    <xdr:to>
      <xdr:col>21</xdr:col>
      <xdr:colOff>1304925</xdr:colOff>
      <xdr:row>0</xdr:row>
      <xdr:rowOff>628650</xdr:rowOff>
    </xdr:to>
    <xdr:pic>
      <xdr:nvPicPr>
        <xdr:cNvPr id="1043" name="Imagem 3">
          <a:extLst>
            <a:ext uri="{FF2B5EF4-FFF2-40B4-BE49-F238E27FC236}">
              <a16:creationId xmlns:a16="http://schemas.microsoft.com/office/drawing/2014/main" id="{B6EB66A5-075A-B869-14B4-337614FD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85725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228600</xdr:colOff>
      <xdr:row>0</xdr:row>
      <xdr:rowOff>114300</xdr:rowOff>
    </xdr:from>
    <xdr:to>
      <xdr:col>16</xdr:col>
      <xdr:colOff>2124075</xdr:colOff>
      <xdr:row>0</xdr:row>
      <xdr:rowOff>657225</xdr:rowOff>
    </xdr:to>
    <xdr:pic>
      <xdr:nvPicPr>
        <xdr:cNvPr id="2059" name="Imagem 5">
          <a:extLst>
            <a:ext uri="{FF2B5EF4-FFF2-40B4-BE49-F238E27FC236}">
              <a16:creationId xmlns:a16="http://schemas.microsoft.com/office/drawing/2014/main" id="{C77A24DD-6D16-C7CB-7E44-C49214F99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16</xdr:col>
      <xdr:colOff>2857500</xdr:colOff>
      <xdr:row>0</xdr:row>
      <xdr:rowOff>47625</xdr:rowOff>
    </xdr:from>
    <xdr:to>
      <xdr:col>21</xdr:col>
      <xdr:colOff>628650</xdr:colOff>
      <xdr:row>0</xdr:row>
      <xdr:rowOff>752475</xdr:rowOff>
    </xdr:to>
    <xdr:pic>
      <xdr:nvPicPr>
        <xdr:cNvPr id="2060" name="Imagem 1">
          <a:extLst>
            <a:ext uri="{FF2B5EF4-FFF2-40B4-BE49-F238E27FC236}">
              <a16:creationId xmlns:a16="http://schemas.microsoft.com/office/drawing/2014/main" id="{76A18BB7-8B7C-7641-D032-5E2D6AD97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47625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0</xdr:col>
      <xdr:colOff>2009775</xdr:colOff>
      <xdr:row>0</xdr:row>
      <xdr:rowOff>638175</xdr:rowOff>
    </xdr:to>
    <xdr:pic>
      <xdr:nvPicPr>
        <xdr:cNvPr id="3083" name="Imagem 1">
          <a:extLst>
            <a:ext uri="{FF2B5EF4-FFF2-40B4-BE49-F238E27FC236}">
              <a16:creationId xmlns:a16="http://schemas.microsoft.com/office/drawing/2014/main" id="{E288EDD2-3D3A-C6B7-71CE-2717E9AC3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3562350</xdr:colOff>
      <xdr:row>0</xdr:row>
      <xdr:rowOff>0</xdr:rowOff>
    </xdr:from>
    <xdr:to>
      <xdr:col>26</xdr:col>
      <xdr:colOff>1333500</xdr:colOff>
      <xdr:row>0</xdr:row>
      <xdr:rowOff>704850</xdr:rowOff>
    </xdr:to>
    <xdr:pic>
      <xdr:nvPicPr>
        <xdr:cNvPr id="3084" name="Imagem 2">
          <a:extLst>
            <a:ext uri="{FF2B5EF4-FFF2-40B4-BE49-F238E27FC236}">
              <a16:creationId xmlns:a16="http://schemas.microsoft.com/office/drawing/2014/main" id="{F26F7581-DC0A-3647-9BBF-4C8470E9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0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31AD9-12F3-42A7-A1D0-075296E6D20B}">
  <sheetPr filterMode="1">
    <tabColor theme="7" tint="-0.499984740745262"/>
    <pageSetUpPr fitToPage="1"/>
  </sheetPr>
  <dimension ref="A1:AZ335"/>
  <sheetViews>
    <sheetView showGridLines="0" tabSelected="1" view="pageBreakPreview" zoomScaleNormal="100" zoomScaleSheetLayoutView="100" workbookViewId="0">
      <pane xSplit="1" ySplit="4" topLeftCell="Q5" activePane="bottomRight" state="frozen"/>
      <selection pane="topRight" activeCell="T4" sqref="T4"/>
      <selection pane="bottomLeft" activeCell="T4" sqref="T4"/>
      <selection pane="bottomRight" activeCell="Q5" sqref="Q5"/>
    </sheetView>
  </sheetViews>
  <sheetFormatPr defaultColWidth="8.7109375" defaultRowHeight="15" x14ac:dyDescent="0.25"/>
  <cols>
    <col min="1" max="1" width="65.7109375" style="98" hidden="1" customWidth="1"/>
    <col min="2" max="6" width="14.7109375" style="3" hidden="1" customWidth="1"/>
    <col min="7" max="10" width="13.85546875" style="3" hidden="1" customWidth="1"/>
    <col min="11" max="11" width="25.5703125" style="3" hidden="1" customWidth="1"/>
    <col min="12" max="12" width="6.5703125" style="3" hidden="1" customWidth="1"/>
    <col min="13" max="14" width="6.85546875" style="3" hidden="1" customWidth="1"/>
    <col min="15" max="16" width="20.7109375" style="3" hidden="1" customWidth="1"/>
    <col min="17" max="17" width="90.7109375" style="98" customWidth="1"/>
    <col min="18" max="18" width="20.7109375" style="3" hidden="1" customWidth="1"/>
    <col min="19" max="19" width="15.7109375" style="3" hidden="1" customWidth="1"/>
    <col min="20" max="20" width="22.7109375" style="3" customWidth="1"/>
    <col min="21" max="21" width="20.7109375" style="3" hidden="1" customWidth="1"/>
    <col min="22" max="22" width="22.7109375" style="3" customWidth="1"/>
    <col min="23" max="26" width="25.7109375" style="3" hidden="1" customWidth="1"/>
    <col min="27" max="44" width="8.7109375" style="3" hidden="1" customWidth="1"/>
    <col min="45" max="16384" width="8.7109375" style="3"/>
  </cols>
  <sheetData>
    <row r="1" spans="1:52" s="2" customFormat="1" ht="64.5" x14ac:dyDescent="0.25">
      <c r="A1" s="1"/>
      <c r="Q1" s="1"/>
    </row>
    <row r="2" spans="1:52" x14ac:dyDescent="0.25">
      <c r="A2" s="177" t="s">
        <v>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</row>
    <row r="3" spans="1:52" x14ac:dyDescent="0.25">
      <c r="A3" s="178" t="s">
        <v>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9" t="s">
        <v>2</v>
      </c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</row>
    <row r="4" spans="1:52" s="11" customFormat="1" x14ac:dyDescent="0.25">
      <c r="A4" s="4" t="s">
        <v>3</v>
      </c>
      <c r="B4" s="5" t="s">
        <v>4</v>
      </c>
      <c r="C4" s="6" t="s">
        <v>5</v>
      </c>
      <c r="D4" s="5" t="s">
        <v>6</v>
      </c>
      <c r="E4" s="6">
        <v>45505</v>
      </c>
      <c r="F4" s="6">
        <f>_xll.FIMMÊS(E4,0)+1</f>
        <v>45536</v>
      </c>
      <c r="G4" s="6" t="s">
        <v>4</v>
      </c>
      <c r="H4" s="6" t="s">
        <v>7</v>
      </c>
      <c r="I4" s="6" t="s">
        <v>4</v>
      </c>
      <c r="J4" s="6" t="s">
        <v>8</v>
      </c>
      <c r="K4" s="5" t="s">
        <v>6</v>
      </c>
      <c r="L4" s="6">
        <v>45566</v>
      </c>
      <c r="M4" s="6">
        <f t="shared" ref="M4:AR4" si="0">_xll.FIMMÊS(L4,0)+1</f>
        <v>45597</v>
      </c>
      <c r="N4" s="6">
        <f t="shared" si="0"/>
        <v>45627</v>
      </c>
      <c r="O4" s="5" t="s">
        <v>4</v>
      </c>
      <c r="P4" s="6" t="s">
        <v>9</v>
      </c>
      <c r="Q4" s="7" t="s">
        <v>3</v>
      </c>
      <c r="R4" s="8" t="s">
        <v>4</v>
      </c>
      <c r="S4" s="9" t="s">
        <v>10</v>
      </c>
      <c r="T4" s="8" t="s">
        <v>6</v>
      </c>
      <c r="U4" s="9">
        <v>45658</v>
      </c>
      <c r="V4" s="9">
        <f t="shared" si="0"/>
        <v>45689</v>
      </c>
      <c r="W4" s="9">
        <f t="shared" si="0"/>
        <v>45717</v>
      </c>
      <c r="X4" s="9">
        <f t="shared" si="0"/>
        <v>45748</v>
      </c>
      <c r="Y4" s="9">
        <f t="shared" si="0"/>
        <v>45778</v>
      </c>
      <c r="Z4" s="9">
        <f t="shared" si="0"/>
        <v>45809</v>
      </c>
      <c r="AA4" s="10">
        <f t="shared" si="0"/>
        <v>45839</v>
      </c>
      <c r="AB4" s="10">
        <f t="shared" si="0"/>
        <v>45870</v>
      </c>
      <c r="AC4" s="10">
        <f t="shared" si="0"/>
        <v>45901</v>
      </c>
      <c r="AD4" s="10">
        <f t="shared" si="0"/>
        <v>45931</v>
      </c>
      <c r="AE4" s="10">
        <f t="shared" si="0"/>
        <v>45962</v>
      </c>
      <c r="AF4" s="10">
        <f t="shared" si="0"/>
        <v>45992</v>
      </c>
      <c r="AG4" s="10">
        <f t="shared" si="0"/>
        <v>46023</v>
      </c>
      <c r="AH4" s="10">
        <f t="shared" si="0"/>
        <v>46054</v>
      </c>
      <c r="AI4" s="10">
        <f t="shared" si="0"/>
        <v>46082</v>
      </c>
      <c r="AJ4" s="10">
        <f t="shared" si="0"/>
        <v>46113</v>
      </c>
      <c r="AK4" s="10">
        <f t="shared" si="0"/>
        <v>46143</v>
      </c>
      <c r="AL4" s="10">
        <f t="shared" si="0"/>
        <v>46174</v>
      </c>
      <c r="AM4" s="10">
        <f t="shared" si="0"/>
        <v>46204</v>
      </c>
      <c r="AN4" s="10">
        <f t="shared" si="0"/>
        <v>46235</v>
      </c>
      <c r="AO4" s="10">
        <f t="shared" si="0"/>
        <v>46266</v>
      </c>
      <c r="AP4" s="10">
        <f t="shared" si="0"/>
        <v>46296</v>
      </c>
      <c r="AQ4" s="10">
        <f t="shared" si="0"/>
        <v>46327</v>
      </c>
      <c r="AR4" s="10">
        <f t="shared" si="0"/>
        <v>46357</v>
      </c>
      <c r="AZ4" s="11" t="s">
        <v>11</v>
      </c>
    </row>
    <row r="5" spans="1:52" s="15" customFormat="1" x14ac:dyDescent="0.25">
      <c r="A5" s="12" t="s">
        <v>12</v>
      </c>
      <c r="B5" s="13">
        <f>B44</f>
        <v>738.77419354838707</v>
      </c>
      <c r="C5" s="13">
        <f t="shared" ref="C5:P5" si="1">C44</f>
        <v>416</v>
      </c>
      <c r="D5" s="13">
        <f t="shared" si="1"/>
        <v>3817</v>
      </c>
      <c r="E5" s="13">
        <f t="shared" si="1"/>
        <v>4149</v>
      </c>
      <c r="F5" s="13">
        <f t="shared" si="1"/>
        <v>4332</v>
      </c>
      <c r="G5" s="13">
        <f t="shared" si="1"/>
        <v>3078</v>
      </c>
      <c r="H5" s="13">
        <f t="shared" si="1"/>
        <v>3869</v>
      </c>
      <c r="I5" s="13">
        <f t="shared" si="1"/>
        <v>739</v>
      </c>
      <c r="J5" s="13">
        <f t="shared" si="1"/>
        <v>582</v>
      </c>
      <c r="K5" s="13">
        <f t="shared" si="1"/>
        <v>3817</v>
      </c>
      <c r="L5" s="13">
        <f t="shared" si="1"/>
        <v>4451</v>
      </c>
      <c r="M5" s="13">
        <f t="shared" si="1"/>
        <v>4192</v>
      </c>
      <c r="N5" s="13">
        <f t="shared" si="1"/>
        <v>4293</v>
      </c>
      <c r="O5" s="13">
        <f t="shared" si="1"/>
        <v>2463</v>
      </c>
      <c r="P5" s="13">
        <f t="shared" si="1"/>
        <v>2553</v>
      </c>
      <c r="Q5" s="12" t="s">
        <v>12</v>
      </c>
      <c r="R5" s="14">
        <f>ROUND((T5/31)*11,0)</f>
        <v>1561</v>
      </c>
      <c r="S5" s="13">
        <f t="shared" ref="S5:AR5" si="2">S44</f>
        <v>1774</v>
      </c>
      <c r="T5" s="13">
        <f t="shared" si="2"/>
        <v>4400</v>
      </c>
      <c r="U5" s="13">
        <f t="shared" si="2"/>
        <v>4327</v>
      </c>
      <c r="V5" s="13">
        <f t="shared" si="2"/>
        <v>4717</v>
      </c>
      <c r="W5" s="13">
        <f t="shared" si="2"/>
        <v>0</v>
      </c>
      <c r="X5" s="13">
        <f t="shared" si="2"/>
        <v>0</v>
      </c>
      <c r="Y5" s="13">
        <f t="shared" si="2"/>
        <v>0</v>
      </c>
      <c r="Z5" s="13">
        <f t="shared" si="2"/>
        <v>0</v>
      </c>
      <c r="AA5" s="13">
        <f t="shared" si="2"/>
        <v>0</v>
      </c>
      <c r="AB5" s="13">
        <f t="shared" si="2"/>
        <v>0</v>
      </c>
      <c r="AC5" s="13">
        <f t="shared" si="2"/>
        <v>0</v>
      </c>
      <c r="AD5" s="13">
        <f t="shared" si="2"/>
        <v>0</v>
      </c>
      <c r="AE5" s="13">
        <f t="shared" si="2"/>
        <v>0</v>
      </c>
      <c r="AF5" s="13">
        <f t="shared" si="2"/>
        <v>0</v>
      </c>
      <c r="AG5" s="13">
        <f t="shared" si="2"/>
        <v>0</v>
      </c>
      <c r="AH5" s="13">
        <f t="shared" si="2"/>
        <v>0</v>
      </c>
      <c r="AI5" s="13">
        <f t="shared" si="2"/>
        <v>0</v>
      </c>
      <c r="AJ5" s="13">
        <f t="shared" si="2"/>
        <v>0</v>
      </c>
      <c r="AK5" s="13">
        <f t="shared" si="2"/>
        <v>0</v>
      </c>
      <c r="AL5" s="13">
        <f t="shared" si="2"/>
        <v>0</v>
      </c>
      <c r="AM5" s="13">
        <f t="shared" si="2"/>
        <v>0</v>
      </c>
      <c r="AN5" s="13">
        <f t="shared" si="2"/>
        <v>0</v>
      </c>
      <c r="AO5" s="13">
        <f t="shared" si="2"/>
        <v>0</v>
      </c>
      <c r="AP5" s="13">
        <f t="shared" si="2"/>
        <v>0</v>
      </c>
      <c r="AQ5" s="13">
        <f t="shared" si="2"/>
        <v>0</v>
      </c>
      <c r="AR5" s="13">
        <f t="shared" si="2"/>
        <v>0</v>
      </c>
      <c r="AZ5" s="15" t="s">
        <v>13</v>
      </c>
    </row>
    <row r="6" spans="1:52" s="15" customFormat="1" x14ac:dyDescent="0.25">
      <c r="A6" s="16" t="s">
        <v>14</v>
      </c>
      <c r="B6" s="17">
        <f>B78</f>
        <v>708.77419354838707</v>
      </c>
      <c r="C6" s="17">
        <f t="shared" ref="C6:P6" si="3">C78</f>
        <v>445</v>
      </c>
      <c r="D6" s="17">
        <f t="shared" si="3"/>
        <v>3662</v>
      </c>
      <c r="E6" s="17">
        <f t="shared" si="3"/>
        <v>4219</v>
      </c>
      <c r="F6" s="17">
        <f t="shared" si="3"/>
        <v>4142</v>
      </c>
      <c r="G6" s="17">
        <f t="shared" si="3"/>
        <v>2953</v>
      </c>
      <c r="H6" s="17">
        <f t="shared" si="3"/>
        <v>3222</v>
      </c>
      <c r="I6" s="17">
        <f t="shared" si="3"/>
        <v>709</v>
      </c>
      <c r="J6" s="17">
        <f t="shared" si="3"/>
        <v>594</v>
      </c>
      <c r="K6" s="17">
        <f t="shared" si="3"/>
        <v>3662</v>
      </c>
      <c r="L6" s="17">
        <f t="shared" si="3"/>
        <v>3816</v>
      </c>
      <c r="M6" s="17">
        <f t="shared" si="3"/>
        <v>3721</v>
      </c>
      <c r="N6" s="17">
        <f t="shared" si="3"/>
        <v>3970</v>
      </c>
      <c r="O6" s="17">
        <f t="shared" si="3"/>
        <v>2363</v>
      </c>
      <c r="P6" s="17">
        <f t="shared" si="3"/>
        <v>2737</v>
      </c>
      <c r="Q6" s="16" t="s">
        <v>14</v>
      </c>
      <c r="R6" s="14">
        <f>ROUND((T6/31)*11,0)</f>
        <v>1526</v>
      </c>
      <c r="S6" s="17">
        <f>S78</f>
        <v>1512</v>
      </c>
      <c r="T6" s="17">
        <f t="shared" ref="T6:AR6" si="4">T78</f>
        <v>4300</v>
      </c>
      <c r="U6" s="17">
        <f t="shared" si="4"/>
        <v>1512</v>
      </c>
      <c r="V6" s="17">
        <f t="shared" si="4"/>
        <v>4362</v>
      </c>
      <c r="W6" s="17">
        <f t="shared" si="4"/>
        <v>0</v>
      </c>
      <c r="X6" s="17">
        <f t="shared" si="4"/>
        <v>0</v>
      </c>
      <c r="Y6" s="17">
        <f t="shared" si="4"/>
        <v>0</v>
      </c>
      <c r="Z6" s="17">
        <f t="shared" si="4"/>
        <v>0</v>
      </c>
      <c r="AA6" s="17">
        <f t="shared" si="4"/>
        <v>0</v>
      </c>
      <c r="AB6" s="17">
        <f t="shared" si="4"/>
        <v>0</v>
      </c>
      <c r="AC6" s="17">
        <f t="shared" si="4"/>
        <v>0</v>
      </c>
      <c r="AD6" s="17">
        <f t="shared" si="4"/>
        <v>0</v>
      </c>
      <c r="AE6" s="17">
        <f t="shared" si="4"/>
        <v>0</v>
      </c>
      <c r="AF6" s="17">
        <f t="shared" si="4"/>
        <v>0</v>
      </c>
      <c r="AG6" s="17">
        <f t="shared" si="4"/>
        <v>0</v>
      </c>
      <c r="AH6" s="17">
        <f t="shared" si="4"/>
        <v>0</v>
      </c>
      <c r="AI6" s="17">
        <f t="shared" si="4"/>
        <v>0</v>
      </c>
      <c r="AJ6" s="17">
        <f t="shared" si="4"/>
        <v>0</v>
      </c>
      <c r="AK6" s="17">
        <f t="shared" si="4"/>
        <v>0</v>
      </c>
      <c r="AL6" s="17">
        <f t="shared" si="4"/>
        <v>0</v>
      </c>
      <c r="AM6" s="17">
        <f t="shared" si="4"/>
        <v>0</v>
      </c>
      <c r="AN6" s="17">
        <f t="shared" si="4"/>
        <v>0</v>
      </c>
      <c r="AO6" s="17">
        <f t="shared" si="4"/>
        <v>0</v>
      </c>
      <c r="AP6" s="17">
        <f t="shared" si="4"/>
        <v>0</v>
      </c>
      <c r="AQ6" s="17">
        <f t="shared" si="4"/>
        <v>0</v>
      </c>
      <c r="AR6" s="17">
        <f t="shared" si="4"/>
        <v>0</v>
      </c>
      <c r="AZ6" s="15" t="s">
        <v>13</v>
      </c>
    </row>
    <row r="7" spans="1:52" s="21" customFormat="1" x14ac:dyDescent="0.25">
      <c r="A7" s="18" t="s">
        <v>15</v>
      </c>
      <c r="B7" s="19">
        <f>SUM(B5:B6)</f>
        <v>1447.5483870967741</v>
      </c>
      <c r="C7" s="19">
        <f t="shared" ref="C7:P7" si="5">SUM(C5:C6)</f>
        <v>861</v>
      </c>
      <c r="D7" s="19">
        <f t="shared" si="5"/>
        <v>7479</v>
      </c>
      <c r="E7" s="19">
        <f t="shared" si="5"/>
        <v>8368</v>
      </c>
      <c r="F7" s="19">
        <f t="shared" si="5"/>
        <v>8474</v>
      </c>
      <c r="G7" s="19">
        <f t="shared" si="5"/>
        <v>6031</v>
      </c>
      <c r="H7" s="19">
        <f t="shared" si="5"/>
        <v>7091</v>
      </c>
      <c r="I7" s="19">
        <f t="shared" si="5"/>
        <v>1448</v>
      </c>
      <c r="J7" s="19">
        <f t="shared" si="5"/>
        <v>1176</v>
      </c>
      <c r="K7" s="19">
        <f t="shared" si="5"/>
        <v>7479</v>
      </c>
      <c r="L7" s="19">
        <f t="shared" si="5"/>
        <v>8267</v>
      </c>
      <c r="M7" s="19">
        <f t="shared" si="5"/>
        <v>7913</v>
      </c>
      <c r="N7" s="19">
        <f t="shared" si="5"/>
        <v>8263</v>
      </c>
      <c r="O7" s="19">
        <f t="shared" si="5"/>
        <v>4826</v>
      </c>
      <c r="P7" s="19">
        <f t="shared" si="5"/>
        <v>5290</v>
      </c>
      <c r="Q7" s="18" t="s">
        <v>15</v>
      </c>
      <c r="R7" s="19">
        <f t="shared" ref="R7:AR7" si="6">SUM(R5:R6)</f>
        <v>3087</v>
      </c>
      <c r="S7" s="19">
        <f t="shared" si="6"/>
        <v>3286</v>
      </c>
      <c r="T7" s="19">
        <f t="shared" si="6"/>
        <v>8700</v>
      </c>
      <c r="U7" s="19">
        <f t="shared" si="6"/>
        <v>5839</v>
      </c>
      <c r="V7" s="19">
        <f t="shared" si="6"/>
        <v>9079</v>
      </c>
      <c r="W7" s="19">
        <f t="shared" si="6"/>
        <v>0</v>
      </c>
      <c r="X7" s="19">
        <f t="shared" si="6"/>
        <v>0</v>
      </c>
      <c r="Y7" s="19">
        <f t="shared" si="6"/>
        <v>0</v>
      </c>
      <c r="Z7" s="19">
        <f t="shared" si="6"/>
        <v>0</v>
      </c>
      <c r="AA7" s="20">
        <f t="shared" si="6"/>
        <v>0</v>
      </c>
      <c r="AB7" s="20">
        <f t="shared" si="6"/>
        <v>0</v>
      </c>
      <c r="AC7" s="20">
        <f t="shared" si="6"/>
        <v>0</v>
      </c>
      <c r="AD7" s="20">
        <f t="shared" si="6"/>
        <v>0</v>
      </c>
      <c r="AE7" s="20">
        <f t="shared" si="6"/>
        <v>0</v>
      </c>
      <c r="AF7" s="20">
        <f t="shared" si="6"/>
        <v>0</v>
      </c>
      <c r="AG7" s="20">
        <f t="shared" si="6"/>
        <v>0</v>
      </c>
      <c r="AH7" s="20">
        <f t="shared" si="6"/>
        <v>0</v>
      </c>
      <c r="AI7" s="20">
        <f t="shared" si="6"/>
        <v>0</v>
      </c>
      <c r="AJ7" s="20">
        <f t="shared" si="6"/>
        <v>0</v>
      </c>
      <c r="AK7" s="20">
        <f t="shared" si="6"/>
        <v>0</v>
      </c>
      <c r="AL7" s="20">
        <f t="shared" si="6"/>
        <v>0</v>
      </c>
      <c r="AM7" s="20">
        <f t="shared" si="6"/>
        <v>0</v>
      </c>
      <c r="AN7" s="20">
        <f t="shared" si="6"/>
        <v>0</v>
      </c>
      <c r="AO7" s="20">
        <f t="shared" si="6"/>
        <v>0</v>
      </c>
      <c r="AP7" s="20">
        <f t="shared" si="6"/>
        <v>0</v>
      </c>
      <c r="AQ7" s="20">
        <f t="shared" si="6"/>
        <v>0</v>
      </c>
      <c r="AR7" s="20">
        <f t="shared" si="6"/>
        <v>0</v>
      </c>
      <c r="AZ7" s="21" t="s">
        <v>13</v>
      </c>
    </row>
    <row r="8" spans="1:52" x14ac:dyDescent="0.25">
      <c r="A8" s="22">
        <f t="shared" ref="A8:A19" si="7">Q8</f>
        <v>0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 s="23"/>
      <c r="R8" s="24"/>
      <c r="S8" s="24"/>
      <c r="T8" s="24"/>
      <c r="U8" s="24"/>
      <c r="V8" s="24"/>
      <c r="W8" s="24"/>
      <c r="X8" s="24"/>
      <c r="Y8" s="24"/>
      <c r="Z8" s="24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Z8" s="3" t="s">
        <v>13</v>
      </c>
    </row>
    <row r="9" spans="1:52" x14ac:dyDescent="0.25">
      <c r="A9" s="22" t="str">
        <f t="shared" si="7"/>
        <v>02. CONSULTA MÉDICA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 s="7" t="s">
        <v>16</v>
      </c>
      <c r="R9" s="8" t="s">
        <v>4</v>
      </c>
      <c r="S9" s="9" t="s">
        <v>10</v>
      </c>
      <c r="T9" s="8" t="s">
        <v>6</v>
      </c>
      <c r="U9" s="9">
        <v>45658</v>
      </c>
      <c r="V9" s="9">
        <f t="shared" ref="V9:AR9" si="8">_xll.FIMMÊS(U9,0)+1</f>
        <v>45689</v>
      </c>
      <c r="W9" s="9">
        <f t="shared" si="8"/>
        <v>45717</v>
      </c>
      <c r="X9" s="9">
        <f t="shared" si="8"/>
        <v>45748</v>
      </c>
      <c r="Y9" s="9">
        <f t="shared" si="8"/>
        <v>45778</v>
      </c>
      <c r="Z9" s="9">
        <f t="shared" si="8"/>
        <v>45809</v>
      </c>
      <c r="AA9" s="10">
        <f t="shared" si="8"/>
        <v>45839</v>
      </c>
      <c r="AB9" s="10">
        <f t="shared" si="8"/>
        <v>45870</v>
      </c>
      <c r="AC9" s="10">
        <f t="shared" si="8"/>
        <v>45901</v>
      </c>
      <c r="AD9" s="10">
        <f t="shared" si="8"/>
        <v>45931</v>
      </c>
      <c r="AE9" s="10">
        <f t="shared" si="8"/>
        <v>45962</v>
      </c>
      <c r="AF9" s="10">
        <f t="shared" si="8"/>
        <v>45992</v>
      </c>
      <c r="AG9" s="10">
        <f t="shared" si="8"/>
        <v>46023</v>
      </c>
      <c r="AH9" s="10">
        <f t="shared" si="8"/>
        <v>46054</v>
      </c>
      <c r="AI9" s="10">
        <f t="shared" si="8"/>
        <v>46082</v>
      </c>
      <c r="AJ9" s="10">
        <f t="shared" si="8"/>
        <v>46113</v>
      </c>
      <c r="AK9" s="10">
        <f t="shared" si="8"/>
        <v>46143</v>
      </c>
      <c r="AL9" s="10">
        <f t="shared" si="8"/>
        <v>46174</v>
      </c>
      <c r="AM9" s="10">
        <f t="shared" si="8"/>
        <v>46204</v>
      </c>
      <c r="AN9" s="10">
        <f t="shared" si="8"/>
        <v>46235</v>
      </c>
      <c r="AO9" s="10">
        <f t="shared" si="8"/>
        <v>46266</v>
      </c>
      <c r="AP9" s="10">
        <f t="shared" si="8"/>
        <v>46296</v>
      </c>
      <c r="AQ9" s="10">
        <f t="shared" si="8"/>
        <v>46327</v>
      </c>
      <c r="AR9" s="10">
        <f t="shared" si="8"/>
        <v>46357</v>
      </c>
      <c r="AZ9" s="3" t="s">
        <v>17</v>
      </c>
    </row>
    <row r="10" spans="1:52" x14ac:dyDescent="0.25">
      <c r="A10" s="22" t="str">
        <f t="shared" si="7"/>
        <v>Primeira consulta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 s="12" t="s">
        <v>18</v>
      </c>
      <c r="R10" s="14"/>
      <c r="S10" s="13"/>
      <c r="T10" s="13">
        <v>1540</v>
      </c>
      <c r="U10" s="13"/>
      <c r="V10" s="26">
        <v>1383</v>
      </c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Z10" s="3" t="s">
        <v>13</v>
      </c>
    </row>
    <row r="11" spans="1:52" x14ac:dyDescent="0.25">
      <c r="A11" s="22" t="str">
        <f t="shared" si="7"/>
        <v>Interconsulta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 s="12" t="s">
        <v>19</v>
      </c>
      <c r="R11" s="14"/>
      <c r="S11" s="13"/>
      <c r="T11" s="174">
        <v>2860</v>
      </c>
      <c r="U11" s="13"/>
      <c r="V11" s="13">
        <v>1333</v>
      </c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Z11" s="3" t="s">
        <v>13</v>
      </c>
    </row>
    <row r="12" spans="1:52" x14ac:dyDescent="0.25">
      <c r="A12" s="22" t="str">
        <f t="shared" si="7"/>
        <v>Retorno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 s="16" t="s">
        <v>20</v>
      </c>
      <c r="R12" s="14"/>
      <c r="S12" s="17"/>
      <c r="T12" s="176"/>
      <c r="U12" s="17"/>
      <c r="V12" s="17">
        <v>2001</v>
      </c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Z12" s="3" t="s">
        <v>13</v>
      </c>
    </row>
    <row r="13" spans="1:52" x14ac:dyDescent="0.25">
      <c r="A13" s="22" t="str">
        <f t="shared" si="7"/>
        <v>TOTAL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 s="18" t="s">
        <v>15</v>
      </c>
      <c r="R13" s="19">
        <f t="shared" ref="R13:AR13" si="9">SUM(R10:R12)</f>
        <v>0</v>
      </c>
      <c r="S13" s="19">
        <f t="shared" si="9"/>
        <v>0</v>
      </c>
      <c r="T13" s="19">
        <f t="shared" si="9"/>
        <v>4400</v>
      </c>
      <c r="U13" s="19">
        <f t="shared" si="9"/>
        <v>0</v>
      </c>
      <c r="V13" s="19">
        <f t="shared" si="9"/>
        <v>4717</v>
      </c>
      <c r="W13" s="19">
        <f t="shared" si="9"/>
        <v>0</v>
      </c>
      <c r="X13" s="19">
        <f t="shared" si="9"/>
        <v>0</v>
      </c>
      <c r="Y13" s="19">
        <f t="shared" si="9"/>
        <v>0</v>
      </c>
      <c r="Z13" s="19">
        <f t="shared" si="9"/>
        <v>0</v>
      </c>
      <c r="AA13" s="19">
        <f t="shared" si="9"/>
        <v>0</v>
      </c>
      <c r="AB13" s="19">
        <f t="shared" si="9"/>
        <v>0</v>
      </c>
      <c r="AC13" s="19">
        <f t="shared" si="9"/>
        <v>0</v>
      </c>
      <c r="AD13" s="19">
        <f t="shared" si="9"/>
        <v>0</v>
      </c>
      <c r="AE13" s="19">
        <f t="shared" si="9"/>
        <v>0</v>
      </c>
      <c r="AF13" s="19">
        <f t="shared" si="9"/>
        <v>0</v>
      </c>
      <c r="AG13" s="19">
        <f t="shared" si="9"/>
        <v>0</v>
      </c>
      <c r="AH13" s="19">
        <f t="shared" si="9"/>
        <v>0</v>
      </c>
      <c r="AI13" s="19">
        <f t="shared" si="9"/>
        <v>0</v>
      </c>
      <c r="AJ13" s="19">
        <f t="shared" si="9"/>
        <v>0</v>
      </c>
      <c r="AK13" s="19">
        <f t="shared" si="9"/>
        <v>0</v>
      </c>
      <c r="AL13" s="19">
        <f t="shared" si="9"/>
        <v>0</v>
      </c>
      <c r="AM13" s="19">
        <f t="shared" si="9"/>
        <v>0</v>
      </c>
      <c r="AN13" s="19">
        <f t="shared" si="9"/>
        <v>0</v>
      </c>
      <c r="AO13" s="19">
        <f t="shared" si="9"/>
        <v>0</v>
      </c>
      <c r="AP13" s="19">
        <f t="shared" si="9"/>
        <v>0</v>
      </c>
      <c r="AQ13" s="19">
        <f t="shared" si="9"/>
        <v>0</v>
      </c>
      <c r="AR13" s="19">
        <f t="shared" si="9"/>
        <v>0</v>
      </c>
      <c r="AZ13" s="3" t="s">
        <v>13</v>
      </c>
    </row>
    <row r="14" spans="1:52" x14ac:dyDescent="0.25">
      <c r="A14" s="22">
        <f t="shared" si="7"/>
        <v>0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 s="23"/>
      <c r="R14" s="24"/>
      <c r="S14" s="24"/>
      <c r="T14" s="24"/>
      <c r="U14" s="24"/>
      <c r="V14" s="24"/>
      <c r="W14" s="24"/>
      <c r="X14" s="24"/>
      <c r="Y14" s="24"/>
      <c r="Z14" s="24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Z14" s="3" t="s">
        <v>13</v>
      </c>
    </row>
    <row r="15" spans="1:52" x14ac:dyDescent="0.25">
      <c r="A15" s="22" t="str">
        <f t="shared" si="7"/>
        <v>03. CONSULTA MULTIPROFISSIONAL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 s="7" t="s">
        <v>21</v>
      </c>
      <c r="R15" s="8" t="s">
        <v>4</v>
      </c>
      <c r="S15" s="9" t="s">
        <v>10</v>
      </c>
      <c r="T15" s="8" t="s">
        <v>6</v>
      </c>
      <c r="U15" s="9">
        <v>45658</v>
      </c>
      <c r="V15" s="9">
        <f t="shared" ref="V15:AR15" si="10">_xll.FIMMÊS(U15,0)+1</f>
        <v>45689</v>
      </c>
      <c r="W15" s="9">
        <f t="shared" si="10"/>
        <v>45717</v>
      </c>
      <c r="X15" s="9">
        <f t="shared" si="10"/>
        <v>45748</v>
      </c>
      <c r="Y15" s="9">
        <f t="shared" si="10"/>
        <v>45778</v>
      </c>
      <c r="Z15" s="9">
        <f t="shared" si="10"/>
        <v>45809</v>
      </c>
      <c r="AA15" s="9">
        <f t="shared" si="10"/>
        <v>45839</v>
      </c>
      <c r="AB15" s="9">
        <f t="shared" si="10"/>
        <v>45870</v>
      </c>
      <c r="AC15" s="9">
        <f t="shared" si="10"/>
        <v>45901</v>
      </c>
      <c r="AD15" s="9">
        <f t="shared" si="10"/>
        <v>45931</v>
      </c>
      <c r="AE15" s="9">
        <f t="shared" si="10"/>
        <v>45962</v>
      </c>
      <c r="AF15" s="9">
        <f t="shared" si="10"/>
        <v>45992</v>
      </c>
      <c r="AG15" s="9">
        <f t="shared" si="10"/>
        <v>46023</v>
      </c>
      <c r="AH15" s="9">
        <f t="shared" si="10"/>
        <v>46054</v>
      </c>
      <c r="AI15" s="9">
        <f t="shared" si="10"/>
        <v>46082</v>
      </c>
      <c r="AJ15" s="9">
        <f t="shared" si="10"/>
        <v>46113</v>
      </c>
      <c r="AK15" s="9">
        <f t="shared" si="10"/>
        <v>46143</v>
      </c>
      <c r="AL15" s="9">
        <f t="shared" si="10"/>
        <v>46174</v>
      </c>
      <c r="AM15" s="9">
        <f t="shared" si="10"/>
        <v>46204</v>
      </c>
      <c r="AN15" s="9">
        <f t="shared" si="10"/>
        <v>46235</v>
      </c>
      <c r="AO15" s="9">
        <f t="shared" si="10"/>
        <v>46266</v>
      </c>
      <c r="AP15" s="9">
        <f t="shared" si="10"/>
        <v>46296</v>
      </c>
      <c r="AQ15" s="9">
        <f t="shared" si="10"/>
        <v>46327</v>
      </c>
      <c r="AR15" s="9">
        <f t="shared" si="10"/>
        <v>46357</v>
      </c>
      <c r="AZ15" s="3" t="s">
        <v>17</v>
      </c>
    </row>
    <row r="16" spans="1:52" x14ac:dyDescent="0.25">
      <c r="A16" s="22" t="str">
        <f t="shared" si="7"/>
        <v>Interconsulta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 s="12" t="s">
        <v>19</v>
      </c>
      <c r="R16" s="14"/>
      <c r="S16" s="13"/>
      <c r="T16" s="13">
        <v>1290</v>
      </c>
      <c r="U16" s="13"/>
      <c r="V16" s="13">
        <f t="shared" ref="V16:AR16" si="11">V88</f>
        <v>1464</v>
      </c>
      <c r="W16" s="13">
        <f t="shared" si="11"/>
        <v>0</v>
      </c>
      <c r="X16" s="13">
        <f t="shared" si="11"/>
        <v>0</v>
      </c>
      <c r="Y16" s="13">
        <f t="shared" si="11"/>
        <v>0</v>
      </c>
      <c r="Z16" s="13">
        <f t="shared" si="11"/>
        <v>0</v>
      </c>
      <c r="AA16" s="13">
        <f t="shared" si="11"/>
        <v>0</v>
      </c>
      <c r="AB16" s="13">
        <f t="shared" si="11"/>
        <v>0</v>
      </c>
      <c r="AC16" s="13">
        <f t="shared" si="11"/>
        <v>0</v>
      </c>
      <c r="AD16" s="13">
        <f t="shared" si="11"/>
        <v>0</v>
      </c>
      <c r="AE16" s="13">
        <f t="shared" si="11"/>
        <v>0</v>
      </c>
      <c r="AF16" s="13">
        <f t="shared" si="11"/>
        <v>0</v>
      </c>
      <c r="AG16" s="13">
        <f t="shared" si="11"/>
        <v>0</v>
      </c>
      <c r="AH16" s="13">
        <f t="shared" si="11"/>
        <v>0</v>
      </c>
      <c r="AI16" s="13">
        <f t="shared" si="11"/>
        <v>0</v>
      </c>
      <c r="AJ16" s="13">
        <f t="shared" si="11"/>
        <v>0</v>
      </c>
      <c r="AK16" s="13">
        <f t="shared" si="11"/>
        <v>0</v>
      </c>
      <c r="AL16" s="13">
        <f t="shared" si="11"/>
        <v>0</v>
      </c>
      <c r="AM16" s="13">
        <f t="shared" si="11"/>
        <v>0</v>
      </c>
      <c r="AN16" s="13">
        <f t="shared" si="11"/>
        <v>0</v>
      </c>
      <c r="AO16" s="13">
        <f t="shared" si="11"/>
        <v>0</v>
      </c>
      <c r="AP16" s="13">
        <f t="shared" si="11"/>
        <v>0</v>
      </c>
      <c r="AQ16" s="13">
        <f t="shared" si="11"/>
        <v>0</v>
      </c>
      <c r="AR16" s="13">
        <f t="shared" si="11"/>
        <v>0</v>
      </c>
      <c r="AZ16" s="3" t="s">
        <v>13</v>
      </c>
    </row>
    <row r="17" spans="1:52" x14ac:dyDescent="0.25">
      <c r="A17" s="22" t="str">
        <f t="shared" si="7"/>
        <v>Retorno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 s="16" t="s">
        <v>20</v>
      </c>
      <c r="R17" s="14"/>
      <c r="S17" s="17"/>
      <c r="T17" s="17">
        <v>3010</v>
      </c>
      <c r="U17" s="17"/>
      <c r="V17" s="17">
        <f t="shared" ref="V17:AR17" si="12">V98</f>
        <v>2898</v>
      </c>
      <c r="W17" s="17">
        <f t="shared" si="12"/>
        <v>0</v>
      </c>
      <c r="X17" s="17">
        <f t="shared" si="12"/>
        <v>0</v>
      </c>
      <c r="Y17" s="17">
        <f t="shared" si="12"/>
        <v>0</v>
      </c>
      <c r="Z17" s="17">
        <f t="shared" si="12"/>
        <v>0</v>
      </c>
      <c r="AA17" s="17">
        <f t="shared" si="12"/>
        <v>0</v>
      </c>
      <c r="AB17" s="17">
        <f t="shared" si="12"/>
        <v>0</v>
      </c>
      <c r="AC17" s="17">
        <f t="shared" si="12"/>
        <v>0</v>
      </c>
      <c r="AD17" s="17">
        <f t="shared" si="12"/>
        <v>0</v>
      </c>
      <c r="AE17" s="17">
        <f t="shared" si="12"/>
        <v>0</v>
      </c>
      <c r="AF17" s="17">
        <f t="shared" si="12"/>
        <v>0</v>
      </c>
      <c r="AG17" s="17">
        <f t="shared" si="12"/>
        <v>0</v>
      </c>
      <c r="AH17" s="17">
        <f t="shared" si="12"/>
        <v>0</v>
      </c>
      <c r="AI17" s="17">
        <f t="shared" si="12"/>
        <v>0</v>
      </c>
      <c r="AJ17" s="17">
        <f t="shared" si="12"/>
        <v>0</v>
      </c>
      <c r="AK17" s="17">
        <f t="shared" si="12"/>
        <v>0</v>
      </c>
      <c r="AL17" s="17">
        <f t="shared" si="12"/>
        <v>0</v>
      </c>
      <c r="AM17" s="17">
        <f t="shared" si="12"/>
        <v>0</v>
      </c>
      <c r="AN17" s="17">
        <f t="shared" si="12"/>
        <v>0</v>
      </c>
      <c r="AO17" s="17">
        <f t="shared" si="12"/>
        <v>0</v>
      </c>
      <c r="AP17" s="17">
        <f t="shared" si="12"/>
        <v>0</v>
      </c>
      <c r="AQ17" s="17">
        <f t="shared" si="12"/>
        <v>0</v>
      </c>
      <c r="AR17" s="17">
        <f t="shared" si="12"/>
        <v>0</v>
      </c>
      <c r="AZ17" s="3" t="s">
        <v>13</v>
      </c>
    </row>
    <row r="18" spans="1:52" x14ac:dyDescent="0.25">
      <c r="A18" s="22" t="str">
        <f t="shared" si="7"/>
        <v>TOTAL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 s="18" t="s">
        <v>15</v>
      </c>
      <c r="R18" s="19">
        <f>SUM(R16:R17)</f>
        <v>0</v>
      </c>
      <c r="S18" s="19">
        <f>SUM(S16:S17)</f>
        <v>0</v>
      </c>
      <c r="T18" s="19">
        <f>SUM(T16:T17)</f>
        <v>4300</v>
      </c>
      <c r="U18" s="19">
        <f>SUM(U16:U17)</f>
        <v>0</v>
      </c>
      <c r="V18" s="19">
        <f>SUM(V16:V17)</f>
        <v>4362</v>
      </c>
      <c r="W18" s="19">
        <f t="shared" ref="W18:AR18" si="13">SUM(W16:W17)</f>
        <v>0</v>
      </c>
      <c r="X18" s="19">
        <f t="shared" si="13"/>
        <v>0</v>
      </c>
      <c r="Y18" s="19">
        <f t="shared" si="13"/>
        <v>0</v>
      </c>
      <c r="Z18" s="19">
        <f t="shared" si="13"/>
        <v>0</v>
      </c>
      <c r="AA18" s="19">
        <f t="shared" si="13"/>
        <v>0</v>
      </c>
      <c r="AB18" s="19">
        <f t="shared" si="13"/>
        <v>0</v>
      </c>
      <c r="AC18" s="19">
        <f t="shared" si="13"/>
        <v>0</v>
      </c>
      <c r="AD18" s="19">
        <f t="shared" si="13"/>
        <v>0</v>
      </c>
      <c r="AE18" s="19">
        <f t="shared" si="13"/>
        <v>0</v>
      </c>
      <c r="AF18" s="19">
        <f t="shared" si="13"/>
        <v>0</v>
      </c>
      <c r="AG18" s="19">
        <f t="shared" si="13"/>
        <v>0</v>
      </c>
      <c r="AH18" s="19">
        <f t="shared" si="13"/>
        <v>0</v>
      </c>
      <c r="AI18" s="19">
        <f t="shared" si="13"/>
        <v>0</v>
      </c>
      <c r="AJ18" s="19">
        <f t="shared" si="13"/>
        <v>0</v>
      </c>
      <c r="AK18" s="19">
        <f t="shared" si="13"/>
        <v>0</v>
      </c>
      <c r="AL18" s="19">
        <f t="shared" si="13"/>
        <v>0</v>
      </c>
      <c r="AM18" s="19">
        <f t="shared" si="13"/>
        <v>0</v>
      </c>
      <c r="AN18" s="19">
        <f t="shared" si="13"/>
        <v>0</v>
      </c>
      <c r="AO18" s="19">
        <f t="shared" si="13"/>
        <v>0</v>
      </c>
      <c r="AP18" s="19">
        <f t="shared" si="13"/>
        <v>0</v>
      </c>
      <c r="AQ18" s="19">
        <f t="shared" si="13"/>
        <v>0</v>
      </c>
      <c r="AR18" s="19">
        <f t="shared" si="13"/>
        <v>0</v>
      </c>
      <c r="AZ18" s="3" t="s">
        <v>13</v>
      </c>
    </row>
    <row r="19" spans="1:52" x14ac:dyDescent="0.25">
      <c r="A19" s="22">
        <f t="shared" si="7"/>
        <v>0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 s="23"/>
      <c r="R19" s="24"/>
      <c r="S19" s="24"/>
      <c r="T19" s="24"/>
      <c r="U19" s="24"/>
      <c r="V19" s="24"/>
      <c r="W19" s="24"/>
      <c r="X19" s="24"/>
      <c r="Y19" s="24"/>
      <c r="Z19" s="24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Z19" s="3" t="s">
        <v>13</v>
      </c>
    </row>
    <row r="20" spans="1:52" s="11" customFormat="1" x14ac:dyDescent="0.25">
      <c r="A20" s="4" t="s">
        <v>22</v>
      </c>
      <c r="B20" s="5" t="str">
        <f>B$4</f>
        <v>Meta Parcial</v>
      </c>
      <c r="C20" s="5" t="str">
        <f t="shared" ref="C20:AR20" si="14">C$4</f>
        <v>26-31-jul-24</v>
      </c>
      <c r="D20" s="5" t="str">
        <f t="shared" si="14"/>
        <v>Meta Mensal</v>
      </c>
      <c r="E20" s="5">
        <f t="shared" si="14"/>
        <v>45505</v>
      </c>
      <c r="F20" s="5">
        <f t="shared" si="14"/>
        <v>45536</v>
      </c>
      <c r="G20" s="5" t="str">
        <f t="shared" si="14"/>
        <v>Meta Parcial</v>
      </c>
      <c r="H20" s="5" t="str">
        <f t="shared" si="14"/>
        <v>01-25-Out-24</v>
      </c>
      <c r="I20" s="5" t="str">
        <f t="shared" si="14"/>
        <v>Meta Parcial</v>
      </c>
      <c r="J20" s="5" t="str">
        <f t="shared" si="14"/>
        <v>26-31-Out-24</v>
      </c>
      <c r="K20" s="5" t="str">
        <f t="shared" si="14"/>
        <v>Meta Mensal</v>
      </c>
      <c r="L20" s="5">
        <f t="shared" si="14"/>
        <v>45566</v>
      </c>
      <c r="M20" s="5">
        <f t="shared" si="14"/>
        <v>45597</v>
      </c>
      <c r="N20" s="5">
        <f t="shared" si="14"/>
        <v>45627</v>
      </c>
      <c r="O20" s="5" t="str">
        <f t="shared" si="14"/>
        <v>Meta Parcial</v>
      </c>
      <c r="P20" s="5" t="str">
        <f t="shared" si="14"/>
        <v>01-20/01 de 2025</v>
      </c>
      <c r="Q20" s="7" t="s">
        <v>23</v>
      </c>
      <c r="R20" s="8" t="str">
        <f>T20</f>
        <v>Estimativa</v>
      </c>
      <c r="S20" s="8" t="str">
        <f t="shared" si="14"/>
        <v>21-31/01 de 2025</v>
      </c>
      <c r="T20" s="8" t="s">
        <v>24</v>
      </c>
      <c r="U20" s="8">
        <f t="shared" si="14"/>
        <v>45658</v>
      </c>
      <c r="V20" s="8">
        <f t="shared" si="14"/>
        <v>45689</v>
      </c>
      <c r="W20" s="8">
        <f t="shared" si="14"/>
        <v>45717</v>
      </c>
      <c r="X20" s="8">
        <f t="shared" si="14"/>
        <v>45748</v>
      </c>
      <c r="Y20" s="8">
        <f t="shared" si="14"/>
        <v>45778</v>
      </c>
      <c r="Z20" s="8">
        <f t="shared" si="14"/>
        <v>45809</v>
      </c>
      <c r="AA20" s="27">
        <f t="shared" si="14"/>
        <v>45839</v>
      </c>
      <c r="AB20" s="27">
        <f t="shared" si="14"/>
        <v>45870</v>
      </c>
      <c r="AC20" s="27">
        <f t="shared" si="14"/>
        <v>45901</v>
      </c>
      <c r="AD20" s="27">
        <f t="shared" si="14"/>
        <v>45931</v>
      </c>
      <c r="AE20" s="27">
        <f t="shared" si="14"/>
        <v>45962</v>
      </c>
      <c r="AF20" s="27">
        <f t="shared" si="14"/>
        <v>45992</v>
      </c>
      <c r="AG20" s="27">
        <f t="shared" si="14"/>
        <v>46023</v>
      </c>
      <c r="AH20" s="27">
        <f t="shared" si="14"/>
        <v>46054</v>
      </c>
      <c r="AI20" s="27">
        <f t="shared" si="14"/>
        <v>46082</v>
      </c>
      <c r="AJ20" s="27">
        <f t="shared" si="14"/>
        <v>46113</v>
      </c>
      <c r="AK20" s="27">
        <f t="shared" si="14"/>
        <v>46143</v>
      </c>
      <c r="AL20" s="27">
        <f t="shared" si="14"/>
        <v>46174</v>
      </c>
      <c r="AM20" s="27">
        <f t="shared" si="14"/>
        <v>46204</v>
      </c>
      <c r="AN20" s="27">
        <f t="shared" si="14"/>
        <v>46235</v>
      </c>
      <c r="AO20" s="27">
        <f t="shared" si="14"/>
        <v>46266</v>
      </c>
      <c r="AP20" s="27">
        <f t="shared" si="14"/>
        <v>46296</v>
      </c>
      <c r="AQ20" s="27">
        <f t="shared" si="14"/>
        <v>46327</v>
      </c>
      <c r="AR20" s="27">
        <f t="shared" si="14"/>
        <v>46357</v>
      </c>
      <c r="AZ20" s="11" t="s">
        <v>17</v>
      </c>
    </row>
    <row r="21" spans="1:52" s="15" customFormat="1" x14ac:dyDescent="0.25">
      <c r="A21" s="16" t="s">
        <v>25</v>
      </c>
      <c r="B21" s="171">
        <f>(D21/31)*6</f>
        <v>738.77419354838707</v>
      </c>
      <c r="C21" s="17">
        <v>0</v>
      </c>
      <c r="D21" s="171">
        <v>3817</v>
      </c>
      <c r="E21" s="17">
        <v>29</v>
      </c>
      <c r="F21" s="17">
        <v>31</v>
      </c>
      <c r="G21" s="171">
        <f>ROUND(((K21/31)*25),0)</f>
        <v>3078</v>
      </c>
      <c r="H21" s="17">
        <v>0</v>
      </c>
      <c r="I21" s="171">
        <f>ROUND(((K21/31)*6),0)</f>
        <v>739</v>
      </c>
      <c r="J21" s="17">
        <v>0</v>
      </c>
      <c r="K21" s="171">
        <f>D21</f>
        <v>3817</v>
      </c>
      <c r="L21" s="17">
        <f>H21+J21</f>
        <v>0</v>
      </c>
      <c r="M21" s="17">
        <v>0</v>
      </c>
      <c r="N21" s="17">
        <v>0</v>
      </c>
      <c r="O21" s="171">
        <f>ROUND((K21/31)*20,0)</f>
        <v>2463</v>
      </c>
      <c r="P21" s="28">
        <v>0</v>
      </c>
      <c r="Q21" s="16" t="s">
        <v>25</v>
      </c>
      <c r="R21" s="17" t="str">
        <f>T21</f>
        <v>Demanda Interna</v>
      </c>
      <c r="S21" s="28">
        <v>0</v>
      </c>
      <c r="T21" s="29" t="s">
        <v>26</v>
      </c>
      <c r="U21" s="17">
        <f t="shared" ref="U21:U43" si="15">S21+P21</f>
        <v>0</v>
      </c>
      <c r="V21" s="17">
        <v>18</v>
      </c>
      <c r="W21" s="17"/>
      <c r="X21" s="17"/>
      <c r="Y21" s="17"/>
      <c r="Z21" s="17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Z21" s="15" t="s">
        <v>13</v>
      </c>
    </row>
    <row r="22" spans="1:52" s="15" customFormat="1" x14ac:dyDescent="0.25">
      <c r="A22" s="16" t="s">
        <v>27</v>
      </c>
      <c r="B22" s="171"/>
      <c r="C22" s="17">
        <v>0</v>
      </c>
      <c r="D22" s="171"/>
      <c r="E22" s="17">
        <v>59</v>
      </c>
      <c r="F22" s="17">
        <v>51</v>
      </c>
      <c r="G22" s="171"/>
      <c r="H22" s="17">
        <v>58</v>
      </c>
      <c r="I22" s="171"/>
      <c r="J22" s="17">
        <v>0</v>
      </c>
      <c r="K22" s="171"/>
      <c r="L22" s="17">
        <f t="shared" ref="L22:L43" si="16">H22+J22</f>
        <v>58</v>
      </c>
      <c r="M22" s="17">
        <v>106</v>
      </c>
      <c r="N22" s="17">
        <v>89</v>
      </c>
      <c r="O22" s="171"/>
      <c r="P22" s="28">
        <v>82</v>
      </c>
      <c r="Q22" s="16" t="s">
        <v>28</v>
      </c>
      <c r="R22" s="17">
        <f>ROUND((T22/31)*11,0)</f>
        <v>7</v>
      </c>
      <c r="S22" s="28">
        <v>0</v>
      </c>
      <c r="T22" s="17">
        <v>20</v>
      </c>
      <c r="U22" s="17">
        <f t="shared" si="15"/>
        <v>82</v>
      </c>
      <c r="V22" s="17">
        <v>89</v>
      </c>
      <c r="W22" s="17"/>
      <c r="X22" s="17"/>
      <c r="Y22" s="17"/>
      <c r="Z22" s="17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Z22" s="15" t="s">
        <v>13</v>
      </c>
    </row>
    <row r="23" spans="1:52" s="15" customFormat="1" x14ac:dyDescent="0.25">
      <c r="A23" s="16" t="s">
        <v>29</v>
      </c>
      <c r="B23" s="171"/>
      <c r="C23" s="17">
        <v>0</v>
      </c>
      <c r="D23" s="171"/>
      <c r="E23" s="17">
        <v>377</v>
      </c>
      <c r="F23" s="17">
        <v>367</v>
      </c>
      <c r="G23" s="171"/>
      <c r="H23" s="17">
        <v>418</v>
      </c>
      <c r="I23" s="171"/>
      <c r="J23" s="17">
        <v>141</v>
      </c>
      <c r="K23" s="171"/>
      <c r="L23" s="17">
        <f t="shared" si="16"/>
        <v>559</v>
      </c>
      <c r="M23" s="17">
        <v>400</v>
      </c>
      <c r="N23" s="17">
        <v>556</v>
      </c>
      <c r="O23" s="171"/>
      <c r="P23" s="28">
        <v>152</v>
      </c>
      <c r="Q23" s="16" t="s">
        <v>29</v>
      </c>
      <c r="R23" s="17">
        <f>ROUND((T23/31)*11,0)</f>
        <v>28</v>
      </c>
      <c r="S23" s="28">
        <v>212</v>
      </c>
      <c r="T23" s="17">
        <v>80</v>
      </c>
      <c r="U23" s="17">
        <f t="shared" si="15"/>
        <v>364</v>
      </c>
      <c r="V23" s="17">
        <v>478</v>
      </c>
      <c r="W23" s="17"/>
      <c r="X23" s="17"/>
      <c r="Y23" s="17"/>
      <c r="Z23" s="17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Z23" s="15" t="s">
        <v>13</v>
      </c>
    </row>
    <row r="24" spans="1:52" s="15" customFormat="1" x14ac:dyDescent="0.25">
      <c r="A24" s="16" t="s">
        <v>30</v>
      </c>
      <c r="B24" s="171"/>
      <c r="C24" s="17">
        <v>8</v>
      </c>
      <c r="D24" s="171"/>
      <c r="E24" s="17">
        <v>691</v>
      </c>
      <c r="F24" s="17">
        <v>607</v>
      </c>
      <c r="G24" s="171"/>
      <c r="H24" s="17">
        <v>570</v>
      </c>
      <c r="I24" s="171"/>
      <c r="J24" s="17">
        <v>111</v>
      </c>
      <c r="K24" s="171"/>
      <c r="L24" s="17">
        <f t="shared" si="16"/>
        <v>681</v>
      </c>
      <c r="M24" s="17">
        <v>552</v>
      </c>
      <c r="N24" s="17">
        <v>550</v>
      </c>
      <c r="O24" s="171"/>
      <c r="P24" s="28">
        <v>341</v>
      </c>
      <c r="Q24" s="16" t="s">
        <v>30</v>
      </c>
      <c r="R24" s="17" t="str">
        <f>T24</f>
        <v>Demanda Interna</v>
      </c>
      <c r="S24" s="28">
        <v>214</v>
      </c>
      <c r="T24" s="29" t="s">
        <v>26</v>
      </c>
      <c r="U24" s="17">
        <f t="shared" si="15"/>
        <v>555</v>
      </c>
      <c r="V24" s="17">
        <v>420</v>
      </c>
      <c r="W24" s="17"/>
      <c r="X24" s="17"/>
      <c r="Y24" s="17"/>
      <c r="Z24" s="17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Z24" s="15" t="s">
        <v>13</v>
      </c>
    </row>
    <row r="25" spans="1:52" s="15" customFormat="1" x14ac:dyDescent="0.25">
      <c r="A25" s="16" t="s">
        <v>31</v>
      </c>
      <c r="B25" s="171"/>
      <c r="C25" s="17">
        <v>51</v>
      </c>
      <c r="D25" s="171"/>
      <c r="E25" s="17">
        <v>239</v>
      </c>
      <c r="F25" s="17">
        <v>245</v>
      </c>
      <c r="G25" s="171"/>
      <c r="H25" s="17">
        <v>124</v>
      </c>
      <c r="I25" s="171"/>
      <c r="J25" s="17">
        <v>16</v>
      </c>
      <c r="K25" s="171"/>
      <c r="L25" s="17">
        <f t="shared" si="16"/>
        <v>140</v>
      </c>
      <c r="M25" s="17">
        <v>261</v>
      </c>
      <c r="N25" s="17">
        <v>172</v>
      </c>
      <c r="O25" s="171"/>
      <c r="P25" s="28">
        <v>49</v>
      </c>
      <c r="Q25" s="16" t="s">
        <v>31</v>
      </c>
      <c r="R25" s="17">
        <f t="shared" ref="R25:R43" si="17">ROUND((T25/31)*11,0)</f>
        <v>32</v>
      </c>
      <c r="S25" s="28">
        <v>67</v>
      </c>
      <c r="T25" s="17">
        <v>90</v>
      </c>
      <c r="U25" s="17">
        <f t="shared" si="15"/>
        <v>116</v>
      </c>
      <c r="V25" s="17">
        <v>366</v>
      </c>
      <c r="W25" s="17"/>
      <c r="X25" s="17"/>
      <c r="Y25" s="17"/>
      <c r="Z25" s="17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Z25" s="15" t="s">
        <v>13</v>
      </c>
    </row>
    <row r="26" spans="1:52" s="15" customFormat="1" x14ac:dyDescent="0.25">
      <c r="A26" s="16" t="s">
        <v>32</v>
      </c>
      <c r="B26" s="171"/>
      <c r="C26" s="17">
        <v>0</v>
      </c>
      <c r="D26" s="171"/>
      <c r="E26" s="17">
        <v>244</v>
      </c>
      <c r="F26" s="17">
        <v>364</v>
      </c>
      <c r="G26" s="171"/>
      <c r="H26" s="17">
        <v>349</v>
      </c>
      <c r="I26" s="171"/>
      <c r="J26" s="17">
        <v>37</v>
      </c>
      <c r="K26" s="171"/>
      <c r="L26" s="17">
        <f t="shared" si="16"/>
        <v>386</v>
      </c>
      <c r="M26" s="17">
        <v>372</v>
      </c>
      <c r="N26" s="17">
        <v>331</v>
      </c>
      <c r="O26" s="171"/>
      <c r="P26" s="28">
        <v>305</v>
      </c>
      <c r="Q26" s="16" t="s">
        <v>32</v>
      </c>
      <c r="R26" s="17">
        <f t="shared" si="17"/>
        <v>25</v>
      </c>
      <c r="S26" s="28">
        <v>60</v>
      </c>
      <c r="T26" s="17">
        <v>70</v>
      </c>
      <c r="U26" s="17">
        <f t="shared" si="15"/>
        <v>365</v>
      </c>
      <c r="V26" s="17">
        <v>319</v>
      </c>
      <c r="W26" s="17"/>
      <c r="X26" s="17"/>
      <c r="Y26" s="17"/>
      <c r="Z26" s="17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Z26" s="15" t="s">
        <v>13</v>
      </c>
    </row>
    <row r="27" spans="1:52" s="15" customFormat="1" x14ac:dyDescent="0.25">
      <c r="A27" s="16" t="s">
        <v>33</v>
      </c>
      <c r="B27" s="171"/>
      <c r="C27" s="17">
        <v>0</v>
      </c>
      <c r="D27" s="171"/>
      <c r="E27" s="17">
        <v>0</v>
      </c>
      <c r="F27" s="17">
        <v>0</v>
      </c>
      <c r="G27" s="171"/>
      <c r="H27" s="17">
        <v>0</v>
      </c>
      <c r="I27" s="171"/>
      <c r="J27" s="17">
        <v>0</v>
      </c>
      <c r="K27" s="171"/>
      <c r="L27" s="17">
        <f t="shared" si="16"/>
        <v>0</v>
      </c>
      <c r="M27" s="17">
        <v>0</v>
      </c>
      <c r="N27" s="17">
        <v>0</v>
      </c>
      <c r="O27" s="171"/>
      <c r="P27" s="28">
        <v>0</v>
      </c>
      <c r="Q27" s="16" t="s">
        <v>33</v>
      </c>
      <c r="R27" s="17">
        <f t="shared" si="17"/>
        <v>11</v>
      </c>
      <c r="S27" s="28">
        <v>0</v>
      </c>
      <c r="T27" s="17">
        <v>30</v>
      </c>
      <c r="U27" s="17">
        <f t="shared" si="15"/>
        <v>0</v>
      </c>
      <c r="V27" s="17">
        <v>0</v>
      </c>
      <c r="W27" s="17"/>
      <c r="X27" s="17"/>
      <c r="Y27" s="17"/>
      <c r="Z27" s="17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Z27" s="15" t="s">
        <v>13</v>
      </c>
    </row>
    <row r="28" spans="1:52" s="15" customFormat="1" x14ac:dyDescent="0.25">
      <c r="A28" s="16" t="s">
        <v>34</v>
      </c>
      <c r="B28" s="171"/>
      <c r="C28" s="17">
        <v>28</v>
      </c>
      <c r="D28" s="171"/>
      <c r="E28" s="17">
        <v>203</v>
      </c>
      <c r="F28" s="17">
        <v>198</v>
      </c>
      <c r="G28" s="171"/>
      <c r="H28" s="17">
        <v>195</v>
      </c>
      <c r="I28" s="171"/>
      <c r="J28" s="17">
        <v>0</v>
      </c>
      <c r="K28" s="171"/>
      <c r="L28" s="17">
        <f t="shared" si="16"/>
        <v>195</v>
      </c>
      <c r="M28" s="17">
        <v>209</v>
      </c>
      <c r="N28" s="17">
        <v>239</v>
      </c>
      <c r="O28" s="171"/>
      <c r="P28" s="28">
        <v>197</v>
      </c>
      <c r="Q28" s="16" t="s">
        <v>34</v>
      </c>
      <c r="R28" s="17">
        <f t="shared" si="17"/>
        <v>35</v>
      </c>
      <c r="S28" s="28">
        <v>47</v>
      </c>
      <c r="T28" s="17">
        <v>100</v>
      </c>
      <c r="U28" s="17">
        <f t="shared" si="15"/>
        <v>244</v>
      </c>
      <c r="V28" s="17">
        <v>231</v>
      </c>
      <c r="W28" s="17"/>
      <c r="X28" s="17"/>
      <c r="Y28" s="17"/>
      <c r="Z28" s="17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Z28" s="15" t="s">
        <v>13</v>
      </c>
    </row>
    <row r="29" spans="1:52" s="15" customFormat="1" x14ac:dyDescent="0.25">
      <c r="A29" s="16" t="s">
        <v>35</v>
      </c>
      <c r="B29" s="171"/>
      <c r="C29" s="17">
        <v>0</v>
      </c>
      <c r="D29" s="171"/>
      <c r="E29" s="17">
        <v>0</v>
      </c>
      <c r="F29" s="17">
        <v>0</v>
      </c>
      <c r="G29" s="171"/>
      <c r="H29" s="17">
        <v>0</v>
      </c>
      <c r="I29" s="171"/>
      <c r="J29" s="17">
        <v>0</v>
      </c>
      <c r="K29" s="171"/>
      <c r="L29" s="17">
        <f t="shared" si="16"/>
        <v>0</v>
      </c>
      <c r="M29" s="17">
        <v>0</v>
      </c>
      <c r="N29" s="17">
        <v>0</v>
      </c>
      <c r="O29" s="171"/>
      <c r="P29" s="28">
        <v>0</v>
      </c>
      <c r="Q29" s="16" t="s">
        <v>35</v>
      </c>
      <c r="R29" s="17">
        <f t="shared" si="17"/>
        <v>7</v>
      </c>
      <c r="S29" s="28">
        <v>0</v>
      </c>
      <c r="T29" s="17">
        <v>20</v>
      </c>
      <c r="U29" s="17">
        <f t="shared" si="15"/>
        <v>0</v>
      </c>
      <c r="V29" s="17">
        <v>0</v>
      </c>
      <c r="W29" s="17"/>
      <c r="X29" s="17"/>
      <c r="Y29" s="17"/>
      <c r="Z29" s="17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Z29" s="15" t="s">
        <v>13</v>
      </c>
    </row>
    <row r="30" spans="1:52" s="15" customFormat="1" x14ac:dyDescent="0.25">
      <c r="A30" s="16" t="s">
        <v>36</v>
      </c>
      <c r="B30" s="171"/>
      <c r="C30" s="17">
        <v>0</v>
      </c>
      <c r="D30" s="171"/>
      <c r="E30" s="17">
        <v>0</v>
      </c>
      <c r="F30" s="17">
        <v>0</v>
      </c>
      <c r="G30" s="171"/>
      <c r="H30" s="17">
        <v>0</v>
      </c>
      <c r="I30" s="171"/>
      <c r="J30" s="17">
        <v>0</v>
      </c>
      <c r="K30" s="171"/>
      <c r="L30" s="17">
        <f t="shared" si="16"/>
        <v>0</v>
      </c>
      <c r="M30" s="17">
        <v>21</v>
      </c>
      <c r="N30" s="17">
        <v>9</v>
      </c>
      <c r="O30" s="171"/>
      <c r="P30" s="28">
        <v>19</v>
      </c>
      <c r="Q30" s="16" t="s">
        <v>36</v>
      </c>
      <c r="R30" s="17">
        <f t="shared" si="17"/>
        <v>4</v>
      </c>
      <c r="S30" s="28">
        <v>0</v>
      </c>
      <c r="T30" s="17">
        <v>10</v>
      </c>
      <c r="U30" s="17">
        <f t="shared" si="15"/>
        <v>19</v>
      </c>
      <c r="V30" s="17">
        <v>16</v>
      </c>
      <c r="W30" s="17"/>
      <c r="X30" s="17"/>
      <c r="Y30" s="17"/>
      <c r="Z30" s="17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Z30" s="15" t="s">
        <v>13</v>
      </c>
    </row>
    <row r="31" spans="1:52" s="15" customFormat="1" x14ac:dyDescent="0.25">
      <c r="A31" s="16" t="s">
        <v>37</v>
      </c>
      <c r="B31" s="171"/>
      <c r="C31" s="17">
        <v>0</v>
      </c>
      <c r="D31" s="171"/>
      <c r="E31" s="17">
        <v>33</v>
      </c>
      <c r="F31" s="17">
        <v>31</v>
      </c>
      <c r="G31" s="171"/>
      <c r="H31" s="17">
        <v>0</v>
      </c>
      <c r="I31" s="171"/>
      <c r="J31" s="17">
        <v>28</v>
      </c>
      <c r="K31" s="171"/>
      <c r="L31" s="17">
        <f t="shared" si="16"/>
        <v>28</v>
      </c>
      <c r="M31" s="17">
        <v>28</v>
      </c>
      <c r="N31" s="17">
        <v>35</v>
      </c>
      <c r="O31" s="171"/>
      <c r="P31" s="28">
        <v>0</v>
      </c>
      <c r="Q31" s="16" t="s">
        <v>37</v>
      </c>
      <c r="R31" s="17">
        <f t="shared" si="17"/>
        <v>4</v>
      </c>
      <c r="S31" s="28">
        <v>27</v>
      </c>
      <c r="T31" s="17">
        <v>10</v>
      </c>
      <c r="U31" s="17">
        <f t="shared" si="15"/>
        <v>27</v>
      </c>
      <c r="V31" s="17">
        <v>42</v>
      </c>
      <c r="W31" s="17"/>
      <c r="X31" s="17"/>
      <c r="Y31" s="17"/>
      <c r="Z31" s="17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Z31" s="15" t="s">
        <v>13</v>
      </c>
    </row>
    <row r="32" spans="1:52" s="15" customFormat="1" x14ac:dyDescent="0.25">
      <c r="A32" s="16" t="s">
        <v>38</v>
      </c>
      <c r="B32" s="171"/>
      <c r="C32" s="17">
        <v>35</v>
      </c>
      <c r="D32" s="171"/>
      <c r="E32" s="17">
        <v>107</v>
      </c>
      <c r="F32" s="17">
        <v>161</v>
      </c>
      <c r="G32" s="171"/>
      <c r="H32" s="17">
        <v>175</v>
      </c>
      <c r="I32" s="171"/>
      <c r="J32" s="17">
        <v>0</v>
      </c>
      <c r="K32" s="171"/>
      <c r="L32" s="17">
        <f t="shared" si="16"/>
        <v>175</v>
      </c>
      <c r="M32" s="17">
        <v>0</v>
      </c>
      <c r="N32" s="17">
        <v>0</v>
      </c>
      <c r="O32" s="171"/>
      <c r="P32" s="28">
        <v>0</v>
      </c>
      <c r="Q32" s="16" t="s">
        <v>38</v>
      </c>
      <c r="R32" s="17">
        <f t="shared" si="17"/>
        <v>7</v>
      </c>
      <c r="S32" s="28">
        <v>0</v>
      </c>
      <c r="T32" s="17">
        <v>20</v>
      </c>
      <c r="U32" s="17">
        <f t="shared" si="15"/>
        <v>0</v>
      </c>
      <c r="V32" s="17">
        <v>0</v>
      </c>
      <c r="W32" s="17"/>
      <c r="X32" s="17"/>
      <c r="Y32" s="17"/>
      <c r="Z32" s="17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Z32" s="15" t="s">
        <v>13</v>
      </c>
    </row>
    <row r="33" spans="1:52" s="15" customFormat="1" x14ac:dyDescent="0.25">
      <c r="A33" s="16" t="s">
        <v>39</v>
      </c>
      <c r="B33" s="171"/>
      <c r="C33" s="17">
        <v>140</v>
      </c>
      <c r="D33" s="171"/>
      <c r="E33" s="17">
        <v>756</v>
      </c>
      <c r="F33" s="17">
        <v>714</v>
      </c>
      <c r="G33" s="171"/>
      <c r="H33" s="17">
        <v>605</v>
      </c>
      <c r="I33" s="171"/>
      <c r="J33" s="17">
        <v>140</v>
      </c>
      <c r="K33" s="171"/>
      <c r="L33" s="17">
        <f t="shared" si="16"/>
        <v>745</v>
      </c>
      <c r="M33" s="17">
        <v>718</v>
      </c>
      <c r="N33" s="17">
        <v>761</v>
      </c>
      <c r="O33" s="171"/>
      <c r="P33" s="28">
        <v>491</v>
      </c>
      <c r="Q33" s="16" t="s">
        <v>39</v>
      </c>
      <c r="R33" s="17">
        <f t="shared" si="17"/>
        <v>11</v>
      </c>
      <c r="S33" s="28">
        <v>321</v>
      </c>
      <c r="T33" s="17">
        <v>30</v>
      </c>
      <c r="U33" s="17">
        <f t="shared" si="15"/>
        <v>812</v>
      </c>
      <c r="V33" s="17">
        <v>822</v>
      </c>
      <c r="W33" s="17"/>
      <c r="X33" s="17"/>
      <c r="Y33" s="17"/>
      <c r="Z33" s="17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Z33" s="15" t="s">
        <v>13</v>
      </c>
    </row>
    <row r="34" spans="1:52" s="15" customFormat="1" x14ac:dyDescent="0.25">
      <c r="A34" s="16" t="s">
        <v>40</v>
      </c>
      <c r="B34" s="171"/>
      <c r="C34" s="17">
        <v>0</v>
      </c>
      <c r="D34" s="171"/>
      <c r="E34" s="17">
        <v>139</v>
      </c>
      <c r="F34" s="17">
        <v>167</v>
      </c>
      <c r="G34" s="171"/>
      <c r="H34" s="17">
        <v>223</v>
      </c>
      <c r="I34" s="171"/>
      <c r="J34" s="17">
        <v>0</v>
      </c>
      <c r="K34" s="171"/>
      <c r="L34" s="17">
        <f t="shared" si="16"/>
        <v>223</v>
      </c>
      <c r="M34" s="17">
        <v>214</v>
      </c>
      <c r="N34" s="17">
        <v>190</v>
      </c>
      <c r="O34" s="171"/>
      <c r="P34" s="28">
        <v>146</v>
      </c>
      <c r="Q34" s="16" t="s">
        <v>40</v>
      </c>
      <c r="R34" s="17">
        <f t="shared" si="17"/>
        <v>28</v>
      </c>
      <c r="S34" s="28">
        <v>86</v>
      </c>
      <c r="T34" s="17">
        <v>80</v>
      </c>
      <c r="U34" s="17">
        <f t="shared" si="15"/>
        <v>232</v>
      </c>
      <c r="V34" s="17">
        <v>230</v>
      </c>
      <c r="W34" s="17"/>
      <c r="X34" s="17"/>
      <c r="Y34" s="17"/>
      <c r="Z34" s="17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Z34" s="15" t="s">
        <v>13</v>
      </c>
    </row>
    <row r="35" spans="1:52" s="15" customFormat="1" x14ac:dyDescent="0.25">
      <c r="A35" s="16" t="s">
        <v>41</v>
      </c>
      <c r="B35" s="171"/>
      <c r="C35" s="17">
        <v>0</v>
      </c>
      <c r="D35" s="171"/>
      <c r="E35" s="17">
        <v>124</v>
      </c>
      <c r="F35" s="17">
        <v>108</v>
      </c>
      <c r="G35" s="171"/>
      <c r="H35" s="17">
        <v>102</v>
      </c>
      <c r="I35" s="171"/>
      <c r="J35" s="17">
        <v>0</v>
      </c>
      <c r="K35" s="171"/>
      <c r="L35" s="17">
        <f t="shared" si="16"/>
        <v>102</v>
      </c>
      <c r="M35" s="17">
        <v>118</v>
      </c>
      <c r="N35" s="17">
        <v>91</v>
      </c>
      <c r="O35" s="171"/>
      <c r="P35" s="28">
        <v>68</v>
      </c>
      <c r="Q35" s="16" t="s">
        <v>41</v>
      </c>
      <c r="R35" s="17">
        <f t="shared" si="17"/>
        <v>21</v>
      </c>
      <c r="S35" s="28">
        <v>48</v>
      </c>
      <c r="T35" s="17">
        <v>60</v>
      </c>
      <c r="U35" s="17">
        <f t="shared" si="15"/>
        <v>116</v>
      </c>
      <c r="V35" s="17">
        <v>113</v>
      </c>
      <c r="W35" s="17"/>
      <c r="X35" s="17"/>
      <c r="Y35" s="17"/>
      <c r="Z35" s="17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Z35" s="15" t="s">
        <v>13</v>
      </c>
    </row>
    <row r="36" spans="1:52" s="15" customFormat="1" x14ac:dyDescent="0.25">
      <c r="A36" s="16" t="s">
        <v>42</v>
      </c>
      <c r="B36" s="171"/>
      <c r="C36" s="17">
        <v>0</v>
      </c>
      <c r="D36" s="171"/>
      <c r="E36" s="17">
        <v>318</v>
      </c>
      <c r="F36" s="17">
        <v>352</v>
      </c>
      <c r="G36" s="171"/>
      <c r="H36" s="17">
        <v>290</v>
      </c>
      <c r="I36" s="171"/>
      <c r="J36" s="17">
        <v>0</v>
      </c>
      <c r="K36" s="171"/>
      <c r="L36" s="17">
        <f t="shared" si="16"/>
        <v>290</v>
      </c>
      <c r="M36" s="17">
        <v>303</v>
      </c>
      <c r="N36" s="17">
        <v>271</v>
      </c>
      <c r="O36" s="171"/>
      <c r="P36" s="28">
        <v>169</v>
      </c>
      <c r="Q36" s="16" t="s">
        <v>42</v>
      </c>
      <c r="R36" s="17">
        <f t="shared" si="17"/>
        <v>124</v>
      </c>
      <c r="S36" s="28">
        <v>148</v>
      </c>
      <c r="T36" s="17">
        <v>350</v>
      </c>
      <c r="U36" s="17">
        <f t="shared" si="15"/>
        <v>317</v>
      </c>
      <c r="V36" s="17">
        <v>289</v>
      </c>
      <c r="W36" s="17"/>
      <c r="X36" s="17"/>
      <c r="Y36" s="17"/>
      <c r="Z36" s="17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Z36" s="15" t="s">
        <v>13</v>
      </c>
    </row>
    <row r="37" spans="1:52" s="15" customFormat="1" x14ac:dyDescent="0.25">
      <c r="A37" s="16" t="s">
        <v>43</v>
      </c>
      <c r="B37" s="171"/>
      <c r="C37" s="17">
        <v>46</v>
      </c>
      <c r="D37" s="171"/>
      <c r="E37" s="17">
        <v>664</v>
      </c>
      <c r="F37" s="17">
        <v>679</v>
      </c>
      <c r="G37" s="171"/>
      <c r="H37" s="17">
        <v>548</v>
      </c>
      <c r="I37" s="171"/>
      <c r="J37" s="17">
        <v>109</v>
      </c>
      <c r="K37" s="171"/>
      <c r="L37" s="17">
        <f t="shared" si="16"/>
        <v>657</v>
      </c>
      <c r="M37" s="17">
        <v>663</v>
      </c>
      <c r="N37" s="17">
        <v>641</v>
      </c>
      <c r="O37" s="171"/>
      <c r="P37" s="28">
        <v>388</v>
      </c>
      <c r="Q37" s="16" t="s">
        <v>43</v>
      </c>
      <c r="R37" s="17">
        <f t="shared" si="17"/>
        <v>78</v>
      </c>
      <c r="S37" s="28">
        <v>387</v>
      </c>
      <c r="T37" s="17">
        <v>220</v>
      </c>
      <c r="U37" s="17">
        <f t="shared" si="15"/>
        <v>775</v>
      </c>
      <c r="V37" s="17">
        <v>735</v>
      </c>
      <c r="W37" s="17"/>
      <c r="X37" s="17"/>
      <c r="Y37" s="17"/>
      <c r="Z37" s="17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Z37" s="15" t="s">
        <v>13</v>
      </c>
    </row>
    <row r="38" spans="1:52" s="15" customFormat="1" x14ac:dyDescent="0.25">
      <c r="A38" s="16" t="s">
        <v>44</v>
      </c>
      <c r="B38" s="171"/>
      <c r="C38" s="17">
        <v>101</v>
      </c>
      <c r="D38" s="171"/>
      <c r="E38" s="17">
        <v>80</v>
      </c>
      <c r="F38" s="17">
        <v>171</v>
      </c>
      <c r="G38" s="171"/>
      <c r="H38" s="17">
        <v>158</v>
      </c>
      <c r="I38" s="171"/>
      <c r="J38" s="17">
        <v>0</v>
      </c>
      <c r="K38" s="171"/>
      <c r="L38" s="17">
        <f t="shared" si="16"/>
        <v>158</v>
      </c>
      <c r="M38" s="17">
        <v>147</v>
      </c>
      <c r="N38" s="17">
        <v>222</v>
      </c>
      <c r="O38" s="171"/>
      <c r="P38" s="28">
        <v>79</v>
      </c>
      <c r="Q38" s="16" t="s">
        <v>44</v>
      </c>
      <c r="R38" s="17">
        <f t="shared" si="17"/>
        <v>32</v>
      </c>
      <c r="S38" s="28">
        <v>78</v>
      </c>
      <c r="T38" s="17">
        <v>90</v>
      </c>
      <c r="U38" s="17">
        <f t="shared" si="15"/>
        <v>157</v>
      </c>
      <c r="V38" s="17">
        <v>339</v>
      </c>
      <c r="W38" s="17"/>
      <c r="X38" s="17"/>
      <c r="Y38" s="17"/>
      <c r="Z38" s="17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Z38" s="15" t="s">
        <v>13</v>
      </c>
    </row>
    <row r="39" spans="1:52" s="15" customFormat="1" x14ac:dyDescent="0.25">
      <c r="A39" s="16" t="s">
        <v>45</v>
      </c>
      <c r="B39" s="171"/>
      <c r="C39" s="17">
        <v>7</v>
      </c>
      <c r="D39" s="171"/>
      <c r="E39" s="17">
        <v>29</v>
      </c>
      <c r="F39" s="17">
        <v>8</v>
      </c>
      <c r="G39" s="171"/>
      <c r="H39" s="17">
        <v>0</v>
      </c>
      <c r="I39" s="171"/>
      <c r="J39" s="17">
        <v>0</v>
      </c>
      <c r="K39" s="171"/>
      <c r="L39" s="17">
        <f t="shared" si="16"/>
        <v>0</v>
      </c>
      <c r="M39" s="17">
        <v>0</v>
      </c>
      <c r="N39" s="17">
        <v>0</v>
      </c>
      <c r="O39" s="171"/>
      <c r="P39" s="28">
        <v>0</v>
      </c>
      <c r="Q39" s="16" t="s">
        <v>45</v>
      </c>
      <c r="R39" s="17">
        <f t="shared" si="17"/>
        <v>11</v>
      </c>
      <c r="S39" s="28">
        <v>8</v>
      </c>
      <c r="T39" s="17">
        <v>30</v>
      </c>
      <c r="U39" s="17">
        <f t="shared" si="15"/>
        <v>8</v>
      </c>
      <c r="V39" s="17">
        <v>17</v>
      </c>
      <c r="W39" s="17"/>
      <c r="X39" s="17"/>
      <c r="Y39" s="17"/>
      <c r="Z39" s="17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Z39" s="15" t="s">
        <v>13</v>
      </c>
    </row>
    <row r="40" spans="1:52" s="15" customFormat="1" x14ac:dyDescent="0.25">
      <c r="A40" s="16" t="s">
        <v>46</v>
      </c>
      <c r="B40" s="171"/>
      <c r="C40" s="17">
        <v>0</v>
      </c>
      <c r="D40" s="171"/>
      <c r="E40" s="17">
        <v>0</v>
      </c>
      <c r="F40" s="17">
        <v>0</v>
      </c>
      <c r="G40" s="171"/>
      <c r="H40" s="17">
        <v>0</v>
      </c>
      <c r="I40" s="171"/>
      <c r="J40" s="17">
        <v>0</v>
      </c>
      <c r="K40" s="171"/>
      <c r="L40" s="17">
        <f t="shared" si="16"/>
        <v>0</v>
      </c>
      <c r="M40" s="17">
        <v>0</v>
      </c>
      <c r="N40" s="17">
        <v>0</v>
      </c>
      <c r="O40" s="171"/>
      <c r="P40" s="28">
        <v>0</v>
      </c>
      <c r="Q40" s="16" t="s">
        <v>46</v>
      </c>
      <c r="R40" s="17">
        <f t="shared" si="17"/>
        <v>7</v>
      </c>
      <c r="S40" s="28">
        <v>0</v>
      </c>
      <c r="T40" s="29">
        <v>20</v>
      </c>
      <c r="U40" s="17">
        <f t="shared" si="15"/>
        <v>0</v>
      </c>
      <c r="V40" s="17">
        <v>0</v>
      </c>
      <c r="W40" s="17"/>
      <c r="X40" s="17"/>
      <c r="Y40" s="17"/>
      <c r="Z40" s="17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Z40" s="15" t="s">
        <v>13</v>
      </c>
    </row>
    <row r="41" spans="1:52" s="15" customFormat="1" x14ac:dyDescent="0.25">
      <c r="A41" s="16" t="s">
        <v>47</v>
      </c>
      <c r="B41" s="171"/>
      <c r="C41" s="17">
        <v>0</v>
      </c>
      <c r="D41" s="171"/>
      <c r="E41" s="17">
        <v>0</v>
      </c>
      <c r="F41" s="17">
        <v>0</v>
      </c>
      <c r="G41" s="171"/>
      <c r="H41" s="17">
        <v>0</v>
      </c>
      <c r="I41" s="171"/>
      <c r="J41" s="17">
        <v>0</v>
      </c>
      <c r="K41" s="171"/>
      <c r="L41" s="17">
        <f t="shared" si="16"/>
        <v>0</v>
      </c>
      <c r="M41" s="17">
        <v>28</v>
      </c>
      <c r="N41" s="17">
        <v>28</v>
      </c>
      <c r="O41" s="171"/>
      <c r="P41" s="28">
        <v>14</v>
      </c>
      <c r="Q41" s="16" t="s">
        <v>47</v>
      </c>
      <c r="R41" s="17">
        <f t="shared" si="17"/>
        <v>18</v>
      </c>
      <c r="S41" s="28">
        <v>14</v>
      </c>
      <c r="T41" s="17">
        <v>50</v>
      </c>
      <c r="U41" s="17">
        <f t="shared" si="15"/>
        <v>28</v>
      </c>
      <c r="V41" s="17">
        <v>60</v>
      </c>
      <c r="W41" s="17"/>
      <c r="X41" s="17"/>
      <c r="Y41" s="17"/>
      <c r="Z41" s="17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Z41" s="15" t="s">
        <v>13</v>
      </c>
    </row>
    <row r="42" spans="1:52" s="15" customFormat="1" x14ac:dyDescent="0.25">
      <c r="A42" s="16" t="s">
        <v>48</v>
      </c>
      <c r="B42" s="171"/>
      <c r="C42" s="17">
        <v>0</v>
      </c>
      <c r="D42" s="171"/>
      <c r="E42" s="17">
        <v>0</v>
      </c>
      <c r="F42" s="17">
        <v>0</v>
      </c>
      <c r="G42" s="171"/>
      <c r="H42" s="17">
        <v>0</v>
      </c>
      <c r="I42" s="171"/>
      <c r="J42" s="17">
        <v>0</v>
      </c>
      <c r="K42" s="171"/>
      <c r="L42" s="17">
        <f t="shared" si="16"/>
        <v>0</v>
      </c>
      <c r="M42" s="17">
        <v>0</v>
      </c>
      <c r="N42" s="17">
        <v>56</v>
      </c>
      <c r="O42" s="171"/>
      <c r="P42" s="28">
        <v>0</v>
      </c>
      <c r="Q42" s="16" t="s">
        <v>48</v>
      </c>
      <c r="R42" s="17">
        <f t="shared" si="17"/>
        <v>7</v>
      </c>
      <c r="S42" s="28">
        <v>57</v>
      </c>
      <c r="T42" s="17">
        <v>20</v>
      </c>
      <c r="U42" s="17">
        <f t="shared" si="15"/>
        <v>57</v>
      </c>
      <c r="V42" s="17">
        <v>60</v>
      </c>
      <c r="W42" s="17"/>
      <c r="X42" s="17"/>
      <c r="Y42" s="17"/>
      <c r="Z42" s="17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Z42" s="15" t="s">
        <v>13</v>
      </c>
    </row>
    <row r="43" spans="1:52" s="15" customFormat="1" x14ac:dyDescent="0.25">
      <c r="A43" s="16" t="s">
        <v>49</v>
      </c>
      <c r="B43" s="171"/>
      <c r="C43" s="17">
        <v>0</v>
      </c>
      <c r="D43" s="171"/>
      <c r="E43" s="17">
        <v>57</v>
      </c>
      <c r="F43" s="17">
        <v>78</v>
      </c>
      <c r="G43" s="171"/>
      <c r="H43" s="17">
        <v>54</v>
      </c>
      <c r="I43" s="171"/>
      <c r="J43" s="17">
        <v>0</v>
      </c>
      <c r="K43" s="171"/>
      <c r="L43" s="17">
        <f t="shared" si="16"/>
        <v>54</v>
      </c>
      <c r="M43" s="17">
        <v>52</v>
      </c>
      <c r="N43" s="17">
        <v>52</v>
      </c>
      <c r="O43" s="171"/>
      <c r="P43" s="28">
        <v>53</v>
      </c>
      <c r="Q43" s="16" t="s">
        <v>49</v>
      </c>
      <c r="R43" s="17">
        <f t="shared" si="17"/>
        <v>25</v>
      </c>
      <c r="S43" s="28">
        <v>0</v>
      </c>
      <c r="T43" s="17">
        <v>70</v>
      </c>
      <c r="U43" s="17">
        <f t="shared" si="15"/>
        <v>53</v>
      </c>
      <c r="V43" s="17">
        <v>73</v>
      </c>
      <c r="W43" s="17"/>
      <c r="X43" s="17"/>
      <c r="Y43" s="17"/>
      <c r="Z43" s="17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Z43" s="15" t="s">
        <v>13</v>
      </c>
    </row>
    <row r="44" spans="1:52" s="21" customFormat="1" x14ac:dyDescent="0.25">
      <c r="A44" s="18" t="s">
        <v>15</v>
      </c>
      <c r="B44" s="19">
        <f t="shared" ref="B44:P44" si="18">SUM(B21:B43)</f>
        <v>738.77419354838707</v>
      </c>
      <c r="C44" s="19">
        <f t="shared" si="18"/>
        <v>416</v>
      </c>
      <c r="D44" s="19">
        <f t="shared" si="18"/>
        <v>3817</v>
      </c>
      <c r="E44" s="19">
        <f t="shared" si="18"/>
        <v>4149</v>
      </c>
      <c r="F44" s="19">
        <f t="shared" si="18"/>
        <v>4332</v>
      </c>
      <c r="G44" s="19">
        <f t="shared" si="18"/>
        <v>3078</v>
      </c>
      <c r="H44" s="19">
        <f t="shared" si="18"/>
        <v>3869</v>
      </c>
      <c r="I44" s="19">
        <f t="shared" si="18"/>
        <v>739</v>
      </c>
      <c r="J44" s="19">
        <f t="shared" si="18"/>
        <v>582</v>
      </c>
      <c r="K44" s="19">
        <f t="shared" si="18"/>
        <v>3817</v>
      </c>
      <c r="L44" s="19">
        <f t="shared" si="18"/>
        <v>4451</v>
      </c>
      <c r="M44" s="19">
        <f t="shared" si="18"/>
        <v>4192</v>
      </c>
      <c r="N44" s="19">
        <f t="shared" si="18"/>
        <v>4293</v>
      </c>
      <c r="O44" s="19">
        <f t="shared" si="18"/>
        <v>2463</v>
      </c>
      <c r="P44" s="19">
        <f t="shared" si="18"/>
        <v>2553</v>
      </c>
      <c r="Q44" s="18" t="s">
        <v>15</v>
      </c>
      <c r="R44" s="19">
        <f>SUM(R21:R43)</f>
        <v>522</v>
      </c>
      <c r="S44" s="19">
        <f>SUM(S21:S43)</f>
        <v>1774</v>
      </c>
      <c r="T44" s="19">
        <v>4400</v>
      </c>
      <c r="U44" s="19">
        <f t="shared" ref="U44:AR44" si="19">SUM(U21:U43)</f>
        <v>4327</v>
      </c>
      <c r="V44" s="19">
        <f t="shared" si="19"/>
        <v>4717</v>
      </c>
      <c r="W44" s="19">
        <f t="shared" si="19"/>
        <v>0</v>
      </c>
      <c r="X44" s="19">
        <f t="shared" si="19"/>
        <v>0</v>
      </c>
      <c r="Y44" s="19">
        <f t="shared" si="19"/>
        <v>0</v>
      </c>
      <c r="Z44" s="19">
        <f t="shared" si="19"/>
        <v>0</v>
      </c>
      <c r="AA44" s="20">
        <f t="shared" si="19"/>
        <v>0</v>
      </c>
      <c r="AB44" s="20">
        <f t="shared" si="19"/>
        <v>0</v>
      </c>
      <c r="AC44" s="20">
        <f t="shared" si="19"/>
        <v>0</v>
      </c>
      <c r="AD44" s="20">
        <f t="shared" si="19"/>
        <v>0</v>
      </c>
      <c r="AE44" s="20">
        <f t="shared" si="19"/>
        <v>0</v>
      </c>
      <c r="AF44" s="20">
        <f t="shared" si="19"/>
        <v>0</v>
      </c>
      <c r="AG44" s="20">
        <f t="shared" si="19"/>
        <v>0</v>
      </c>
      <c r="AH44" s="20">
        <f t="shared" si="19"/>
        <v>0</v>
      </c>
      <c r="AI44" s="20">
        <f t="shared" si="19"/>
        <v>0</v>
      </c>
      <c r="AJ44" s="20">
        <f t="shared" si="19"/>
        <v>0</v>
      </c>
      <c r="AK44" s="20">
        <f t="shared" si="19"/>
        <v>0</v>
      </c>
      <c r="AL44" s="20">
        <f t="shared" si="19"/>
        <v>0</v>
      </c>
      <c r="AM44" s="20">
        <f t="shared" si="19"/>
        <v>0</v>
      </c>
      <c r="AN44" s="20">
        <f t="shared" si="19"/>
        <v>0</v>
      </c>
      <c r="AO44" s="20">
        <f t="shared" si="19"/>
        <v>0</v>
      </c>
      <c r="AP44" s="20">
        <f t="shared" si="19"/>
        <v>0</v>
      </c>
      <c r="AQ44" s="20">
        <f t="shared" si="19"/>
        <v>0</v>
      </c>
      <c r="AR44" s="20">
        <f t="shared" si="19"/>
        <v>0</v>
      </c>
      <c r="AZ44" s="21" t="s">
        <v>13</v>
      </c>
    </row>
    <row r="45" spans="1:52" x14ac:dyDescent="0.25">
      <c r="A45" s="22">
        <f t="shared" ref="A45:A69" si="20">Q45</f>
        <v>0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23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Z45" s="3" t="s">
        <v>13</v>
      </c>
    </row>
    <row r="46" spans="1:52" x14ac:dyDescent="0.25">
      <c r="A46" s="22" t="str">
        <f t="shared" si="20"/>
        <v>05. CONSULTA MÉDICA POR ESPECIALIDADE - PRIMEIRA CONSULTA OFERTADA AO CRE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7" t="s">
        <v>50</v>
      </c>
      <c r="R46" s="8" t="str">
        <f>T46</f>
        <v>Meta Mensal</v>
      </c>
      <c r="S46" s="8" t="str">
        <f t="shared" ref="S46:AR46" si="21">S$4</f>
        <v>21-31/01 de 2025</v>
      </c>
      <c r="T46" s="8" t="s">
        <v>6</v>
      </c>
      <c r="U46" s="8">
        <f t="shared" si="21"/>
        <v>45658</v>
      </c>
      <c r="V46" s="8">
        <f t="shared" si="21"/>
        <v>45689</v>
      </c>
      <c r="W46" s="8">
        <f t="shared" si="21"/>
        <v>45717</v>
      </c>
      <c r="X46" s="8">
        <f t="shared" si="21"/>
        <v>45748</v>
      </c>
      <c r="Y46" s="8">
        <f t="shared" si="21"/>
        <v>45778</v>
      </c>
      <c r="Z46" s="8">
        <f t="shared" si="21"/>
        <v>45809</v>
      </c>
      <c r="AA46" s="27">
        <f t="shared" si="21"/>
        <v>45839</v>
      </c>
      <c r="AB46" s="27">
        <f t="shared" si="21"/>
        <v>45870</v>
      </c>
      <c r="AC46" s="27">
        <f t="shared" si="21"/>
        <v>45901</v>
      </c>
      <c r="AD46" s="27">
        <f t="shared" si="21"/>
        <v>45931</v>
      </c>
      <c r="AE46" s="27">
        <f t="shared" si="21"/>
        <v>45962</v>
      </c>
      <c r="AF46" s="27">
        <f t="shared" si="21"/>
        <v>45992</v>
      </c>
      <c r="AG46" s="27">
        <f t="shared" si="21"/>
        <v>46023</v>
      </c>
      <c r="AH46" s="27">
        <f t="shared" si="21"/>
        <v>46054</v>
      </c>
      <c r="AI46" s="27">
        <f t="shared" si="21"/>
        <v>46082</v>
      </c>
      <c r="AJ46" s="27">
        <f t="shared" si="21"/>
        <v>46113</v>
      </c>
      <c r="AK46" s="27">
        <f t="shared" si="21"/>
        <v>46143</v>
      </c>
      <c r="AL46" s="27">
        <f t="shared" si="21"/>
        <v>46174</v>
      </c>
      <c r="AM46" s="27">
        <f t="shared" si="21"/>
        <v>46204</v>
      </c>
      <c r="AN46" s="27">
        <f t="shared" si="21"/>
        <v>46235</v>
      </c>
      <c r="AO46" s="27">
        <f t="shared" si="21"/>
        <v>46266</v>
      </c>
      <c r="AP46" s="27">
        <f t="shared" si="21"/>
        <v>46296</v>
      </c>
      <c r="AQ46" s="27">
        <f t="shared" si="21"/>
        <v>46327</v>
      </c>
      <c r="AR46" s="27">
        <f t="shared" si="21"/>
        <v>46357</v>
      </c>
      <c r="AZ46" s="3" t="s">
        <v>17</v>
      </c>
    </row>
    <row r="47" spans="1:52" x14ac:dyDescent="0.25">
      <c r="A47" s="22" t="str">
        <f t="shared" si="20"/>
        <v>Angiologia/Cirurgia Vascular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16" t="s">
        <v>28</v>
      </c>
      <c r="R47" s="17"/>
      <c r="S47" s="28"/>
      <c r="T47" s="17">
        <v>20</v>
      </c>
      <c r="U47" s="17"/>
      <c r="V47" s="17">
        <v>24</v>
      </c>
      <c r="W47" s="17"/>
      <c r="X47" s="17"/>
      <c r="Y47" s="17"/>
      <c r="Z47" s="17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Z47" s="3" t="s">
        <v>13</v>
      </c>
    </row>
    <row r="48" spans="1:52" x14ac:dyDescent="0.25">
      <c r="A48" s="22" t="str">
        <f t="shared" si="20"/>
        <v>Cardiologia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16" t="s">
        <v>29</v>
      </c>
      <c r="R48" s="17"/>
      <c r="S48" s="28"/>
      <c r="T48" s="17">
        <v>80</v>
      </c>
      <c r="U48" s="17"/>
      <c r="V48" s="17">
        <v>133</v>
      </c>
      <c r="W48" s="17"/>
      <c r="X48" s="17"/>
      <c r="Y48" s="17"/>
      <c r="Z48" s="17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Z48" s="3" t="s">
        <v>13</v>
      </c>
    </row>
    <row r="49" spans="1:52" x14ac:dyDescent="0.25">
      <c r="A49" s="22" t="str">
        <f t="shared" si="20"/>
        <v>Dermatologia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16" t="s">
        <v>31</v>
      </c>
      <c r="R49" s="17"/>
      <c r="S49" s="28"/>
      <c r="T49" s="17">
        <v>90</v>
      </c>
      <c r="U49" s="17"/>
      <c r="V49" s="17">
        <v>111</v>
      </c>
      <c r="W49" s="17"/>
      <c r="X49" s="17"/>
      <c r="Y49" s="17"/>
      <c r="Z49" s="17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Z49" s="3" t="s">
        <v>13</v>
      </c>
    </row>
    <row r="50" spans="1:52" x14ac:dyDescent="0.25">
      <c r="A50" s="22" t="str">
        <f t="shared" si="20"/>
        <v>Endocrinologia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 s="16" t="s">
        <v>32</v>
      </c>
      <c r="R50" s="17"/>
      <c r="S50" s="28"/>
      <c r="T50" s="17">
        <v>70</v>
      </c>
      <c r="U50" s="17"/>
      <c r="V50" s="17">
        <v>160</v>
      </c>
      <c r="W50" s="17"/>
      <c r="X50" s="17"/>
      <c r="Y50" s="17"/>
      <c r="Z50" s="17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Z50" s="3" t="s">
        <v>13</v>
      </c>
    </row>
    <row r="51" spans="1:52" x14ac:dyDescent="0.25">
      <c r="A51" s="22" t="str">
        <f t="shared" si="20"/>
        <v>Gastroenterologia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 s="16" t="s">
        <v>33</v>
      </c>
      <c r="R51" s="17"/>
      <c r="S51" s="28"/>
      <c r="T51" s="17">
        <v>30</v>
      </c>
      <c r="U51" s="17"/>
      <c r="V51" s="17">
        <v>0</v>
      </c>
      <c r="W51" s="17"/>
      <c r="X51" s="17"/>
      <c r="Y51" s="17"/>
      <c r="Z51" s="17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Z51" s="3" t="s">
        <v>13</v>
      </c>
    </row>
    <row r="52" spans="1:52" x14ac:dyDescent="0.25">
      <c r="A52" s="22" t="str">
        <f t="shared" si="20"/>
        <v>Ginecologia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 s="16" t="s">
        <v>34</v>
      </c>
      <c r="R52" s="17"/>
      <c r="S52" s="28"/>
      <c r="T52" s="17">
        <v>100</v>
      </c>
      <c r="U52" s="17"/>
      <c r="V52" s="17">
        <v>100</v>
      </c>
      <c r="W52" s="17"/>
      <c r="X52" s="17"/>
      <c r="Y52" s="17"/>
      <c r="Z52" s="17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Z52" s="3" t="s">
        <v>13</v>
      </c>
    </row>
    <row r="53" spans="1:52" x14ac:dyDescent="0.25">
      <c r="A53" s="22" t="str">
        <f t="shared" si="20"/>
        <v>Obstetrícia (pré-natal de alto risco)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 s="16" t="s">
        <v>35</v>
      </c>
      <c r="R53" s="17"/>
      <c r="S53" s="28"/>
      <c r="T53" s="17">
        <v>20</v>
      </c>
      <c r="U53" s="17"/>
      <c r="V53" s="17">
        <v>20</v>
      </c>
      <c r="W53" s="17"/>
      <c r="X53" s="17"/>
      <c r="Y53" s="17"/>
      <c r="Z53" s="17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Z53" s="3" t="s">
        <v>13</v>
      </c>
    </row>
    <row r="54" spans="1:52" x14ac:dyDescent="0.25">
      <c r="A54" s="22" t="str">
        <f t="shared" si="20"/>
        <v>Hematologia</v>
      </c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 s="16" t="s">
        <v>36</v>
      </c>
      <c r="R54" s="17"/>
      <c r="S54" s="28"/>
      <c r="T54" s="17">
        <v>10</v>
      </c>
      <c r="U54" s="17"/>
      <c r="V54" s="17">
        <v>10</v>
      </c>
      <c r="W54" s="17"/>
      <c r="X54" s="17"/>
      <c r="Y54" s="17"/>
      <c r="Z54" s="17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Z54" s="3" t="s">
        <v>13</v>
      </c>
    </row>
    <row r="55" spans="1:52" x14ac:dyDescent="0.25">
      <c r="A55" s="22" t="str">
        <f t="shared" si="20"/>
        <v>Infectologia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 s="16" t="s">
        <v>37</v>
      </c>
      <c r="R55" s="17"/>
      <c r="S55" s="28"/>
      <c r="T55" s="17">
        <v>10</v>
      </c>
      <c r="U55" s="17"/>
      <c r="V55" s="17">
        <v>10</v>
      </c>
      <c r="W55" s="17"/>
      <c r="X55" s="17"/>
      <c r="Y55" s="17"/>
      <c r="Z55" s="17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Z55" s="3" t="s">
        <v>13</v>
      </c>
    </row>
    <row r="56" spans="1:52" x14ac:dyDescent="0.25">
      <c r="A56" s="22" t="str">
        <f t="shared" si="20"/>
        <v>Mastologia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 s="16" t="s">
        <v>38</v>
      </c>
      <c r="R56" s="17"/>
      <c r="S56" s="28"/>
      <c r="T56" s="17">
        <v>20</v>
      </c>
      <c r="U56" s="17"/>
      <c r="V56" s="17">
        <v>0</v>
      </c>
      <c r="W56" s="17"/>
      <c r="X56" s="17"/>
      <c r="Y56" s="17"/>
      <c r="Z56" s="17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Z56" s="3" t="s">
        <v>13</v>
      </c>
    </row>
    <row r="57" spans="1:52" x14ac:dyDescent="0.25">
      <c r="A57" s="22" t="str">
        <f t="shared" si="20"/>
        <v>Nefrologia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 s="16" t="s">
        <v>39</v>
      </c>
      <c r="R57" s="17"/>
      <c r="S57" s="28"/>
      <c r="T57" s="17">
        <v>30</v>
      </c>
      <c r="U57" s="17"/>
      <c r="V57" s="17">
        <v>32</v>
      </c>
      <c r="W57" s="17"/>
      <c r="X57" s="17"/>
      <c r="Y57" s="17"/>
      <c r="Z57" s="17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Z57" s="3" t="s">
        <v>13</v>
      </c>
    </row>
    <row r="58" spans="1:52" x14ac:dyDescent="0.25">
      <c r="A58" s="22" t="str">
        <f t="shared" si="20"/>
        <v>Neurologia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 s="16" t="s">
        <v>40</v>
      </c>
      <c r="R58" s="17"/>
      <c r="S58" s="28"/>
      <c r="T58" s="17">
        <v>80</v>
      </c>
      <c r="U58" s="17"/>
      <c r="V58" s="17">
        <v>94</v>
      </c>
      <c r="W58" s="17"/>
      <c r="X58" s="17"/>
      <c r="Y58" s="17"/>
      <c r="Z58" s="17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Z58" s="3" t="s">
        <v>13</v>
      </c>
    </row>
    <row r="59" spans="1:52" x14ac:dyDescent="0.25">
      <c r="A59" s="22" t="str">
        <f t="shared" si="20"/>
        <v>Pediatria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 s="16" t="s">
        <v>41</v>
      </c>
      <c r="R59" s="17"/>
      <c r="S59" s="28"/>
      <c r="T59" s="17">
        <v>60</v>
      </c>
      <c r="U59" s="17"/>
      <c r="V59" s="17">
        <v>55</v>
      </c>
      <c r="W59" s="17"/>
      <c r="X59" s="17"/>
      <c r="Y59" s="17"/>
      <c r="Z59" s="17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Z59" s="3" t="s">
        <v>13</v>
      </c>
    </row>
    <row r="60" spans="1:52" x14ac:dyDescent="0.25">
      <c r="A60" s="22" t="str">
        <f t="shared" si="20"/>
        <v>Oftalmologia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 s="16" t="s">
        <v>42</v>
      </c>
      <c r="R60" s="17"/>
      <c r="S60" s="28"/>
      <c r="T60" s="17">
        <v>350</v>
      </c>
      <c r="U60" s="17"/>
      <c r="V60" s="17">
        <v>350</v>
      </c>
      <c r="W60" s="17"/>
      <c r="X60" s="17"/>
      <c r="Y60" s="17"/>
      <c r="Z60" s="17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Z60" s="3" t="s">
        <v>13</v>
      </c>
    </row>
    <row r="61" spans="1:52" x14ac:dyDescent="0.25">
      <c r="A61" s="22" t="str">
        <f t="shared" si="20"/>
        <v>Ortopedia/Traumatologia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 s="16" t="s">
        <v>43</v>
      </c>
      <c r="R61" s="17"/>
      <c r="S61" s="28"/>
      <c r="T61" s="17">
        <v>220</v>
      </c>
      <c r="U61" s="17"/>
      <c r="V61" s="17">
        <v>387</v>
      </c>
      <c r="W61" s="17"/>
      <c r="X61" s="17"/>
      <c r="Y61" s="17"/>
      <c r="Z61" s="17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Z61" s="3" t="s">
        <v>13</v>
      </c>
    </row>
    <row r="62" spans="1:52" x14ac:dyDescent="0.25">
      <c r="A62" s="22" t="str">
        <f t="shared" si="20"/>
        <v>Otorrinolaringologia</v>
      </c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 s="16" t="s">
        <v>44</v>
      </c>
      <c r="R62" s="17"/>
      <c r="S62" s="28"/>
      <c r="T62" s="17">
        <v>90</v>
      </c>
      <c r="U62" s="17"/>
      <c r="V62" s="17">
        <v>100</v>
      </c>
      <c r="W62" s="17"/>
      <c r="X62" s="17"/>
      <c r="Y62" s="17"/>
      <c r="Z62" s="17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Z62" s="3" t="s">
        <v>13</v>
      </c>
    </row>
    <row r="63" spans="1:52" x14ac:dyDescent="0.25">
      <c r="A63" s="22" t="str">
        <f t="shared" si="20"/>
        <v>Pneumologia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 s="16" t="s">
        <v>45</v>
      </c>
      <c r="R63" s="17"/>
      <c r="S63" s="28"/>
      <c r="T63" s="17">
        <v>30</v>
      </c>
      <c r="U63" s="17"/>
      <c r="V63" s="17">
        <v>8</v>
      </c>
      <c r="W63" s="17"/>
      <c r="X63" s="17"/>
      <c r="Y63" s="17"/>
      <c r="Z63" s="17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Z63" s="3" t="s">
        <v>13</v>
      </c>
    </row>
    <row r="64" spans="1:52" x14ac:dyDescent="0.25">
      <c r="A64" s="22" t="str">
        <f t="shared" si="20"/>
        <v>Coloproctologia</v>
      </c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 s="16" t="s">
        <v>46</v>
      </c>
      <c r="R64" s="17"/>
      <c r="S64" s="28"/>
      <c r="T64" s="29">
        <v>20</v>
      </c>
      <c r="U64" s="17"/>
      <c r="V64" s="17">
        <v>0</v>
      </c>
      <c r="W64" s="17"/>
      <c r="X64" s="17"/>
      <c r="Y64" s="17"/>
      <c r="Z64" s="17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Z64" s="3" t="s">
        <v>13</v>
      </c>
    </row>
    <row r="65" spans="1:52" x14ac:dyDescent="0.25">
      <c r="A65" s="22" t="str">
        <f t="shared" si="20"/>
        <v>Psiquiatria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6" t="s">
        <v>47</v>
      </c>
      <c r="R65" s="17"/>
      <c r="S65" s="28"/>
      <c r="T65" s="17">
        <v>50</v>
      </c>
      <c r="U65" s="17"/>
      <c r="V65" s="17">
        <v>50</v>
      </c>
      <c r="W65" s="17"/>
      <c r="X65" s="17"/>
      <c r="Y65" s="17"/>
      <c r="Z65" s="17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Z65" s="3" t="s">
        <v>13</v>
      </c>
    </row>
    <row r="66" spans="1:52" x14ac:dyDescent="0.25">
      <c r="A66" s="22" t="str">
        <f t="shared" si="20"/>
        <v>Reumatologia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6" t="s">
        <v>48</v>
      </c>
      <c r="R66" s="17"/>
      <c r="S66" s="28"/>
      <c r="T66" s="17">
        <v>20</v>
      </c>
      <c r="U66" s="17"/>
      <c r="V66" s="17">
        <v>20</v>
      </c>
      <c r="W66" s="17"/>
      <c r="X66" s="17"/>
      <c r="Y66" s="17"/>
      <c r="Z66" s="17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Z66" s="3" t="s">
        <v>13</v>
      </c>
    </row>
    <row r="67" spans="1:52" x14ac:dyDescent="0.25">
      <c r="A67" s="22" t="str">
        <f t="shared" si="20"/>
        <v>Urologia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6" t="s">
        <v>49</v>
      </c>
      <c r="R67" s="17"/>
      <c r="S67" s="28"/>
      <c r="T67" s="17">
        <v>70</v>
      </c>
      <c r="U67" s="17"/>
      <c r="V67" s="17">
        <v>45</v>
      </c>
      <c r="W67" s="17"/>
      <c r="X67" s="17"/>
      <c r="Y67" s="17"/>
      <c r="Z67" s="17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Z67" s="3" t="s">
        <v>13</v>
      </c>
    </row>
    <row r="68" spans="1:52" x14ac:dyDescent="0.25">
      <c r="A68" s="22" t="str">
        <f t="shared" si="20"/>
        <v>TOTAL</v>
      </c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8" t="s">
        <v>15</v>
      </c>
      <c r="R68" s="19">
        <f t="shared" ref="R68:AR68" si="22">SUM(R47:R67)</f>
        <v>0</v>
      </c>
      <c r="S68" s="19">
        <f t="shared" si="22"/>
        <v>0</v>
      </c>
      <c r="T68" s="19">
        <f t="shared" si="22"/>
        <v>1470</v>
      </c>
      <c r="U68" s="19">
        <f t="shared" si="22"/>
        <v>0</v>
      </c>
      <c r="V68" s="19">
        <f t="shared" si="22"/>
        <v>1709</v>
      </c>
      <c r="W68" s="19">
        <f t="shared" si="22"/>
        <v>0</v>
      </c>
      <c r="X68" s="19">
        <f t="shared" si="22"/>
        <v>0</v>
      </c>
      <c r="Y68" s="19">
        <f t="shared" si="22"/>
        <v>0</v>
      </c>
      <c r="Z68" s="19">
        <f t="shared" si="22"/>
        <v>0</v>
      </c>
      <c r="AA68" s="20">
        <f t="shared" si="22"/>
        <v>0</v>
      </c>
      <c r="AB68" s="20">
        <f t="shared" si="22"/>
        <v>0</v>
      </c>
      <c r="AC68" s="20">
        <f t="shared" si="22"/>
        <v>0</v>
      </c>
      <c r="AD68" s="20">
        <f t="shared" si="22"/>
        <v>0</v>
      </c>
      <c r="AE68" s="20">
        <f t="shared" si="22"/>
        <v>0</v>
      </c>
      <c r="AF68" s="20">
        <f t="shared" si="22"/>
        <v>0</v>
      </c>
      <c r="AG68" s="20">
        <f t="shared" si="22"/>
        <v>0</v>
      </c>
      <c r="AH68" s="20">
        <f t="shared" si="22"/>
        <v>0</v>
      </c>
      <c r="AI68" s="20">
        <f t="shared" si="22"/>
        <v>0</v>
      </c>
      <c r="AJ68" s="20">
        <f t="shared" si="22"/>
        <v>0</v>
      </c>
      <c r="AK68" s="20">
        <f t="shared" si="22"/>
        <v>0</v>
      </c>
      <c r="AL68" s="20">
        <f t="shared" si="22"/>
        <v>0</v>
      </c>
      <c r="AM68" s="20">
        <f t="shared" si="22"/>
        <v>0</v>
      </c>
      <c r="AN68" s="20">
        <f t="shared" si="22"/>
        <v>0</v>
      </c>
      <c r="AO68" s="20">
        <f t="shared" si="22"/>
        <v>0</v>
      </c>
      <c r="AP68" s="20">
        <f t="shared" si="22"/>
        <v>0</v>
      </c>
      <c r="AQ68" s="20">
        <f t="shared" si="22"/>
        <v>0</v>
      </c>
      <c r="AR68" s="20">
        <f t="shared" si="22"/>
        <v>0</v>
      </c>
      <c r="AZ68" s="3" t="s">
        <v>13</v>
      </c>
    </row>
    <row r="69" spans="1:52" x14ac:dyDescent="0.25">
      <c r="A69" s="22">
        <f t="shared" si="20"/>
        <v>0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23"/>
      <c r="R69" s="31"/>
      <c r="S69" s="31"/>
      <c r="T69" s="31"/>
      <c r="U69" s="31"/>
      <c r="V69" s="31"/>
      <c r="W69" s="31"/>
      <c r="X69" s="31"/>
      <c r="Y69" s="31"/>
      <c r="Z69" s="31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Z69" s="3" t="s">
        <v>13</v>
      </c>
    </row>
    <row r="70" spans="1:52" s="11" customFormat="1" x14ac:dyDescent="0.25">
      <c r="A70" s="4" t="s">
        <v>51</v>
      </c>
      <c r="B70" s="5" t="str">
        <f>B$4</f>
        <v>Meta Parcial</v>
      </c>
      <c r="C70" s="5" t="str">
        <f t="shared" ref="C70:AR70" si="23">C$4</f>
        <v>26-31-jul-24</v>
      </c>
      <c r="D70" s="5" t="str">
        <f t="shared" si="23"/>
        <v>Meta Mensal</v>
      </c>
      <c r="E70" s="5">
        <f t="shared" si="23"/>
        <v>45505</v>
      </c>
      <c r="F70" s="5">
        <f t="shared" si="23"/>
        <v>45536</v>
      </c>
      <c r="G70" s="5" t="str">
        <f t="shared" si="23"/>
        <v>Meta Parcial</v>
      </c>
      <c r="H70" s="5" t="str">
        <f t="shared" si="23"/>
        <v>01-25-Out-24</v>
      </c>
      <c r="I70" s="5" t="str">
        <f t="shared" si="23"/>
        <v>Meta Parcial</v>
      </c>
      <c r="J70" s="5" t="str">
        <f t="shared" si="23"/>
        <v>26-31-Out-24</v>
      </c>
      <c r="K70" s="5" t="str">
        <f t="shared" si="23"/>
        <v>Meta Mensal</v>
      </c>
      <c r="L70" s="5">
        <f t="shared" si="23"/>
        <v>45566</v>
      </c>
      <c r="M70" s="5">
        <f t="shared" si="23"/>
        <v>45597</v>
      </c>
      <c r="N70" s="5">
        <f t="shared" si="23"/>
        <v>45627</v>
      </c>
      <c r="O70" s="5" t="str">
        <f t="shared" si="23"/>
        <v>Meta Parcial</v>
      </c>
      <c r="P70" s="5" t="str">
        <f t="shared" si="23"/>
        <v>01-20/01 de 2025</v>
      </c>
      <c r="Q70" s="7" t="s">
        <v>52</v>
      </c>
      <c r="R70" s="8" t="str">
        <f t="shared" si="23"/>
        <v>Meta Parcial</v>
      </c>
      <c r="S70" s="8" t="str">
        <f t="shared" si="23"/>
        <v>21-31/01 de 2025</v>
      </c>
      <c r="T70" s="8" t="str">
        <f t="shared" si="23"/>
        <v>Meta Mensal</v>
      </c>
      <c r="U70" s="8">
        <f t="shared" si="23"/>
        <v>45658</v>
      </c>
      <c r="V70" s="8">
        <f t="shared" si="23"/>
        <v>45689</v>
      </c>
      <c r="W70" s="8">
        <f t="shared" si="23"/>
        <v>45717</v>
      </c>
      <c r="X70" s="8">
        <f t="shared" si="23"/>
        <v>45748</v>
      </c>
      <c r="Y70" s="8">
        <f t="shared" si="23"/>
        <v>45778</v>
      </c>
      <c r="Z70" s="8">
        <f t="shared" si="23"/>
        <v>45809</v>
      </c>
      <c r="AA70" s="27">
        <f t="shared" si="23"/>
        <v>45839</v>
      </c>
      <c r="AB70" s="27">
        <f t="shared" si="23"/>
        <v>45870</v>
      </c>
      <c r="AC70" s="27">
        <f t="shared" si="23"/>
        <v>45901</v>
      </c>
      <c r="AD70" s="27">
        <f t="shared" si="23"/>
        <v>45931</v>
      </c>
      <c r="AE70" s="27">
        <f t="shared" si="23"/>
        <v>45962</v>
      </c>
      <c r="AF70" s="27">
        <f t="shared" si="23"/>
        <v>45992</v>
      </c>
      <c r="AG70" s="27">
        <f t="shared" si="23"/>
        <v>46023</v>
      </c>
      <c r="AH70" s="27">
        <f t="shared" si="23"/>
        <v>46054</v>
      </c>
      <c r="AI70" s="27">
        <f t="shared" si="23"/>
        <v>46082</v>
      </c>
      <c r="AJ70" s="27">
        <f t="shared" si="23"/>
        <v>46113</v>
      </c>
      <c r="AK70" s="27">
        <f t="shared" si="23"/>
        <v>46143</v>
      </c>
      <c r="AL70" s="27">
        <f t="shared" si="23"/>
        <v>46174</v>
      </c>
      <c r="AM70" s="27">
        <f t="shared" si="23"/>
        <v>46204</v>
      </c>
      <c r="AN70" s="27">
        <f t="shared" si="23"/>
        <v>46235</v>
      </c>
      <c r="AO70" s="27">
        <f t="shared" si="23"/>
        <v>46266</v>
      </c>
      <c r="AP70" s="27">
        <f t="shared" si="23"/>
        <v>46296</v>
      </c>
      <c r="AQ70" s="27">
        <f t="shared" si="23"/>
        <v>46327</v>
      </c>
      <c r="AR70" s="27">
        <f t="shared" si="23"/>
        <v>46357</v>
      </c>
      <c r="AZ70" s="11" t="s">
        <v>17</v>
      </c>
    </row>
    <row r="71" spans="1:52" s="15" customFormat="1" x14ac:dyDescent="0.25">
      <c r="A71" s="16" t="s">
        <v>53</v>
      </c>
      <c r="B71" s="171">
        <f>(D71/31)*6</f>
        <v>708.77419354838707</v>
      </c>
      <c r="C71" s="17">
        <v>190</v>
      </c>
      <c r="D71" s="171">
        <v>3662</v>
      </c>
      <c r="E71" s="17">
        <v>1815</v>
      </c>
      <c r="F71" s="17">
        <v>1963</v>
      </c>
      <c r="G71" s="171">
        <f>ROUND(((K71/31)*25),0)</f>
        <v>2953</v>
      </c>
      <c r="H71" s="17">
        <v>1405</v>
      </c>
      <c r="I71" s="171">
        <f>ROUND(((K71/31)*6),0)</f>
        <v>709</v>
      </c>
      <c r="J71" s="17">
        <v>299</v>
      </c>
      <c r="K71" s="171">
        <f>D71</f>
        <v>3662</v>
      </c>
      <c r="L71" s="17">
        <f t="shared" ref="L71:L76" si="24">H71+J71</f>
        <v>1704</v>
      </c>
      <c r="M71" s="17">
        <v>1980</v>
      </c>
      <c r="N71" s="17">
        <v>1613</v>
      </c>
      <c r="O71" s="171">
        <f>ROUND((K71/31)*20,0)</f>
        <v>2363</v>
      </c>
      <c r="P71" s="28">
        <v>1010</v>
      </c>
      <c r="Q71" s="16" t="s">
        <v>53</v>
      </c>
      <c r="R71" s="171">
        <f>R81+R91</f>
        <v>1526</v>
      </c>
      <c r="S71" s="17">
        <f>S81+S91</f>
        <v>525</v>
      </c>
      <c r="T71" s="17">
        <v>20</v>
      </c>
      <c r="U71" s="17">
        <f t="shared" ref="U71:V76" si="25">U81+U91</f>
        <v>525</v>
      </c>
      <c r="V71" s="17">
        <f t="shared" si="25"/>
        <v>1573</v>
      </c>
      <c r="W71" s="17"/>
      <c r="X71" s="17"/>
      <c r="Y71" s="17"/>
      <c r="Z71" s="17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Z71" s="15" t="s">
        <v>13</v>
      </c>
    </row>
    <row r="72" spans="1:52" s="15" customFormat="1" x14ac:dyDescent="0.25">
      <c r="A72" s="16" t="s">
        <v>54</v>
      </c>
      <c r="B72" s="171"/>
      <c r="C72" s="17">
        <v>0</v>
      </c>
      <c r="D72" s="171"/>
      <c r="E72" s="17">
        <v>50</v>
      </c>
      <c r="F72" s="17">
        <v>43</v>
      </c>
      <c r="G72" s="171"/>
      <c r="H72" s="17">
        <v>47</v>
      </c>
      <c r="I72" s="171"/>
      <c r="J72" s="17">
        <v>0</v>
      </c>
      <c r="K72" s="171"/>
      <c r="L72" s="17">
        <f t="shared" si="24"/>
        <v>47</v>
      </c>
      <c r="M72" s="17">
        <v>60</v>
      </c>
      <c r="N72" s="17">
        <v>195</v>
      </c>
      <c r="O72" s="171"/>
      <c r="P72" s="28">
        <v>54</v>
      </c>
      <c r="Q72" s="16" t="s">
        <v>54</v>
      </c>
      <c r="R72" s="171"/>
      <c r="S72" s="17">
        <f>S82+S92</f>
        <v>35</v>
      </c>
      <c r="T72" s="17">
        <v>80</v>
      </c>
      <c r="U72" s="17">
        <f t="shared" si="25"/>
        <v>35</v>
      </c>
      <c r="V72" s="17">
        <f t="shared" si="25"/>
        <v>134</v>
      </c>
      <c r="W72" s="17"/>
      <c r="X72" s="17"/>
      <c r="Y72" s="17"/>
      <c r="Z72" s="17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Z72" s="15" t="s">
        <v>13</v>
      </c>
    </row>
    <row r="73" spans="1:52" s="15" customFormat="1" x14ac:dyDescent="0.25">
      <c r="A73" s="16" t="s">
        <v>55</v>
      </c>
      <c r="B73" s="171"/>
      <c r="C73" s="17">
        <v>188</v>
      </c>
      <c r="D73" s="171"/>
      <c r="E73" s="17">
        <v>1634</v>
      </c>
      <c r="F73" s="17">
        <v>1438</v>
      </c>
      <c r="G73" s="171"/>
      <c r="H73" s="17">
        <v>1251</v>
      </c>
      <c r="I73" s="171"/>
      <c r="J73" s="17">
        <v>254</v>
      </c>
      <c r="K73" s="171"/>
      <c r="L73" s="17">
        <f t="shared" si="24"/>
        <v>1505</v>
      </c>
      <c r="M73" s="17">
        <v>1145</v>
      </c>
      <c r="N73" s="17">
        <v>1639</v>
      </c>
      <c r="O73" s="171"/>
      <c r="P73" s="28">
        <v>1262</v>
      </c>
      <c r="Q73" s="16" t="s">
        <v>55</v>
      </c>
      <c r="R73" s="171"/>
      <c r="S73" s="17">
        <f>S83+S93</f>
        <v>694</v>
      </c>
      <c r="T73" s="17">
        <v>20</v>
      </c>
      <c r="U73" s="17">
        <f t="shared" si="25"/>
        <v>694</v>
      </c>
      <c r="V73" s="17">
        <f t="shared" si="25"/>
        <v>1947</v>
      </c>
      <c r="W73" s="17"/>
      <c r="X73" s="17"/>
      <c r="Y73" s="17"/>
      <c r="Z73" s="17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Z73" s="15" t="s">
        <v>13</v>
      </c>
    </row>
    <row r="74" spans="1:52" s="15" customFormat="1" x14ac:dyDescent="0.25">
      <c r="A74" s="16" t="s">
        <v>56</v>
      </c>
      <c r="B74" s="171"/>
      <c r="C74" s="17">
        <v>0</v>
      </c>
      <c r="D74" s="171"/>
      <c r="E74" s="17">
        <v>0</v>
      </c>
      <c r="F74" s="17">
        <v>0</v>
      </c>
      <c r="G74" s="171"/>
      <c r="H74" s="17">
        <v>0</v>
      </c>
      <c r="I74" s="171"/>
      <c r="J74" s="17">
        <v>0</v>
      </c>
      <c r="K74" s="171"/>
      <c r="L74" s="17">
        <f t="shared" si="24"/>
        <v>0</v>
      </c>
      <c r="M74" s="17">
        <v>0</v>
      </c>
      <c r="N74" s="17">
        <v>0</v>
      </c>
      <c r="O74" s="171"/>
      <c r="P74" s="28">
        <v>0</v>
      </c>
      <c r="Q74" s="16" t="s">
        <v>56</v>
      </c>
      <c r="R74" s="171"/>
      <c r="S74" s="17">
        <f>S84+S94</f>
        <v>0</v>
      </c>
      <c r="T74" s="17">
        <v>90</v>
      </c>
      <c r="U74" s="17">
        <f t="shared" si="25"/>
        <v>0</v>
      </c>
      <c r="V74" s="17">
        <f t="shared" si="25"/>
        <v>0</v>
      </c>
      <c r="W74" s="17"/>
      <c r="X74" s="17"/>
      <c r="Y74" s="17"/>
      <c r="Z74" s="17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Z74" s="15" t="s">
        <v>13</v>
      </c>
    </row>
    <row r="75" spans="1:52" s="15" customFormat="1" x14ac:dyDescent="0.25">
      <c r="A75" s="16" t="s">
        <v>57</v>
      </c>
      <c r="B75" s="171"/>
      <c r="C75" s="17">
        <v>45</v>
      </c>
      <c r="D75" s="171"/>
      <c r="E75" s="17">
        <v>528</v>
      </c>
      <c r="F75" s="17">
        <v>489</v>
      </c>
      <c r="G75" s="171"/>
      <c r="H75" s="17">
        <v>364</v>
      </c>
      <c r="I75" s="171"/>
      <c r="J75" s="17">
        <v>41</v>
      </c>
      <c r="K75" s="171"/>
      <c r="L75" s="17">
        <f t="shared" si="24"/>
        <v>405</v>
      </c>
      <c r="M75" s="17">
        <v>435</v>
      </c>
      <c r="N75" s="17">
        <v>343</v>
      </c>
      <c r="O75" s="171"/>
      <c r="P75" s="28">
        <v>289</v>
      </c>
      <c r="Q75" s="16" t="s">
        <v>57</v>
      </c>
      <c r="R75" s="171"/>
      <c r="S75" s="17">
        <f>S85+S95</f>
        <v>189</v>
      </c>
      <c r="T75" s="17">
        <v>70</v>
      </c>
      <c r="U75" s="17">
        <f t="shared" si="25"/>
        <v>189</v>
      </c>
      <c r="V75" s="17">
        <f t="shared" si="25"/>
        <v>508</v>
      </c>
      <c r="W75" s="17"/>
      <c r="X75" s="17"/>
      <c r="Y75" s="17"/>
      <c r="Z75" s="17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Z75" s="15" t="s">
        <v>13</v>
      </c>
    </row>
    <row r="76" spans="1:52" s="15" customFormat="1" x14ac:dyDescent="0.25">
      <c r="A76" s="16" t="s">
        <v>58</v>
      </c>
      <c r="B76" s="171"/>
      <c r="C76" s="17">
        <v>22</v>
      </c>
      <c r="D76" s="171"/>
      <c r="E76" s="17">
        <v>192</v>
      </c>
      <c r="F76" s="17">
        <v>209</v>
      </c>
      <c r="G76" s="171"/>
      <c r="H76" s="17">
        <v>155</v>
      </c>
      <c r="I76" s="171"/>
      <c r="J76" s="17">
        <v>0</v>
      </c>
      <c r="K76" s="171"/>
      <c r="L76" s="17">
        <f t="shared" si="24"/>
        <v>155</v>
      </c>
      <c r="M76" s="17">
        <v>101</v>
      </c>
      <c r="N76" s="17">
        <v>180</v>
      </c>
      <c r="O76" s="171"/>
      <c r="P76" s="28">
        <v>122</v>
      </c>
      <c r="Q76" s="16" t="s">
        <v>58</v>
      </c>
      <c r="R76" s="171"/>
      <c r="S76" s="17">
        <f>S86+S96</f>
        <v>69</v>
      </c>
      <c r="T76" s="17">
        <v>30</v>
      </c>
      <c r="U76" s="17">
        <f>U86+U96</f>
        <v>69</v>
      </c>
      <c r="V76" s="17">
        <f t="shared" si="25"/>
        <v>200</v>
      </c>
      <c r="W76" s="17"/>
      <c r="X76" s="17"/>
      <c r="Y76" s="17"/>
      <c r="Z76" s="17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Z76" s="15" t="s">
        <v>13</v>
      </c>
    </row>
    <row r="77" spans="1:52" s="15" customFormat="1" x14ac:dyDescent="0.25">
      <c r="A77" s="1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28"/>
      <c r="Q77" s="16" t="s">
        <v>59</v>
      </c>
      <c r="R77" s="17"/>
      <c r="S77" s="17"/>
      <c r="T77" s="17">
        <v>100</v>
      </c>
      <c r="U77" s="17"/>
      <c r="V77" s="17">
        <v>0</v>
      </c>
      <c r="W77" s="17"/>
      <c r="X77" s="17"/>
      <c r="Y77" s="17"/>
      <c r="Z77" s="17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Z77" s="15" t="s">
        <v>13</v>
      </c>
    </row>
    <row r="78" spans="1:52" s="21" customFormat="1" x14ac:dyDescent="0.25">
      <c r="A78" s="18" t="s">
        <v>15</v>
      </c>
      <c r="B78" s="19">
        <f t="shared" ref="B78:P78" si="26">SUM(B71:B76)</f>
        <v>708.77419354838707</v>
      </c>
      <c r="C78" s="19">
        <f t="shared" si="26"/>
        <v>445</v>
      </c>
      <c r="D78" s="19">
        <f t="shared" si="26"/>
        <v>3662</v>
      </c>
      <c r="E78" s="19">
        <f t="shared" si="26"/>
        <v>4219</v>
      </c>
      <c r="F78" s="19">
        <f t="shared" si="26"/>
        <v>4142</v>
      </c>
      <c r="G78" s="19">
        <f t="shared" si="26"/>
        <v>2953</v>
      </c>
      <c r="H78" s="19">
        <f t="shared" si="26"/>
        <v>3222</v>
      </c>
      <c r="I78" s="19">
        <f t="shared" si="26"/>
        <v>709</v>
      </c>
      <c r="J78" s="19">
        <f t="shared" si="26"/>
        <v>594</v>
      </c>
      <c r="K78" s="19">
        <f t="shared" si="26"/>
        <v>3662</v>
      </c>
      <c r="L78" s="19">
        <f t="shared" si="26"/>
        <v>3816</v>
      </c>
      <c r="M78" s="19">
        <f t="shared" si="26"/>
        <v>3721</v>
      </c>
      <c r="N78" s="19">
        <f t="shared" si="26"/>
        <v>3970</v>
      </c>
      <c r="O78" s="19">
        <f t="shared" si="26"/>
        <v>2363</v>
      </c>
      <c r="P78" s="19">
        <f t="shared" si="26"/>
        <v>2737</v>
      </c>
      <c r="Q78" s="18" t="s">
        <v>15</v>
      </c>
      <c r="R78" s="19">
        <f>SUM(R71:R76)</f>
        <v>1526</v>
      </c>
      <c r="S78" s="19">
        <f>SUM(S71:S76)</f>
        <v>1512</v>
      </c>
      <c r="T78" s="19">
        <v>4300</v>
      </c>
      <c r="U78" s="19">
        <f t="shared" ref="U78:AR78" si="27">SUM(U71:U76)</f>
        <v>1512</v>
      </c>
      <c r="V78" s="19">
        <f t="shared" si="27"/>
        <v>4362</v>
      </c>
      <c r="W78" s="19">
        <f t="shared" si="27"/>
        <v>0</v>
      </c>
      <c r="X78" s="19">
        <f t="shared" si="27"/>
        <v>0</v>
      </c>
      <c r="Y78" s="19">
        <f t="shared" si="27"/>
        <v>0</v>
      </c>
      <c r="Z78" s="19">
        <f t="shared" si="27"/>
        <v>0</v>
      </c>
      <c r="AA78" s="20">
        <f t="shared" si="27"/>
        <v>0</v>
      </c>
      <c r="AB78" s="20">
        <f t="shared" si="27"/>
        <v>0</v>
      </c>
      <c r="AC78" s="20">
        <f t="shared" si="27"/>
        <v>0</v>
      </c>
      <c r="AD78" s="20">
        <f t="shared" si="27"/>
        <v>0</v>
      </c>
      <c r="AE78" s="20">
        <f t="shared" si="27"/>
        <v>0</v>
      </c>
      <c r="AF78" s="20">
        <f t="shared" si="27"/>
        <v>0</v>
      </c>
      <c r="AG78" s="20">
        <f t="shared" si="27"/>
        <v>0</v>
      </c>
      <c r="AH78" s="20">
        <f t="shared" si="27"/>
        <v>0</v>
      </c>
      <c r="AI78" s="20">
        <f t="shared" si="27"/>
        <v>0</v>
      </c>
      <c r="AJ78" s="20">
        <f t="shared" si="27"/>
        <v>0</v>
      </c>
      <c r="AK78" s="20">
        <f t="shared" si="27"/>
        <v>0</v>
      </c>
      <c r="AL78" s="20">
        <f t="shared" si="27"/>
        <v>0</v>
      </c>
      <c r="AM78" s="20">
        <f t="shared" si="27"/>
        <v>0</v>
      </c>
      <c r="AN78" s="20">
        <f t="shared" si="27"/>
        <v>0</v>
      </c>
      <c r="AO78" s="20">
        <f t="shared" si="27"/>
        <v>0</v>
      </c>
      <c r="AP78" s="20">
        <f t="shared" si="27"/>
        <v>0</v>
      </c>
      <c r="AQ78" s="20">
        <f t="shared" si="27"/>
        <v>0</v>
      </c>
      <c r="AR78" s="20">
        <f t="shared" si="27"/>
        <v>0</v>
      </c>
      <c r="AZ78" s="21" t="s">
        <v>13</v>
      </c>
    </row>
    <row r="79" spans="1:52" x14ac:dyDescent="0.25">
      <c r="A79" s="22">
        <f t="shared" ref="A79:A99" si="28">Q79</f>
        <v>0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23"/>
      <c r="R79" s="33"/>
      <c r="S79" s="33"/>
      <c r="T79" s="33"/>
      <c r="U79" s="33"/>
      <c r="V79" s="33"/>
      <c r="W79" s="33"/>
      <c r="X79" s="33"/>
      <c r="Y79" s="33"/>
      <c r="Z79" s="33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Z79" s="3" t="s">
        <v>13</v>
      </c>
    </row>
    <row r="80" spans="1:52" s="11" customFormat="1" x14ac:dyDescent="0.25">
      <c r="A80" s="22" t="str">
        <f t="shared" si="28"/>
        <v>07. CONSULTA MULTIPROFISSIONAL - [INTERCONSULTA]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7" t="s">
        <v>60</v>
      </c>
      <c r="R80" s="8" t="str">
        <f t="shared" ref="R80:AR80" si="29">R$4</f>
        <v>Meta Parcial</v>
      </c>
      <c r="S80" s="8" t="str">
        <f t="shared" si="29"/>
        <v>21-31/01 de 2025</v>
      </c>
      <c r="T80" s="8" t="str">
        <f t="shared" si="29"/>
        <v>Meta Mensal</v>
      </c>
      <c r="U80" s="8">
        <f t="shared" si="29"/>
        <v>45658</v>
      </c>
      <c r="V80" s="8">
        <f t="shared" si="29"/>
        <v>45689</v>
      </c>
      <c r="W80" s="8">
        <f t="shared" si="29"/>
        <v>45717</v>
      </c>
      <c r="X80" s="8">
        <f t="shared" si="29"/>
        <v>45748</v>
      </c>
      <c r="Y80" s="8">
        <f t="shared" si="29"/>
        <v>45778</v>
      </c>
      <c r="Z80" s="8">
        <f t="shared" si="29"/>
        <v>45809</v>
      </c>
      <c r="AA80" s="27">
        <f t="shared" si="29"/>
        <v>45839</v>
      </c>
      <c r="AB80" s="27">
        <f t="shared" si="29"/>
        <v>45870</v>
      </c>
      <c r="AC80" s="27">
        <f t="shared" si="29"/>
        <v>45901</v>
      </c>
      <c r="AD80" s="27">
        <f t="shared" si="29"/>
        <v>45931</v>
      </c>
      <c r="AE80" s="27">
        <f t="shared" si="29"/>
        <v>45962</v>
      </c>
      <c r="AF80" s="27">
        <f t="shared" si="29"/>
        <v>45992</v>
      </c>
      <c r="AG80" s="27">
        <f t="shared" si="29"/>
        <v>46023</v>
      </c>
      <c r="AH80" s="27">
        <f t="shared" si="29"/>
        <v>46054</v>
      </c>
      <c r="AI80" s="27">
        <f t="shared" si="29"/>
        <v>46082</v>
      </c>
      <c r="AJ80" s="27">
        <f t="shared" si="29"/>
        <v>46113</v>
      </c>
      <c r="AK80" s="27">
        <f t="shared" si="29"/>
        <v>46143</v>
      </c>
      <c r="AL80" s="27">
        <f t="shared" si="29"/>
        <v>46174</v>
      </c>
      <c r="AM80" s="27">
        <f t="shared" si="29"/>
        <v>46204</v>
      </c>
      <c r="AN80" s="27">
        <f t="shared" si="29"/>
        <v>46235</v>
      </c>
      <c r="AO80" s="27">
        <f t="shared" si="29"/>
        <v>46266</v>
      </c>
      <c r="AP80" s="27">
        <f t="shared" si="29"/>
        <v>46296</v>
      </c>
      <c r="AQ80" s="27">
        <f t="shared" si="29"/>
        <v>46327</v>
      </c>
      <c r="AR80" s="27">
        <f t="shared" si="29"/>
        <v>46357</v>
      </c>
      <c r="AZ80" s="11" t="s">
        <v>17</v>
      </c>
    </row>
    <row r="81" spans="1:52" s="15" customFormat="1" x14ac:dyDescent="0.25">
      <c r="A81" s="22" t="str">
        <f t="shared" si="28"/>
        <v>Enfermeiro</v>
      </c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6" t="s">
        <v>53</v>
      </c>
      <c r="R81" s="171">
        <f>ROUND((T81/31)*11,0)</f>
        <v>458</v>
      </c>
      <c r="S81" s="28">
        <v>317</v>
      </c>
      <c r="T81" s="174">
        <v>1290</v>
      </c>
      <c r="U81" s="17">
        <f t="shared" ref="U81:U86" si="30">S81+P81</f>
        <v>317</v>
      </c>
      <c r="V81" s="17">
        <v>851</v>
      </c>
      <c r="W81" s="17"/>
      <c r="X81" s="17"/>
      <c r="Y81" s="17"/>
      <c r="Z81" s="17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Z81" s="15" t="s">
        <v>13</v>
      </c>
    </row>
    <row r="82" spans="1:52" s="15" customFormat="1" x14ac:dyDescent="0.25">
      <c r="A82" s="22" t="str">
        <f t="shared" si="28"/>
        <v>Farmacêutico</v>
      </c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6" t="s">
        <v>54</v>
      </c>
      <c r="R82" s="171"/>
      <c r="S82" s="28">
        <v>7</v>
      </c>
      <c r="T82" s="175"/>
      <c r="U82" s="17">
        <f t="shared" si="30"/>
        <v>7</v>
      </c>
      <c r="V82" s="17">
        <v>118</v>
      </c>
      <c r="W82" s="17"/>
      <c r="X82" s="17"/>
      <c r="Y82" s="17"/>
      <c r="Z82" s="17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Z82" s="15" t="s">
        <v>13</v>
      </c>
    </row>
    <row r="83" spans="1:52" s="15" customFormat="1" x14ac:dyDescent="0.25">
      <c r="A83" s="22" t="str">
        <f t="shared" si="28"/>
        <v>Fisioterapeuta</v>
      </c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6" t="s">
        <v>55</v>
      </c>
      <c r="R83" s="171"/>
      <c r="S83" s="28">
        <v>102</v>
      </c>
      <c r="T83" s="175"/>
      <c r="U83" s="17">
        <f t="shared" si="30"/>
        <v>102</v>
      </c>
      <c r="V83" s="17">
        <v>355</v>
      </c>
      <c r="W83" s="17"/>
      <c r="X83" s="17"/>
      <c r="Y83" s="17"/>
      <c r="Z83" s="17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Z83" s="15" t="s">
        <v>13</v>
      </c>
    </row>
    <row r="84" spans="1:52" s="15" customFormat="1" x14ac:dyDescent="0.25">
      <c r="A84" s="22" t="str">
        <f t="shared" si="28"/>
        <v>Fonoaudiólogo</v>
      </c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6" t="s">
        <v>56</v>
      </c>
      <c r="R84" s="171"/>
      <c r="S84" s="28">
        <v>0</v>
      </c>
      <c r="T84" s="175"/>
      <c r="U84" s="17">
        <f t="shared" si="30"/>
        <v>0</v>
      </c>
      <c r="V84" s="17">
        <v>0</v>
      </c>
      <c r="W84" s="17"/>
      <c r="X84" s="17"/>
      <c r="Y84" s="17"/>
      <c r="Z84" s="17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Z84" s="15" t="s">
        <v>13</v>
      </c>
    </row>
    <row r="85" spans="1:52" s="15" customFormat="1" x14ac:dyDescent="0.25">
      <c r="A85" s="22" t="str">
        <f t="shared" si="28"/>
        <v>Nutricionista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6" t="s">
        <v>57</v>
      </c>
      <c r="R85" s="171"/>
      <c r="S85" s="28">
        <v>45</v>
      </c>
      <c r="T85" s="175"/>
      <c r="U85" s="17">
        <f t="shared" si="30"/>
        <v>45</v>
      </c>
      <c r="V85" s="17">
        <v>94</v>
      </c>
      <c r="W85" s="17"/>
      <c r="X85" s="17"/>
      <c r="Y85" s="17"/>
      <c r="Z85" s="17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Z85" s="15" t="s">
        <v>13</v>
      </c>
    </row>
    <row r="86" spans="1:52" s="15" customFormat="1" x14ac:dyDescent="0.25">
      <c r="A86" s="22" t="str">
        <f t="shared" si="28"/>
        <v>Psicólogo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6" t="s">
        <v>58</v>
      </c>
      <c r="R86" s="171"/>
      <c r="S86" s="28">
        <v>20</v>
      </c>
      <c r="T86" s="175"/>
      <c r="U86" s="17">
        <f t="shared" si="30"/>
        <v>20</v>
      </c>
      <c r="V86" s="17">
        <v>46</v>
      </c>
      <c r="W86" s="17"/>
      <c r="X86" s="17"/>
      <c r="Y86" s="17"/>
      <c r="Z86" s="17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Z86" s="15" t="s">
        <v>13</v>
      </c>
    </row>
    <row r="87" spans="1:52" s="15" customFormat="1" x14ac:dyDescent="0.25">
      <c r="A87" s="22" t="str">
        <f t="shared" si="28"/>
        <v>Terapia Ocupacional</v>
      </c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6" t="s">
        <v>59</v>
      </c>
      <c r="R87" s="17"/>
      <c r="S87" s="28"/>
      <c r="T87" s="176"/>
      <c r="U87" s="17"/>
      <c r="V87" s="17">
        <v>0</v>
      </c>
      <c r="W87" s="17"/>
      <c r="X87" s="17"/>
      <c r="Y87" s="17"/>
      <c r="Z87" s="17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Z87" s="15" t="s">
        <v>13</v>
      </c>
    </row>
    <row r="88" spans="1:52" s="21" customFormat="1" x14ac:dyDescent="0.25">
      <c r="A88" s="22" t="str">
        <f t="shared" si="28"/>
        <v>TOTAL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8" t="s">
        <v>15</v>
      </c>
      <c r="R88" s="19">
        <f t="shared" ref="R88:Y88" si="31">SUM(R81:R86)</f>
        <v>458</v>
      </c>
      <c r="S88" s="19">
        <f>SUM(S81:S86)</f>
        <v>491</v>
      </c>
      <c r="T88" s="19">
        <f t="shared" si="31"/>
        <v>1290</v>
      </c>
      <c r="U88" s="19">
        <f t="shared" si="31"/>
        <v>491</v>
      </c>
      <c r="V88" s="19">
        <f>SUM(V81:V87)</f>
        <v>1464</v>
      </c>
      <c r="W88" s="19">
        <f t="shared" si="31"/>
        <v>0</v>
      </c>
      <c r="X88" s="19">
        <f t="shared" si="31"/>
        <v>0</v>
      </c>
      <c r="Y88" s="19">
        <f t="shared" si="31"/>
        <v>0</v>
      </c>
      <c r="Z88" s="19">
        <f t="shared" ref="Z88:AR88" si="32">SUM(Z81:Z86)</f>
        <v>0</v>
      </c>
      <c r="AA88" s="20">
        <f t="shared" si="32"/>
        <v>0</v>
      </c>
      <c r="AB88" s="20">
        <f t="shared" si="32"/>
        <v>0</v>
      </c>
      <c r="AC88" s="20">
        <f t="shared" si="32"/>
        <v>0</v>
      </c>
      <c r="AD88" s="20">
        <f t="shared" si="32"/>
        <v>0</v>
      </c>
      <c r="AE88" s="20">
        <f t="shared" si="32"/>
        <v>0</v>
      </c>
      <c r="AF88" s="20">
        <f t="shared" si="32"/>
        <v>0</v>
      </c>
      <c r="AG88" s="20">
        <f t="shared" si="32"/>
        <v>0</v>
      </c>
      <c r="AH88" s="20">
        <f t="shared" si="32"/>
        <v>0</v>
      </c>
      <c r="AI88" s="20">
        <f t="shared" si="32"/>
        <v>0</v>
      </c>
      <c r="AJ88" s="20">
        <f t="shared" si="32"/>
        <v>0</v>
      </c>
      <c r="AK88" s="20">
        <f t="shared" si="32"/>
        <v>0</v>
      </c>
      <c r="AL88" s="20">
        <f t="shared" si="32"/>
        <v>0</v>
      </c>
      <c r="AM88" s="20">
        <f t="shared" si="32"/>
        <v>0</v>
      </c>
      <c r="AN88" s="20">
        <f t="shared" si="32"/>
        <v>0</v>
      </c>
      <c r="AO88" s="20">
        <f t="shared" si="32"/>
        <v>0</v>
      </c>
      <c r="AP88" s="20">
        <f t="shared" si="32"/>
        <v>0</v>
      </c>
      <c r="AQ88" s="20">
        <f t="shared" si="32"/>
        <v>0</v>
      </c>
      <c r="AR88" s="20">
        <f t="shared" si="32"/>
        <v>0</v>
      </c>
      <c r="AZ88" s="21" t="s">
        <v>13</v>
      </c>
    </row>
    <row r="89" spans="1:52" x14ac:dyDescent="0.25">
      <c r="A89" s="22">
        <f t="shared" si="28"/>
        <v>0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23"/>
      <c r="R89" s="33"/>
      <c r="S89" s="33"/>
      <c r="T89" s="33"/>
      <c r="U89" s="33"/>
      <c r="V89" s="33"/>
      <c r="W89" s="33"/>
      <c r="X89" s="33"/>
      <c r="Y89" s="33"/>
      <c r="Z89" s="33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Z89" s="3" t="s">
        <v>13</v>
      </c>
    </row>
    <row r="90" spans="1:52" s="11" customFormat="1" x14ac:dyDescent="0.25">
      <c r="A90" s="22" t="str">
        <f t="shared" si="28"/>
        <v>08. CONSULTA MULTIPROFISSIONAL - [RETORNO]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7" t="s">
        <v>61</v>
      </c>
      <c r="R90" s="8" t="str">
        <f t="shared" ref="R90:AR90" si="33">R$4</f>
        <v>Meta Parcial</v>
      </c>
      <c r="S90" s="8" t="str">
        <f t="shared" si="33"/>
        <v>21-31/01 de 2025</v>
      </c>
      <c r="T90" s="8" t="str">
        <f t="shared" si="33"/>
        <v>Meta Mensal</v>
      </c>
      <c r="U90" s="8">
        <f t="shared" si="33"/>
        <v>45658</v>
      </c>
      <c r="V90" s="8">
        <f t="shared" si="33"/>
        <v>45689</v>
      </c>
      <c r="W90" s="8">
        <f t="shared" si="33"/>
        <v>45717</v>
      </c>
      <c r="X90" s="8">
        <f t="shared" si="33"/>
        <v>45748</v>
      </c>
      <c r="Y90" s="8">
        <f t="shared" si="33"/>
        <v>45778</v>
      </c>
      <c r="Z90" s="8">
        <f t="shared" si="33"/>
        <v>45809</v>
      </c>
      <c r="AA90" s="27">
        <f t="shared" si="33"/>
        <v>45839</v>
      </c>
      <c r="AB90" s="27">
        <f t="shared" si="33"/>
        <v>45870</v>
      </c>
      <c r="AC90" s="27">
        <f t="shared" si="33"/>
        <v>45901</v>
      </c>
      <c r="AD90" s="27">
        <f t="shared" si="33"/>
        <v>45931</v>
      </c>
      <c r="AE90" s="27">
        <f t="shared" si="33"/>
        <v>45962</v>
      </c>
      <c r="AF90" s="27">
        <f t="shared" si="33"/>
        <v>45992</v>
      </c>
      <c r="AG90" s="27">
        <f t="shared" si="33"/>
        <v>46023</v>
      </c>
      <c r="AH90" s="27">
        <f t="shared" si="33"/>
        <v>46054</v>
      </c>
      <c r="AI90" s="27">
        <f t="shared" si="33"/>
        <v>46082</v>
      </c>
      <c r="AJ90" s="27">
        <f t="shared" si="33"/>
        <v>46113</v>
      </c>
      <c r="AK90" s="27">
        <f t="shared" si="33"/>
        <v>46143</v>
      </c>
      <c r="AL90" s="27">
        <f t="shared" si="33"/>
        <v>46174</v>
      </c>
      <c r="AM90" s="27">
        <f t="shared" si="33"/>
        <v>46204</v>
      </c>
      <c r="AN90" s="27">
        <f t="shared" si="33"/>
        <v>46235</v>
      </c>
      <c r="AO90" s="27">
        <f t="shared" si="33"/>
        <v>46266</v>
      </c>
      <c r="AP90" s="27">
        <f t="shared" si="33"/>
        <v>46296</v>
      </c>
      <c r="AQ90" s="27">
        <f t="shared" si="33"/>
        <v>46327</v>
      </c>
      <c r="AR90" s="27">
        <f t="shared" si="33"/>
        <v>46357</v>
      </c>
      <c r="AZ90" s="11" t="s">
        <v>17</v>
      </c>
    </row>
    <row r="91" spans="1:52" s="15" customFormat="1" x14ac:dyDescent="0.25">
      <c r="A91" s="22" t="str">
        <f t="shared" si="28"/>
        <v>Enfermeiro</v>
      </c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6" t="s">
        <v>53</v>
      </c>
      <c r="R91" s="171">
        <f>ROUND((T91/31)*11,0)</f>
        <v>1068</v>
      </c>
      <c r="S91" s="28">
        <v>208</v>
      </c>
      <c r="T91" s="174">
        <v>3010</v>
      </c>
      <c r="U91" s="17">
        <f t="shared" ref="U91:U96" si="34">S91+P91</f>
        <v>208</v>
      </c>
      <c r="V91" s="17">
        <v>722</v>
      </c>
      <c r="W91" s="17"/>
      <c r="X91" s="17"/>
      <c r="Y91" s="17"/>
      <c r="Z91" s="17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Z91" s="15" t="s">
        <v>13</v>
      </c>
    </row>
    <row r="92" spans="1:52" s="15" customFormat="1" x14ac:dyDescent="0.25">
      <c r="A92" s="22" t="str">
        <f t="shared" si="28"/>
        <v>Farmacêutico</v>
      </c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6" t="s">
        <v>54</v>
      </c>
      <c r="R92" s="171"/>
      <c r="S92" s="28">
        <v>28</v>
      </c>
      <c r="T92" s="175"/>
      <c r="U92" s="17">
        <f t="shared" si="34"/>
        <v>28</v>
      </c>
      <c r="V92" s="17">
        <v>16</v>
      </c>
      <c r="W92" s="17"/>
      <c r="X92" s="17"/>
      <c r="Y92" s="17"/>
      <c r="Z92" s="17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Z92" s="15" t="s">
        <v>13</v>
      </c>
    </row>
    <row r="93" spans="1:52" s="15" customFormat="1" x14ac:dyDescent="0.25">
      <c r="A93" s="22" t="str">
        <f t="shared" si="28"/>
        <v>Fisioterapeuta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6" t="s">
        <v>55</v>
      </c>
      <c r="R93" s="171"/>
      <c r="S93" s="28">
        <v>592</v>
      </c>
      <c r="T93" s="175"/>
      <c r="U93" s="17">
        <f t="shared" si="34"/>
        <v>592</v>
      </c>
      <c r="V93" s="17">
        <v>1592</v>
      </c>
      <c r="W93" s="17"/>
      <c r="X93" s="17"/>
      <c r="Y93" s="17"/>
      <c r="Z93" s="17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Z93" s="15" t="s">
        <v>13</v>
      </c>
    </row>
    <row r="94" spans="1:52" s="15" customFormat="1" x14ac:dyDescent="0.25">
      <c r="A94" s="22" t="str">
        <f t="shared" si="28"/>
        <v>Fonoaudiólogo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6" t="s">
        <v>56</v>
      </c>
      <c r="R94" s="171"/>
      <c r="S94" s="28">
        <v>0</v>
      </c>
      <c r="T94" s="175"/>
      <c r="U94" s="17">
        <f t="shared" si="34"/>
        <v>0</v>
      </c>
      <c r="V94" s="17">
        <v>0</v>
      </c>
      <c r="W94" s="17"/>
      <c r="X94" s="17"/>
      <c r="Y94" s="17"/>
      <c r="Z94" s="17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Z94" s="15" t="s">
        <v>13</v>
      </c>
    </row>
    <row r="95" spans="1:52" s="15" customFormat="1" x14ac:dyDescent="0.25">
      <c r="A95" s="22" t="str">
        <f t="shared" si="28"/>
        <v>Nutricionista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6" t="s">
        <v>57</v>
      </c>
      <c r="R95" s="171"/>
      <c r="S95" s="28">
        <v>144</v>
      </c>
      <c r="T95" s="175"/>
      <c r="U95" s="17">
        <f t="shared" si="34"/>
        <v>144</v>
      </c>
      <c r="V95" s="17">
        <v>414</v>
      </c>
      <c r="W95" s="17"/>
      <c r="X95" s="17"/>
      <c r="Y95" s="17"/>
      <c r="Z95" s="17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Z95" s="15" t="s">
        <v>13</v>
      </c>
    </row>
    <row r="96" spans="1:52" s="15" customFormat="1" x14ac:dyDescent="0.25">
      <c r="A96" s="22" t="str">
        <f t="shared" si="28"/>
        <v>Psicólogo</v>
      </c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6" t="s">
        <v>58</v>
      </c>
      <c r="R96" s="171"/>
      <c r="S96" s="28">
        <v>49</v>
      </c>
      <c r="T96" s="175"/>
      <c r="U96" s="17">
        <f t="shared" si="34"/>
        <v>49</v>
      </c>
      <c r="V96" s="17">
        <v>154</v>
      </c>
      <c r="W96" s="17"/>
      <c r="X96" s="17"/>
      <c r="Y96" s="17"/>
      <c r="Z96" s="17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Z96" s="15" t="s">
        <v>13</v>
      </c>
    </row>
    <row r="97" spans="1:52" s="15" customFormat="1" x14ac:dyDescent="0.25">
      <c r="A97" s="22" t="str">
        <f t="shared" si="28"/>
        <v>Terapia Ocupacional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6" t="s">
        <v>59</v>
      </c>
      <c r="R97" s="17"/>
      <c r="S97" s="28"/>
      <c r="T97" s="176"/>
      <c r="U97" s="17"/>
      <c r="V97" s="17">
        <v>0</v>
      </c>
      <c r="W97" s="17"/>
      <c r="X97" s="17"/>
      <c r="Y97" s="17"/>
      <c r="Z97" s="17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Z97" s="15" t="s">
        <v>13</v>
      </c>
    </row>
    <row r="98" spans="1:52" s="21" customFormat="1" x14ac:dyDescent="0.25">
      <c r="A98" s="22" t="str">
        <f t="shared" si="28"/>
        <v>TOTAL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8" t="s">
        <v>15</v>
      </c>
      <c r="R98" s="19">
        <f>SUM(R91:R96)</f>
        <v>1068</v>
      </c>
      <c r="S98" s="19">
        <f t="shared" ref="S98:AR98" si="35">SUM(S91:S96)</f>
        <v>1021</v>
      </c>
      <c r="T98" s="19">
        <f t="shared" si="35"/>
        <v>3010</v>
      </c>
      <c r="U98" s="19">
        <f t="shared" si="35"/>
        <v>1021</v>
      </c>
      <c r="V98" s="19">
        <f>SUM(V91:V97)</f>
        <v>2898</v>
      </c>
      <c r="W98" s="19">
        <f t="shared" si="35"/>
        <v>0</v>
      </c>
      <c r="X98" s="19">
        <f t="shared" si="35"/>
        <v>0</v>
      </c>
      <c r="Y98" s="19">
        <f t="shared" si="35"/>
        <v>0</v>
      </c>
      <c r="Z98" s="19">
        <f t="shared" si="35"/>
        <v>0</v>
      </c>
      <c r="AA98" s="20">
        <f t="shared" si="35"/>
        <v>0</v>
      </c>
      <c r="AB98" s="20">
        <f t="shared" si="35"/>
        <v>0</v>
      </c>
      <c r="AC98" s="20">
        <f t="shared" si="35"/>
        <v>0</v>
      </c>
      <c r="AD98" s="20">
        <f t="shared" si="35"/>
        <v>0</v>
      </c>
      <c r="AE98" s="20">
        <f t="shared" si="35"/>
        <v>0</v>
      </c>
      <c r="AF98" s="20">
        <f t="shared" si="35"/>
        <v>0</v>
      </c>
      <c r="AG98" s="20">
        <f t="shared" si="35"/>
        <v>0</v>
      </c>
      <c r="AH98" s="20">
        <f t="shared" si="35"/>
        <v>0</v>
      </c>
      <c r="AI98" s="20">
        <f t="shared" si="35"/>
        <v>0</v>
      </c>
      <c r="AJ98" s="20">
        <f t="shared" si="35"/>
        <v>0</v>
      </c>
      <c r="AK98" s="20">
        <f t="shared" si="35"/>
        <v>0</v>
      </c>
      <c r="AL98" s="20">
        <f t="shared" si="35"/>
        <v>0</v>
      </c>
      <c r="AM98" s="20">
        <f t="shared" si="35"/>
        <v>0</v>
      </c>
      <c r="AN98" s="20">
        <f t="shared" si="35"/>
        <v>0</v>
      </c>
      <c r="AO98" s="20">
        <f t="shared" si="35"/>
        <v>0</v>
      </c>
      <c r="AP98" s="20">
        <f t="shared" si="35"/>
        <v>0</v>
      </c>
      <c r="AQ98" s="20">
        <f t="shared" si="35"/>
        <v>0</v>
      </c>
      <c r="AR98" s="20">
        <f t="shared" si="35"/>
        <v>0</v>
      </c>
      <c r="AZ98" s="21" t="s">
        <v>13</v>
      </c>
    </row>
    <row r="99" spans="1:52" x14ac:dyDescent="0.25">
      <c r="A99" s="22">
        <f t="shared" si="28"/>
        <v>0</v>
      </c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23"/>
      <c r="R99" s="33"/>
      <c r="S99" s="33"/>
      <c r="T99" s="33"/>
      <c r="U99" s="33"/>
      <c r="V99" s="33"/>
      <c r="W99" s="33"/>
      <c r="X99" s="33"/>
      <c r="Y99" s="33"/>
      <c r="Z99" s="33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Z99" s="3" t="s">
        <v>13</v>
      </c>
    </row>
    <row r="100" spans="1:52" s="11" customFormat="1" ht="25.5" x14ac:dyDescent="0.25">
      <c r="A100" s="4" t="s">
        <v>62</v>
      </c>
      <c r="B100" s="5"/>
      <c r="C100" s="5" t="str">
        <f t="shared" ref="C100:AR100" si="36">C$4</f>
        <v>26-31-jul-24</v>
      </c>
      <c r="D100" s="5"/>
      <c r="E100" s="5">
        <f t="shared" si="36"/>
        <v>45505</v>
      </c>
      <c r="F100" s="5">
        <f t="shared" si="36"/>
        <v>45536</v>
      </c>
      <c r="G100" s="5"/>
      <c r="H100" s="5" t="str">
        <f t="shared" si="36"/>
        <v>01-25-Out-24</v>
      </c>
      <c r="I100" s="5"/>
      <c r="J100" s="5" t="str">
        <f t="shared" si="36"/>
        <v>26-31-Out-24</v>
      </c>
      <c r="K100" s="5"/>
      <c r="L100" s="5">
        <f t="shared" si="36"/>
        <v>45566</v>
      </c>
      <c r="M100" s="5">
        <f t="shared" si="36"/>
        <v>45597</v>
      </c>
      <c r="N100" s="5">
        <f t="shared" si="36"/>
        <v>45627</v>
      </c>
      <c r="O100" s="5"/>
      <c r="P100" s="5" t="str">
        <f t="shared" si="36"/>
        <v>01-20/01 de 2025</v>
      </c>
      <c r="Q100" s="7" t="s">
        <v>63</v>
      </c>
      <c r="R100" s="8"/>
      <c r="S100" s="8" t="str">
        <f t="shared" si="36"/>
        <v>21-31/01 de 2025</v>
      </c>
      <c r="T100" s="8"/>
      <c r="U100" s="8">
        <f t="shared" si="36"/>
        <v>45658</v>
      </c>
      <c r="V100" s="8">
        <f t="shared" si="36"/>
        <v>45689</v>
      </c>
      <c r="W100" s="8">
        <f t="shared" si="36"/>
        <v>45717</v>
      </c>
      <c r="X100" s="8">
        <f t="shared" si="36"/>
        <v>45748</v>
      </c>
      <c r="Y100" s="8">
        <f t="shared" si="36"/>
        <v>45778</v>
      </c>
      <c r="Z100" s="8">
        <f t="shared" si="36"/>
        <v>45809</v>
      </c>
      <c r="AA100" s="27">
        <f t="shared" si="36"/>
        <v>45839</v>
      </c>
      <c r="AB100" s="27">
        <f t="shared" si="36"/>
        <v>45870</v>
      </c>
      <c r="AC100" s="27">
        <f t="shared" si="36"/>
        <v>45901</v>
      </c>
      <c r="AD100" s="27">
        <f t="shared" si="36"/>
        <v>45931</v>
      </c>
      <c r="AE100" s="27">
        <f t="shared" si="36"/>
        <v>45962</v>
      </c>
      <c r="AF100" s="27">
        <f t="shared" si="36"/>
        <v>45992</v>
      </c>
      <c r="AG100" s="27">
        <f t="shared" si="36"/>
        <v>46023</v>
      </c>
      <c r="AH100" s="27">
        <f t="shared" si="36"/>
        <v>46054</v>
      </c>
      <c r="AI100" s="27">
        <f t="shared" si="36"/>
        <v>46082</v>
      </c>
      <c r="AJ100" s="27">
        <f t="shared" si="36"/>
        <v>46113</v>
      </c>
      <c r="AK100" s="27">
        <f t="shared" si="36"/>
        <v>46143</v>
      </c>
      <c r="AL100" s="27">
        <f t="shared" si="36"/>
        <v>46174</v>
      </c>
      <c r="AM100" s="27">
        <f t="shared" si="36"/>
        <v>46204</v>
      </c>
      <c r="AN100" s="27">
        <f t="shared" si="36"/>
        <v>46235</v>
      </c>
      <c r="AO100" s="27">
        <f t="shared" si="36"/>
        <v>46266</v>
      </c>
      <c r="AP100" s="27">
        <f t="shared" si="36"/>
        <v>46296</v>
      </c>
      <c r="AQ100" s="27">
        <f t="shared" si="36"/>
        <v>46327</v>
      </c>
      <c r="AR100" s="27">
        <f t="shared" si="36"/>
        <v>46357</v>
      </c>
      <c r="AZ100" s="11" t="s">
        <v>17</v>
      </c>
    </row>
    <row r="101" spans="1:52" s="15" customFormat="1" x14ac:dyDescent="0.25">
      <c r="A101" s="16" t="s">
        <v>64</v>
      </c>
      <c r="B101" s="35"/>
      <c r="C101" s="17">
        <v>433</v>
      </c>
      <c r="D101" s="35"/>
      <c r="E101" s="17">
        <v>3764</v>
      </c>
      <c r="F101" s="17">
        <v>3997</v>
      </c>
      <c r="G101" s="17"/>
      <c r="H101" s="17">
        <v>3339</v>
      </c>
      <c r="I101" s="17"/>
      <c r="J101" s="17">
        <v>604</v>
      </c>
      <c r="K101" s="17"/>
      <c r="L101" s="17">
        <f>H101+J101</f>
        <v>3943</v>
      </c>
      <c r="M101" s="17">
        <v>3787</v>
      </c>
      <c r="N101" s="17">
        <v>3633</v>
      </c>
      <c r="O101" s="17"/>
      <c r="P101" s="28">
        <v>2385</v>
      </c>
      <c r="Q101" s="16" t="s">
        <v>64</v>
      </c>
      <c r="R101" s="17"/>
      <c r="S101" s="28">
        <v>1551</v>
      </c>
      <c r="T101" s="17"/>
      <c r="U101" s="17">
        <f>S101+P101</f>
        <v>3936</v>
      </c>
      <c r="V101" s="17">
        <v>4151</v>
      </c>
      <c r="W101" s="17"/>
      <c r="X101" s="17"/>
      <c r="Y101" s="17"/>
      <c r="Z101" s="17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Z101" s="15" t="s">
        <v>13</v>
      </c>
    </row>
    <row r="102" spans="1:52" s="15" customFormat="1" x14ac:dyDescent="0.25">
      <c r="A102" s="16" t="s">
        <v>65</v>
      </c>
      <c r="B102" s="35"/>
      <c r="C102" s="17">
        <v>68</v>
      </c>
      <c r="D102" s="35"/>
      <c r="E102" s="17">
        <v>657</v>
      </c>
      <c r="F102" s="17">
        <v>610</v>
      </c>
      <c r="G102" s="17"/>
      <c r="H102" s="17">
        <v>546</v>
      </c>
      <c r="I102" s="17"/>
      <c r="J102" s="17">
        <v>91</v>
      </c>
      <c r="K102" s="17"/>
      <c r="L102" s="17">
        <f>H102+J102</f>
        <v>637</v>
      </c>
      <c r="M102" s="17">
        <v>435</v>
      </c>
      <c r="N102" s="17">
        <v>580</v>
      </c>
      <c r="O102" s="17"/>
      <c r="P102" s="28">
        <v>414</v>
      </c>
      <c r="Q102" s="16" t="s">
        <v>65</v>
      </c>
      <c r="R102" s="17"/>
      <c r="S102" s="28">
        <v>276</v>
      </c>
      <c r="T102" s="17"/>
      <c r="U102" s="17">
        <f>S102+P102</f>
        <v>690</v>
      </c>
      <c r="V102" s="17">
        <v>634</v>
      </c>
      <c r="W102" s="17"/>
      <c r="X102" s="17"/>
      <c r="Y102" s="17"/>
      <c r="Z102" s="17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Z102" s="15" t="s">
        <v>13</v>
      </c>
    </row>
    <row r="103" spans="1:52" s="21" customFormat="1" x14ac:dyDescent="0.25">
      <c r="A103" s="18" t="s">
        <v>15</v>
      </c>
      <c r="B103" s="19"/>
      <c r="C103" s="19">
        <f>SUM(C101:C102)</f>
        <v>501</v>
      </c>
      <c r="D103" s="19"/>
      <c r="E103" s="19">
        <f t="shared" ref="E103:AR103" si="37">SUM(E101:E102)</f>
        <v>4421</v>
      </c>
      <c r="F103" s="19">
        <f t="shared" si="37"/>
        <v>4607</v>
      </c>
      <c r="G103" s="19"/>
      <c r="H103" s="19">
        <f t="shared" si="37"/>
        <v>3885</v>
      </c>
      <c r="I103" s="19"/>
      <c r="J103" s="19">
        <f t="shared" si="37"/>
        <v>695</v>
      </c>
      <c r="K103" s="19"/>
      <c r="L103" s="19">
        <f t="shared" si="37"/>
        <v>4580</v>
      </c>
      <c r="M103" s="19">
        <f t="shared" si="37"/>
        <v>4222</v>
      </c>
      <c r="N103" s="19">
        <f t="shared" si="37"/>
        <v>4213</v>
      </c>
      <c r="O103" s="19"/>
      <c r="P103" s="19">
        <f>SUM(P101:P102)</f>
        <v>2799</v>
      </c>
      <c r="Q103" s="18" t="s">
        <v>15</v>
      </c>
      <c r="R103" s="19"/>
      <c r="S103" s="19">
        <f t="shared" si="37"/>
        <v>1827</v>
      </c>
      <c r="T103" s="19"/>
      <c r="U103" s="19">
        <f t="shared" si="37"/>
        <v>4626</v>
      </c>
      <c r="V103" s="19">
        <f t="shared" si="37"/>
        <v>4785</v>
      </c>
      <c r="W103" s="19">
        <f t="shared" si="37"/>
        <v>0</v>
      </c>
      <c r="X103" s="19">
        <f t="shared" si="37"/>
        <v>0</v>
      </c>
      <c r="Y103" s="19">
        <f t="shared" si="37"/>
        <v>0</v>
      </c>
      <c r="Z103" s="19">
        <f t="shared" si="37"/>
        <v>0</v>
      </c>
      <c r="AA103" s="20">
        <f t="shared" si="37"/>
        <v>0</v>
      </c>
      <c r="AB103" s="20">
        <f t="shared" si="37"/>
        <v>0</v>
      </c>
      <c r="AC103" s="20">
        <f t="shared" si="37"/>
        <v>0</v>
      </c>
      <c r="AD103" s="20">
        <f t="shared" si="37"/>
        <v>0</v>
      </c>
      <c r="AE103" s="20">
        <f t="shared" si="37"/>
        <v>0</v>
      </c>
      <c r="AF103" s="20">
        <f t="shared" si="37"/>
        <v>0</v>
      </c>
      <c r="AG103" s="20">
        <f t="shared" si="37"/>
        <v>0</v>
      </c>
      <c r="AH103" s="20">
        <f t="shared" si="37"/>
        <v>0</v>
      </c>
      <c r="AI103" s="20">
        <f t="shared" si="37"/>
        <v>0</v>
      </c>
      <c r="AJ103" s="20">
        <f t="shared" si="37"/>
        <v>0</v>
      </c>
      <c r="AK103" s="20">
        <f t="shared" si="37"/>
        <v>0</v>
      </c>
      <c r="AL103" s="20">
        <f t="shared" si="37"/>
        <v>0</v>
      </c>
      <c r="AM103" s="20">
        <f t="shared" si="37"/>
        <v>0</v>
      </c>
      <c r="AN103" s="20">
        <f t="shared" si="37"/>
        <v>0</v>
      </c>
      <c r="AO103" s="20">
        <f t="shared" si="37"/>
        <v>0</v>
      </c>
      <c r="AP103" s="20">
        <f t="shared" si="37"/>
        <v>0</v>
      </c>
      <c r="AQ103" s="20">
        <f t="shared" si="37"/>
        <v>0</v>
      </c>
      <c r="AR103" s="20">
        <f t="shared" si="37"/>
        <v>0</v>
      </c>
      <c r="AZ103" s="21" t="s">
        <v>13</v>
      </c>
    </row>
    <row r="104" spans="1:52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23"/>
      <c r="R104" s="33"/>
      <c r="S104" s="33"/>
      <c r="T104" s="33"/>
      <c r="U104" s="33"/>
      <c r="V104" s="33"/>
      <c r="W104" s="33"/>
      <c r="X104" s="33"/>
      <c r="Y104" s="33"/>
      <c r="Z104" s="33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Z104" s="3" t="s">
        <v>13</v>
      </c>
    </row>
    <row r="105" spans="1:52" s="11" customFormat="1" x14ac:dyDescent="0.25">
      <c r="A105" s="4" t="s">
        <v>66</v>
      </c>
      <c r="B105" s="5" t="str">
        <f>B$4</f>
        <v>Meta Parcial</v>
      </c>
      <c r="C105" s="5" t="str">
        <f t="shared" ref="C105:AR105" si="38">C$4</f>
        <v>26-31-jul-24</v>
      </c>
      <c r="D105" s="5" t="str">
        <f t="shared" si="38"/>
        <v>Meta Mensal</v>
      </c>
      <c r="E105" s="5">
        <f t="shared" si="38"/>
        <v>45505</v>
      </c>
      <c r="F105" s="5">
        <f t="shared" si="38"/>
        <v>45536</v>
      </c>
      <c r="G105" s="5" t="str">
        <f t="shared" si="38"/>
        <v>Meta Parcial</v>
      </c>
      <c r="H105" s="5" t="str">
        <f t="shared" si="38"/>
        <v>01-25-Out-24</v>
      </c>
      <c r="I105" s="5" t="str">
        <f t="shared" si="38"/>
        <v>Meta Parcial</v>
      </c>
      <c r="J105" s="5" t="str">
        <f t="shared" si="38"/>
        <v>26-31-Out-24</v>
      </c>
      <c r="K105" s="5" t="str">
        <f t="shared" si="38"/>
        <v>Meta Mensal</v>
      </c>
      <c r="L105" s="5">
        <f t="shared" si="38"/>
        <v>45566</v>
      </c>
      <c r="M105" s="5">
        <f t="shared" si="38"/>
        <v>45597</v>
      </c>
      <c r="N105" s="5">
        <f t="shared" si="38"/>
        <v>45627</v>
      </c>
      <c r="O105" s="5" t="str">
        <f t="shared" si="38"/>
        <v>Meta Parcial</v>
      </c>
      <c r="P105" s="5" t="str">
        <f t="shared" si="38"/>
        <v>01-20/01 de 2025</v>
      </c>
      <c r="Q105" s="7" t="s">
        <v>67</v>
      </c>
      <c r="R105" s="8" t="str">
        <f t="shared" si="38"/>
        <v>Meta Parcial</v>
      </c>
      <c r="S105" s="8" t="str">
        <f t="shared" si="38"/>
        <v>21-31/01 de 2025</v>
      </c>
      <c r="T105" s="8" t="str">
        <f t="shared" si="38"/>
        <v>Meta Mensal</v>
      </c>
      <c r="U105" s="8">
        <f t="shared" si="38"/>
        <v>45658</v>
      </c>
      <c r="V105" s="8">
        <f t="shared" si="38"/>
        <v>45689</v>
      </c>
      <c r="W105" s="8">
        <f t="shared" si="38"/>
        <v>45717</v>
      </c>
      <c r="X105" s="8">
        <f t="shared" si="38"/>
        <v>45748</v>
      </c>
      <c r="Y105" s="8">
        <f t="shared" si="38"/>
        <v>45778</v>
      </c>
      <c r="Z105" s="8">
        <f t="shared" si="38"/>
        <v>45809</v>
      </c>
      <c r="AA105" s="27">
        <f t="shared" si="38"/>
        <v>45839</v>
      </c>
      <c r="AB105" s="27">
        <f t="shared" si="38"/>
        <v>45870</v>
      </c>
      <c r="AC105" s="27">
        <f t="shared" si="38"/>
        <v>45901</v>
      </c>
      <c r="AD105" s="27">
        <f t="shared" si="38"/>
        <v>45931</v>
      </c>
      <c r="AE105" s="27">
        <f t="shared" si="38"/>
        <v>45962</v>
      </c>
      <c r="AF105" s="27">
        <f t="shared" si="38"/>
        <v>45992</v>
      </c>
      <c r="AG105" s="27">
        <f t="shared" si="38"/>
        <v>46023</v>
      </c>
      <c r="AH105" s="27">
        <f t="shared" si="38"/>
        <v>46054</v>
      </c>
      <c r="AI105" s="27">
        <f t="shared" si="38"/>
        <v>46082</v>
      </c>
      <c r="AJ105" s="27">
        <f t="shared" si="38"/>
        <v>46113</v>
      </c>
      <c r="AK105" s="27">
        <f t="shared" si="38"/>
        <v>46143</v>
      </c>
      <c r="AL105" s="27">
        <f t="shared" si="38"/>
        <v>46174</v>
      </c>
      <c r="AM105" s="27">
        <f t="shared" si="38"/>
        <v>46204</v>
      </c>
      <c r="AN105" s="27">
        <f t="shared" si="38"/>
        <v>46235</v>
      </c>
      <c r="AO105" s="27">
        <f t="shared" si="38"/>
        <v>46266</v>
      </c>
      <c r="AP105" s="27">
        <f t="shared" si="38"/>
        <v>46296</v>
      </c>
      <c r="AQ105" s="27">
        <f t="shared" si="38"/>
        <v>46327</v>
      </c>
      <c r="AR105" s="27">
        <f t="shared" si="38"/>
        <v>46357</v>
      </c>
      <c r="AZ105" s="11" t="s">
        <v>17</v>
      </c>
    </row>
    <row r="106" spans="1:52" s="15" customFormat="1" x14ac:dyDescent="0.25">
      <c r="A106" s="36" t="s">
        <v>68</v>
      </c>
      <c r="B106" s="37" t="s">
        <v>69</v>
      </c>
      <c r="C106" s="38">
        <f>IFERROR((C107/C108),"-")</f>
        <v>0</v>
      </c>
      <c r="D106" s="37" t="s">
        <v>69</v>
      </c>
      <c r="E106" s="39">
        <f t="shared" ref="E106:AR106" si="39">IFERROR((E107/E108),"-")</f>
        <v>0.10144927536231885</v>
      </c>
      <c r="F106" s="39">
        <f t="shared" si="39"/>
        <v>0.12103174603174603</v>
      </c>
      <c r="G106" s="37" t="s">
        <v>69</v>
      </c>
      <c r="H106" s="39">
        <f>IFERROR((H107/H108),"-")</f>
        <v>7.7087794432548179E-2</v>
      </c>
      <c r="I106" s="37" t="s">
        <v>69</v>
      </c>
      <c r="J106" s="39">
        <f>IFERROR((J107/J108),"-")</f>
        <v>9.6491228070175433E-2</v>
      </c>
      <c r="K106" s="37" t="s">
        <v>69</v>
      </c>
      <c r="L106" s="39">
        <f t="shared" si="39"/>
        <v>7.9198473282442741E-2</v>
      </c>
      <c r="M106" s="39">
        <f t="shared" si="39"/>
        <v>6.0120240480961921E-2</v>
      </c>
      <c r="N106" s="39">
        <f t="shared" si="39"/>
        <v>0.10279441117764471</v>
      </c>
      <c r="O106" s="37" t="s">
        <v>69</v>
      </c>
      <c r="P106" s="39">
        <f>IFERROR((P107/P108),"-")</f>
        <v>0.1293233082706767</v>
      </c>
      <c r="Q106" s="36" t="s">
        <v>68</v>
      </c>
      <c r="R106" s="37" t="s">
        <v>69</v>
      </c>
      <c r="S106" s="39">
        <f t="shared" si="39"/>
        <v>7.5268817204301078E-2</v>
      </c>
      <c r="T106" s="37" t="s">
        <v>69</v>
      </c>
      <c r="U106" s="39">
        <f>IFERROR((U107/U108),"-")</f>
        <v>0.10993249758919961</v>
      </c>
      <c r="V106" s="39">
        <f t="shared" si="39"/>
        <v>6.0093896713615022E-2</v>
      </c>
      <c r="W106" s="39" t="str">
        <f t="shared" si="39"/>
        <v>-</v>
      </c>
      <c r="X106" s="39" t="str">
        <f t="shared" si="39"/>
        <v>-</v>
      </c>
      <c r="Y106" s="39" t="str">
        <f t="shared" si="39"/>
        <v>-</v>
      </c>
      <c r="Z106" s="39" t="str">
        <f t="shared" si="39"/>
        <v>-</v>
      </c>
      <c r="AA106" s="40" t="str">
        <f t="shared" si="39"/>
        <v>-</v>
      </c>
      <c r="AB106" s="40" t="str">
        <f t="shared" si="39"/>
        <v>-</v>
      </c>
      <c r="AC106" s="40" t="str">
        <f t="shared" si="39"/>
        <v>-</v>
      </c>
      <c r="AD106" s="40" t="str">
        <f t="shared" si="39"/>
        <v>-</v>
      </c>
      <c r="AE106" s="40" t="str">
        <f t="shared" si="39"/>
        <v>-</v>
      </c>
      <c r="AF106" s="40" t="str">
        <f t="shared" si="39"/>
        <v>-</v>
      </c>
      <c r="AG106" s="40" t="str">
        <f t="shared" si="39"/>
        <v>-</v>
      </c>
      <c r="AH106" s="40" t="str">
        <f t="shared" si="39"/>
        <v>-</v>
      </c>
      <c r="AI106" s="40" t="str">
        <f t="shared" si="39"/>
        <v>-</v>
      </c>
      <c r="AJ106" s="40" t="str">
        <f t="shared" si="39"/>
        <v>-</v>
      </c>
      <c r="AK106" s="40" t="str">
        <f t="shared" si="39"/>
        <v>-</v>
      </c>
      <c r="AL106" s="40" t="str">
        <f t="shared" si="39"/>
        <v>-</v>
      </c>
      <c r="AM106" s="40" t="str">
        <f t="shared" si="39"/>
        <v>-</v>
      </c>
      <c r="AN106" s="40" t="str">
        <f t="shared" si="39"/>
        <v>-</v>
      </c>
      <c r="AO106" s="40" t="str">
        <f t="shared" si="39"/>
        <v>-</v>
      </c>
      <c r="AP106" s="40" t="str">
        <f t="shared" si="39"/>
        <v>-</v>
      </c>
      <c r="AQ106" s="40" t="str">
        <f t="shared" si="39"/>
        <v>-</v>
      </c>
      <c r="AR106" s="40" t="str">
        <f t="shared" si="39"/>
        <v>-</v>
      </c>
      <c r="AZ106" s="15" t="s">
        <v>13</v>
      </c>
    </row>
    <row r="107" spans="1:52" s="15" customFormat="1" x14ac:dyDescent="0.25">
      <c r="A107" s="41" t="s">
        <v>70</v>
      </c>
      <c r="B107" s="42"/>
      <c r="C107" s="14">
        <v>0</v>
      </c>
      <c r="D107" s="42"/>
      <c r="E107" s="14">
        <v>98</v>
      </c>
      <c r="F107" s="14">
        <v>122</v>
      </c>
      <c r="G107" s="42"/>
      <c r="H107" s="14">
        <v>72</v>
      </c>
      <c r="I107" s="42"/>
      <c r="J107" s="14">
        <v>11</v>
      </c>
      <c r="K107" s="42"/>
      <c r="L107" s="17">
        <f>H107+J107</f>
        <v>83</v>
      </c>
      <c r="M107" s="14">
        <v>60</v>
      </c>
      <c r="N107" s="14">
        <v>103</v>
      </c>
      <c r="O107" s="42"/>
      <c r="P107" s="43">
        <v>86</v>
      </c>
      <c r="Q107" s="41" t="s">
        <v>70</v>
      </c>
      <c r="R107" s="42"/>
      <c r="S107" s="43">
        <v>28</v>
      </c>
      <c r="T107" s="42"/>
      <c r="U107" s="17">
        <f>S107+P107</f>
        <v>114</v>
      </c>
      <c r="V107" s="14">
        <v>64</v>
      </c>
      <c r="W107" s="14"/>
      <c r="X107" s="14"/>
      <c r="Y107" s="14"/>
      <c r="Z107" s="1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Z107" s="15" t="s">
        <v>13</v>
      </c>
    </row>
    <row r="108" spans="1:52" s="15" customFormat="1" x14ac:dyDescent="0.25">
      <c r="A108" s="41" t="s">
        <v>71</v>
      </c>
      <c r="B108" s="45"/>
      <c r="C108" s="14">
        <v>147</v>
      </c>
      <c r="D108" s="45"/>
      <c r="E108" s="14">
        <v>966</v>
      </c>
      <c r="F108" s="14">
        <f>F112</f>
        <v>1008</v>
      </c>
      <c r="G108" s="45"/>
      <c r="H108" s="14">
        <v>934</v>
      </c>
      <c r="I108" s="45"/>
      <c r="J108" s="14">
        <v>114</v>
      </c>
      <c r="K108" s="45"/>
      <c r="L108" s="17">
        <f>H108+J108</f>
        <v>1048</v>
      </c>
      <c r="M108" s="14">
        <v>998</v>
      </c>
      <c r="N108" s="14">
        <v>1002</v>
      </c>
      <c r="O108" s="45"/>
      <c r="P108" s="43">
        <v>665</v>
      </c>
      <c r="Q108" s="41" t="s">
        <v>71</v>
      </c>
      <c r="R108" s="45"/>
      <c r="S108" s="43">
        <v>372</v>
      </c>
      <c r="T108" s="45"/>
      <c r="U108" s="17">
        <f>S108+P108</f>
        <v>1037</v>
      </c>
      <c r="V108" s="14">
        <v>1065</v>
      </c>
      <c r="W108" s="14"/>
      <c r="X108" s="14"/>
      <c r="Y108" s="14"/>
      <c r="Z108" s="1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Z108" s="15" t="s">
        <v>13</v>
      </c>
    </row>
    <row r="109" spans="1:52" x14ac:dyDescent="0.25">
      <c r="A109" s="46"/>
      <c r="B109" s="47"/>
      <c r="C109" s="47"/>
      <c r="D109" s="47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6"/>
      <c r="R109" s="48"/>
      <c r="S109" s="48"/>
      <c r="T109" s="48"/>
      <c r="U109" s="48"/>
      <c r="V109" s="48"/>
      <c r="W109" s="48"/>
      <c r="X109" s="48"/>
      <c r="Y109" s="48"/>
      <c r="Z109" s="48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Z109" s="3" t="s">
        <v>13</v>
      </c>
    </row>
    <row r="110" spans="1:52" s="11" customFormat="1" x14ac:dyDescent="0.25">
      <c r="A110" s="4" t="s">
        <v>72</v>
      </c>
      <c r="B110" s="5" t="str">
        <f>B$4</f>
        <v>Meta Parcial</v>
      </c>
      <c r="C110" s="5" t="str">
        <f t="shared" ref="C110:AR110" si="40">C$4</f>
        <v>26-31-jul-24</v>
      </c>
      <c r="D110" s="5" t="str">
        <f t="shared" si="40"/>
        <v>Meta Mensal</v>
      </c>
      <c r="E110" s="5">
        <f t="shared" si="40"/>
        <v>45505</v>
      </c>
      <c r="F110" s="5">
        <f t="shared" si="40"/>
        <v>45536</v>
      </c>
      <c r="G110" s="5" t="str">
        <f t="shared" si="40"/>
        <v>Meta Parcial</v>
      </c>
      <c r="H110" s="5" t="str">
        <f t="shared" si="40"/>
        <v>01-25-Out-24</v>
      </c>
      <c r="I110" s="5" t="str">
        <f t="shared" si="40"/>
        <v>Meta Parcial</v>
      </c>
      <c r="J110" s="5" t="str">
        <f t="shared" si="40"/>
        <v>26-31-Out-24</v>
      </c>
      <c r="K110" s="5" t="str">
        <f t="shared" si="40"/>
        <v>Meta Mensal</v>
      </c>
      <c r="L110" s="5">
        <f t="shared" si="40"/>
        <v>45566</v>
      </c>
      <c r="M110" s="5">
        <f t="shared" si="40"/>
        <v>45597</v>
      </c>
      <c r="N110" s="5">
        <f t="shared" si="40"/>
        <v>45627</v>
      </c>
      <c r="O110" s="5" t="str">
        <f t="shared" si="40"/>
        <v>Meta Parcial</v>
      </c>
      <c r="P110" s="5" t="str">
        <f t="shared" si="40"/>
        <v>01-20/01 de 2025</v>
      </c>
      <c r="Q110" s="7" t="s">
        <v>73</v>
      </c>
      <c r="R110" s="8" t="str">
        <f t="shared" si="40"/>
        <v>Meta Parcial</v>
      </c>
      <c r="S110" s="8" t="str">
        <f t="shared" si="40"/>
        <v>21-31/01 de 2025</v>
      </c>
      <c r="T110" s="8" t="str">
        <f t="shared" si="40"/>
        <v>Meta Mensal</v>
      </c>
      <c r="U110" s="8">
        <f t="shared" si="40"/>
        <v>45658</v>
      </c>
      <c r="V110" s="8">
        <f t="shared" si="40"/>
        <v>45689</v>
      </c>
      <c r="W110" s="8">
        <f t="shared" si="40"/>
        <v>45717</v>
      </c>
      <c r="X110" s="8">
        <f t="shared" si="40"/>
        <v>45748</v>
      </c>
      <c r="Y110" s="8">
        <f t="shared" si="40"/>
        <v>45778</v>
      </c>
      <c r="Z110" s="8">
        <f t="shared" si="40"/>
        <v>45809</v>
      </c>
      <c r="AA110" s="27">
        <f t="shared" si="40"/>
        <v>45839</v>
      </c>
      <c r="AB110" s="27">
        <f t="shared" si="40"/>
        <v>45870</v>
      </c>
      <c r="AC110" s="27">
        <f t="shared" si="40"/>
        <v>45901</v>
      </c>
      <c r="AD110" s="27">
        <f t="shared" si="40"/>
        <v>45931</v>
      </c>
      <c r="AE110" s="27">
        <f t="shared" si="40"/>
        <v>45962</v>
      </c>
      <c r="AF110" s="27">
        <f t="shared" si="40"/>
        <v>45992</v>
      </c>
      <c r="AG110" s="27">
        <f t="shared" si="40"/>
        <v>46023</v>
      </c>
      <c r="AH110" s="27">
        <f t="shared" si="40"/>
        <v>46054</v>
      </c>
      <c r="AI110" s="27">
        <f t="shared" si="40"/>
        <v>46082</v>
      </c>
      <c r="AJ110" s="27">
        <f t="shared" si="40"/>
        <v>46113</v>
      </c>
      <c r="AK110" s="27">
        <f t="shared" si="40"/>
        <v>46143</v>
      </c>
      <c r="AL110" s="27">
        <f t="shared" si="40"/>
        <v>46174</v>
      </c>
      <c r="AM110" s="27">
        <f t="shared" si="40"/>
        <v>46204</v>
      </c>
      <c r="AN110" s="27">
        <f t="shared" si="40"/>
        <v>46235</v>
      </c>
      <c r="AO110" s="27">
        <f t="shared" si="40"/>
        <v>46266</v>
      </c>
      <c r="AP110" s="27">
        <f t="shared" si="40"/>
        <v>46296</v>
      </c>
      <c r="AQ110" s="27">
        <f t="shared" si="40"/>
        <v>46327</v>
      </c>
      <c r="AR110" s="27">
        <f t="shared" si="40"/>
        <v>46357</v>
      </c>
      <c r="AZ110" s="11" t="s">
        <v>17</v>
      </c>
    </row>
    <row r="111" spans="1:52" s="15" customFormat="1" x14ac:dyDescent="0.25">
      <c r="A111" s="36" t="s">
        <v>74</v>
      </c>
      <c r="B111" s="37" t="s">
        <v>75</v>
      </c>
      <c r="C111" s="38">
        <f>IFERROR((C112/C113),"-")</f>
        <v>0.13881019830028329</v>
      </c>
      <c r="D111" s="37" t="s">
        <v>75</v>
      </c>
      <c r="E111" s="39">
        <f t="shared" ref="E111:AR111" si="41">IFERROR((E112/E113),"-")</f>
        <v>0.88623853211009174</v>
      </c>
      <c r="F111" s="39">
        <f t="shared" si="41"/>
        <v>0.89919714540588758</v>
      </c>
      <c r="G111" s="37" t="s">
        <v>75</v>
      </c>
      <c r="H111" s="39">
        <f>IFERROR((H112/H113),"-")</f>
        <v>0.8157205240174672</v>
      </c>
      <c r="I111" s="37" t="s">
        <v>75</v>
      </c>
      <c r="J111" s="39">
        <f>IFERROR((J112/J113),"-")</f>
        <v>9.9389712292938096E-2</v>
      </c>
      <c r="K111" s="37" t="s">
        <v>75</v>
      </c>
      <c r="L111" s="39">
        <f t="shared" si="41"/>
        <v>0.91368788142981694</v>
      </c>
      <c r="M111" s="39">
        <f t="shared" si="41"/>
        <v>0.85812553740326736</v>
      </c>
      <c r="N111" s="39">
        <f t="shared" si="41"/>
        <v>0.84060402684563762</v>
      </c>
      <c r="O111" s="37" t="s">
        <v>75</v>
      </c>
      <c r="P111" s="39">
        <f>IFERROR((P112/P113),"-")</f>
        <v>0.55004135649296937</v>
      </c>
      <c r="Q111" s="36" t="s">
        <v>74</v>
      </c>
      <c r="R111" s="37" t="s">
        <v>75</v>
      </c>
      <c r="S111" s="39">
        <f t="shared" si="41"/>
        <v>0.30617283950617286</v>
      </c>
      <c r="T111" s="37" t="s">
        <v>75</v>
      </c>
      <c r="U111" s="39">
        <f>IFERROR((U112/U113),"-")</f>
        <v>0.8534979423868313</v>
      </c>
      <c r="V111" s="39">
        <f t="shared" si="41"/>
        <v>0.84456780333068993</v>
      </c>
      <c r="W111" s="39" t="str">
        <f t="shared" si="41"/>
        <v>-</v>
      </c>
      <c r="X111" s="39" t="str">
        <f t="shared" si="41"/>
        <v>-</v>
      </c>
      <c r="Y111" s="39" t="str">
        <f t="shared" si="41"/>
        <v>-</v>
      </c>
      <c r="Z111" s="39" t="str">
        <f t="shared" si="41"/>
        <v>-</v>
      </c>
      <c r="AA111" s="40" t="str">
        <f t="shared" si="41"/>
        <v>-</v>
      </c>
      <c r="AB111" s="40" t="str">
        <f t="shared" si="41"/>
        <v>-</v>
      </c>
      <c r="AC111" s="40" t="str">
        <f t="shared" si="41"/>
        <v>-</v>
      </c>
      <c r="AD111" s="40" t="str">
        <f t="shared" si="41"/>
        <v>-</v>
      </c>
      <c r="AE111" s="40" t="str">
        <f t="shared" si="41"/>
        <v>-</v>
      </c>
      <c r="AF111" s="40" t="str">
        <f t="shared" si="41"/>
        <v>-</v>
      </c>
      <c r="AG111" s="40" t="str">
        <f t="shared" si="41"/>
        <v>-</v>
      </c>
      <c r="AH111" s="40" t="str">
        <f t="shared" si="41"/>
        <v>-</v>
      </c>
      <c r="AI111" s="40" t="str">
        <f t="shared" si="41"/>
        <v>-</v>
      </c>
      <c r="AJ111" s="40" t="str">
        <f t="shared" si="41"/>
        <v>-</v>
      </c>
      <c r="AK111" s="40" t="str">
        <f t="shared" si="41"/>
        <v>-</v>
      </c>
      <c r="AL111" s="40" t="str">
        <f t="shared" si="41"/>
        <v>-</v>
      </c>
      <c r="AM111" s="40" t="str">
        <f t="shared" si="41"/>
        <v>-</v>
      </c>
      <c r="AN111" s="40" t="str">
        <f t="shared" si="41"/>
        <v>-</v>
      </c>
      <c r="AO111" s="40" t="str">
        <f t="shared" si="41"/>
        <v>-</v>
      </c>
      <c r="AP111" s="40" t="str">
        <f t="shared" si="41"/>
        <v>-</v>
      </c>
      <c r="AQ111" s="40" t="str">
        <f t="shared" si="41"/>
        <v>-</v>
      </c>
      <c r="AR111" s="40" t="str">
        <f t="shared" si="41"/>
        <v>-</v>
      </c>
      <c r="AZ111" s="15" t="s">
        <v>13</v>
      </c>
    </row>
    <row r="112" spans="1:52" s="15" customFormat="1" x14ac:dyDescent="0.25">
      <c r="A112" s="41" t="s">
        <v>76</v>
      </c>
      <c r="B112" s="50" t="s">
        <v>77</v>
      </c>
      <c r="C112" s="14">
        <v>147</v>
      </c>
      <c r="D112" s="42"/>
      <c r="E112" s="14">
        <v>966</v>
      </c>
      <c r="F112" s="14">
        <v>1008</v>
      </c>
      <c r="G112" s="42"/>
      <c r="H112" s="14">
        <v>934</v>
      </c>
      <c r="I112" s="42"/>
      <c r="J112" s="14">
        <v>114</v>
      </c>
      <c r="K112" s="42"/>
      <c r="L112" s="17">
        <f>H112+J112</f>
        <v>1048</v>
      </c>
      <c r="M112" s="14">
        <v>998</v>
      </c>
      <c r="N112" s="14">
        <v>1002</v>
      </c>
      <c r="O112" s="42"/>
      <c r="P112" s="43">
        <v>665</v>
      </c>
      <c r="Q112" s="41" t="s">
        <v>76</v>
      </c>
      <c r="R112" s="42"/>
      <c r="S112" s="43">
        <v>372</v>
      </c>
      <c r="T112" s="42"/>
      <c r="U112" s="17">
        <f>S112+P112</f>
        <v>1037</v>
      </c>
      <c r="V112" s="14">
        <v>1065</v>
      </c>
      <c r="W112" s="14"/>
      <c r="X112" s="14"/>
      <c r="Y112" s="14"/>
      <c r="Z112" s="1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Z112" s="15" t="s">
        <v>13</v>
      </c>
    </row>
    <row r="113" spans="1:52" s="15" customFormat="1" x14ac:dyDescent="0.25">
      <c r="A113" s="41" t="s">
        <v>78</v>
      </c>
      <c r="B113" s="50" t="s">
        <v>77</v>
      </c>
      <c r="C113" s="14">
        <v>1059</v>
      </c>
      <c r="D113" s="45"/>
      <c r="E113" s="14">
        <v>1090</v>
      </c>
      <c r="F113" s="14">
        <v>1121</v>
      </c>
      <c r="G113" s="45"/>
      <c r="H113" s="14">
        <v>1145</v>
      </c>
      <c r="I113" s="45"/>
      <c r="J113" s="14">
        <v>1147</v>
      </c>
      <c r="K113" s="45"/>
      <c r="L113" s="17">
        <v>1147</v>
      </c>
      <c r="M113" s="14">
        <v>1163</v>
      </c>
      <c r="N113" s="14">
        <v>1192</v>
      </c>
      <c r="O113" s="45"/>
      <c r="P113" s="43">
        <v>1209</v>
      </c>
      <c r="Q113" s="41" t="s">
        <v>78</v>
      </c>
      <c r="R113" s="45"/>
      <c r="S113" s="43">
        <v>1215</v>
      </c>
      <c r="T113" s="45"/>
      <c r="U113" s="17">
        <f>S113</f>
        <v>1215</v>
      </c>
      <c r="V113" s="14">
        <v>1261</v>
      </c>
      <c r="W113" s="14"/>
      <c r="X113" s="14"/>
      <c r="Y113" s="14"/>
      <c r="Z113" s="1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Z113" s="15" t="s">
        <v>13</v>
      </c>
    </row>
    <row r="114" spans="1:52" x14ac:dyDescent="0.25">
      <c r="A114" s="23"/>
      <c r="B114" s="51"/>
      <c r="C114" s="51"/>
      <c r="D114" s="51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23"/>
      <c r="R114" s="33"/>
      <c r="S114" s="33"/>
      <c r="T114" s="33"/>
      <c r="U114" s="33"/>
      <c r="V114" s="33"/>
      <c r="W114" s="33"/>
      <c r="X114" s="33"/>
      <c r="Y114" s="33"/>
      <c r="Z114" s="33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Z114" s="3" t="s">
        <v>13</v>
      </c>
    </row>
    <row r="115" spans="1:52" s="11" customFormat="1" x14ac:dyDescent="0.25">
      <c r="A115" s="4" t="s">
        <v>79</v>
      </c>
      <c r="B115" s="5"/>
      <c r="C115" s="5" t="str">
        <f t="shared" ref="C115:AR115" si="42">C$4</f>
        <v>26-31-jul-24</v>
      </c>
      <c r="D115" s="5"/>
      <c r="E115" s="5">
        <f t="shared" si="42"/>
        <v>45505</v>
      </c>
      <c r="F115" s="5">
        <f t="shared" si="42"/>
        <v>45536</v>
      </c>
      <c r="G115" s="5"/>
      <c r="H115" s="5" t="str">
        <f t="shared" si="42"/>
        <v>01-25-Out-24</v>
      </c>
      <c r="I115" s="5"/>
      <c r="J115" s="5" t="str">
        <f t="shared" si="42"/>
        <v>26-31-Out-24</v>
      </c>
      <c r="K115" s="5"/>
      <c r="L115" s="5">
        <f t="shared" si="42"/>
        <v>45566</v>
      </c>
      <c r="M115" s="5">
        <f t="shared" si="42"/>
        <v>45597</v>
      </c>
      <c r="N115" s="5">
        <f t="shared" si="42"/>
        <v>45627</v>
      </c>
      <c r="O115" s="5"/>
      <c r="P115" s="5" t="str">
        <f t="shared" si="42"/>
        <v>01-20/01 de 2025</v>
      </c>
      <c r="Q115" s="7" t="s">
        <v>80</v>
      </c>
      <c r="R115" s="8" t="str">
        <f t="shared" si="42"/>
        <v>Meta Parcial</v>
      </c>
      <c r="S115" s="8" t="str">
        <f t="shared" si="42"/>
        <v>21-31/01 de 2025</v>
      </c>
      <c r="T115" s="8" t="str">
        <f t="shared" si="42"/>
        <v>Meta Mensal</v>
      </c>
      <c r="U115" s="8">
        <f t="shared" si="42"/>
        <v>45658</v>
      </c>
      <c r="V115" s="8">
        <f t="shared" si="42"/>
        <v>45689</v>
      </c>
      <c r="W115" s="8">
        <f t="shared" si="42"/>
        <v>45717</v>
      </c>
      <c r="X115" s="8">
        <f t="shared" si="42"/>
        <v>45748</v>
      </c>
      <c r="Y115" s="8">
        <f t="shared" si="42"/>
        <v>45778</v>
      </c>
      <c r="Z115" s="8">
        <f t="shared" si="42"/>
        <v>45809</v>
      </c>
      <c r="AA115" s="8">
        <f t="shared" si="42"/>
        <v>45839</v>
      </c>
      <c r="AB115" s="8">
        <f t="shared" si="42"/>
        <v>45870</v>
      </c>
      <c r="AC115" s="8">
        <f t="shared" si="42"/>
        <v>45901</v>
      </c>
      <c r="AD115" s="8">
        <f t="shared" si="42"/>
        <v>45931</v>
      </c>
      <c r="AE115" s="8">
        <f t="shared" si="42"/>
        <v>45962</v>
      </c>
      <c r="AF115" s="8">
        <f t="shared" si="42"/>
        <v>45992</v>
      </c>
      <c r="AG115" s="8">
        <f t="shared" si="42"/>
        <v>46023</v>
      </c>
      <c r="AH115" s="8">
        <f t="shared" si="42"/>
        <v>46054</v>
      </c>
      <c r="AI115" s="8">
        <f t="shared" si="42"/>
        <v>46082</v>
      </c>
      <c r="AJ115" s="8">
        <f t="shared" si="42"/>
        <v>46113</v>
      </c>
      <c r="AK115" s="8">
        <f t="shared" si="42"/>
        <v>46143</v>
      </c>
      <c r="AL115" s="8">
        <f t="shared" si="42"/>
        <v>46174</v>
      </c>
      <c r="AM115" s="8">
        <f t="shared" si="42"/>
        <v>46204</v>
      </c>
      <c r="AN115" s="8">
        <f t="shared" si="42"/>
        <v>46235</v>
      </c>
      <c r="AO115" s="8">
        <f t="shared" si="42"/>
        <v>46266</v>
      </c>
      <c r="AP115" s="8">
        <f t="shared" si="42"/>
        <v>46296</v>
      </c>
      <c r="AQ115" s="8">
        <f t="shared" si="42"/>
        <v>46327</v>
      </c>
      <c r="AR115" s="8">
        <f t="shared" si="42"/>
        <v>46357</v>
      </c>
      <c r="AZ115" s="11" t="s">
        <v>17</v>
      </c>
    </row>
    <row r="116" spans="1:52" s="15" customFormat="1" x14ac:dyDescent="0.25">
      <c r="A116" s="16" t="s">
        <v>81</v>
      </c>
      <c r="B116" s="35"/>
      <c r="C116" s="17">
        <v>0</v>
      </c>
      <c r="D116" s="35"/>
      <c r="E116" s="17">
        <v>0</v>
      </c>
      <c r="F116" s="17">
        <v>0</v>
      </c>
      <c r="G116" s="17"/>
      <c r="H116" s="17">
        <v>15</v>
      </c>
      <c r="I116" s="17"/>
      <c r="J116" s="17">
        <v>2</v>
      </c>
      <c r="K116" s="17"/>
      <c r="L116" s="17">
        <f t="shared" ref="L116:L122" si="43">H116+J116</f>
        <v>17</v>
      </c>
      <c r="M116" s="17">
        <v>0</v>
      </c>
      <c r="N116" s="17">
        <v>0</v>
      </c>
      <c r="O116" s="17"/>
      <c r="P116" s="28">
        <v>0</v>
      </c>
      <c r="Q116" s="16" t="s">
        <v>81</v>
      </c>
      <c r="R116" s="174">
        <f>R126+R136</f>
        <v>204.8</v>
      </c>
      <c r="S116" s="28">
        <f>S126+S136</f>
        <v>0</v>
      </c>
      <c r="T116" s="174">
        <f>T126+T136</f>
        <v>860</v>
      </c>
      <c r="U116" s="28">
        <f>U126+U136</f>
        <v>0</v>
      </c>
      <c r="V116" s="28">
        <f>V126+V136</f>
        <v>0</v>
      </c>
      <c r="W116" s="28">
        <f t="shared" ref="W116:AR116" si="44">W126+W136</f>
        <v>0</v>
      </c>
      <c r="X116" s="28">
        <f t="shared" si="44"/>
        <v>0</v>
      </c>
      <c r="Y116" s="28">
        <f t="shared" si="44"/>
        <v>0</v>
      </c>
      <c r="Z116" s="28">
        <f t="shared" si="44"/>
        <v>0</v>
      </c>
      <c r="AA116" s="28">
        <f t="shared" si="44"/>
        <v>0</v>
      </c>
      <c r="AB116" s="28">
        <f t="shared" si="44"/>
        <v>0</v>
      </c>
      <c r="AC116" s="28">
        <f t="shared" si="44"/>
        <v>0</v>
      </c>
      <c r="AD116" s="28">
        <f t="shared" si="44"/>
        <v>0</v>
      </c>
      <c r="AE116" s="28">
        <f t="shared" si="44"/>
        <v>0</v>
      </c>
      <c r="AF116" s="28">
        <f t="shared" si="44"/>
        <v>0</v>
      </c>
      <c r="AG116" s="28">
        <f t="shared" si="44"/>
        <v>0</v>
      </c>
      <c r="AH116" s="28">
        <f t="shared" si="44"/>
        <v>0</v>
      </c>
      <c r="AI116" s="28">
        <f t="shared" si="44"/>
        <v>0</v>
      </c>
      <c r="AJ116" s="28">
        <f t="shared" si="44"/>
        <v>0</v>
      </c>
      <c r="AK116" s="28">
        <f t="shared" si="44"/>
        <v>0</v>
      </c>
      <c r="AL116" s="28">
        <f t="shared" si="44"/>
        <v>0</v>
      </c>
      <c r="AM116" s="28">
        <f t="shared" si="44"/>
        <v>0</v>
      </c>
      <c r="AN116" s="28">
        <f t="shared" si="44"/>
        <v>0</v>
      </c>
      <c r="AO116" s="28">
        <f t="shared" si="44"/>
        <v>0</v>
      </c>
      <c r="AP116" s="28">
        <f t="shared" si="44"/>
        <v>0</v>
      </c>
      <c r="AQ116" s="28">
        <f t="shared" si="44"/>
        <v>0</v>
      </c>
      <c r="AR116" s="28">
        <f t="shared" si="44"/>
        <v>0</v>
      </c>
      <c r="AZ116" s="15" t="s">
        <v>13</v>
      </c>
    </row>
    <row r="117" spans="1:52" s="15" customFormat="1" x14ac:dyDescent="0.25">
      <c r="A117" s="16" t="s">
        <v>82</v>
      </c>
      <c r="B117" s="35"/>
      <c r="C117" s="17">
        <v>121</v>
      </c>
      <c r="D117" s="35"/>
      <c r="E117" s="17">
        <v>894</v>
      </c>
      <c r="F117" s="17">
        <v>400</v>
      </c>
      <c r="G117" s="17"/>
      <c r="H117" s="17">
        <v>457</v>
      </c>
      <c r="I117" s="17"/>
      <c r="J117" s="17">
        <v>94</v>
      </c>
      <c r="K117" s="17"/>
      <c r="L117" s="17">
        <f t="shared" si="43"/>
        <v>551</v>
      </c>
      <c r="M117" s="17">
        <v>449</v>
      </c>
      <c r="N117" s="17">
        <v>340</v>
      </c>
      <c r="O117" s="17"/>
      <c r="P117" s="28">
        <v>181</v>
      </c>
      <c r="Q117" s="16" t="s">
        <v>82</v>
      </c>
      <c r="R117" s="175"/>
      <c r="S117" s="28">
        <f t="shared" ref="S117:AR122" si="45">S127+S137</f>
        <v>210</v>
      </c>
      <c r="T117" s="175"/>
      <c r="U117" s="28">
        <f t="shared" si="45"/>
        <v>210</v>
      </c>
      <c r="V117" s="28">
        <f t="shared" si="45"/>
        <v>555</v>
      </c>
      <c r="W117" s="28">
        <f t="shared" si="45"/>
        <v>0</v>
      </c>
      <c r="X117" s="28">
        <f t="shared" si="45"/>
        <v>0</v>
      </c>
      <c r="Y117" s="28">
        <f t="shared" si="45"/>
        <v>0</v>
      </c>
      <c r="Z117" s="28">
        <f t="shared" si="45"/>
        <v>0</v>
      </c>
      <c r="AA117" s="28">
        <f t="shared" si="45"/>
        <v>0</v>
      </c>
      <c r="AB117" s="28">
        <f t="shared" si="45"/>
        <v>0</v>
      </c>
      <c r="AC117" s="28">
        <f t="shared" si="45"/>
        <v>0</v>
      </c>
      <c r="AD117" s="28">
        <f t="shared" si="45"/>
        <v>0</v>
      </c>
      <c r="AE117" s="28">
        <f t="shared" si="45"/>
        <v>0</v>
      </c>
      <c r="AF117" s="28">
        <f t="shared" si="45"/>
        <v>0</v>
      </c>
      <c r="AG117" s="28">
        <f t="shared" si="45"/>
        <v>0</v>
      </c>
      <c r="AH117" s="28">
        <f t="shared" si="45"/>
        <v>0</v>
      </c>
      <c r="AI117" s="28">
        <f t="shared" si="45"/>
        <v>0</v>
      </c>
      <c r="AJ117" s="28">
        <f t="shared" si="45"/>
        <v>0</v>
      </c>
      <c r="AK117" s="28">
        <f t="shared" si="45"/>
        <v>0</v>
      </c>
      <c r="AL117" s="28">
        <f t="shared" si="45"/>
        <v>0</v>
      </c>
      <c r="AM117" s="28">
        <f t="shared" si="45"/>
        <v>0</v>
      </c>
      <c r="AN117" s="28">
        <f t="shared" si="45"/>
        <v>0</v>
      </c>
      <c r="AO117" s="28">
        <f t="shared" si="45"/>
        <v>0</v>
      </c>
      <c r="AP117" s="28">
        <f t="shared" si="45"/>
        <v>0</v>
      </c>
      <c r="AQ117" s="28">
        <f t="shared" si="45"/>
        <v>0</v>
      </c>
      <c r="AR117" s="28">
        <f t="shared" si="45"/>
        <v>0</v>
      </c>
      <c r="AZ117" s="15" t="s">
        <v>13</v>
      </c>
    </row>
    <row r="118" spans="1:52" s="15" customFormat="1" x14ac:dyDescent="0.25">
      <c r="A118" s="16" t="s">
        <v>83</v>
      </c>
      <c r="B118" s="19"/>
      <c r="C118" s="17">
        <v>0</v>
      </c>
      <c r="D118" s="19"/>
      <c r="E118" s="17">
        <v>0</v>
      </c>
      <c r="F118" s="17">
        <v>0</v>
      </c>
      <c r="G118" s="17"/>
      <c r="H118" s="17">
        <v>0</v>
      </c>
      <c r="I118" s="17"/>
      <c r="J118" s="17">
        <v>0</v>
      </c>
      <c r="K118" s="17"/>
      <c r="L118" s="17">
        <f t="shared" si="43"/>
        <v>0</v>
      </c>
      <c r="M118" s="17">
        <v>0</v>
      </c>
      <c r="N118" s="17">
        <v>0</v>
      </c>
      <c r="O118" s="17"/>
      <c r="P118" s="28">
        <v>0</v>
      </c>
      <c r="Q118" s="16" t="s">
        <v>83</v>
      </c>
      <c r="R118" s="175"/>
      <c r="S118" s="28">
        <f t="shared" si="45"/>
        <v>0</v>
      </c>
      <c r="T118" s="175"/>
      <c r="U118" s="28">
        <f t="shared" si="45"/>
        <v>0</v>
      </c>
      <c r="V118" s="28">
        <f t="shared" si="45"/>
        <v>0</v>
      </c>
      <c r="W118" s="28">
        <f t="shared" si="45"/>
        <v>0</v>
      </c>
      <c r="X118" s="28">
        <f t="shared" si="45"/>
        <v>0</v>
      </c>
      <c r="Y118" s="28">
        <f t="shared" si="45"/>
        <v>0</v>
      </c>
      <c r="Z118" s="28">
        <f t="shared" si="45"/>
        <v>0</v>
      </c>
      <c r="AA118" s="28">
        <f t="shared" si="45"/>
        <v>0</v>
      </c>
      <c r="AB118" s="28">
        <f t="shared" si="45"/>
        <v>0</v>
      </c>
      <c r="AC118" s="28">
        <f t="shared" si="45"/>
        <v>0</v>
      </c>
      <c r="AD118" s="28">
        <f t="shared" si="45"/>
        <v>0</v>
      </c>
      <c r="AE118" s="28">
        <f t="shared" si="45"/>
        <v>0</v>
      </c>
      <c r="AF118" s="28">
        <f t="shared" si="45"/>
        <v>0</v>
      </c>
      <c r="AG118" s="28">
        <f t="shared" si="45"/>
        <v>0</v>
      </c>
      <c r="AH118" s="28">
        <f t="shared" si="45"/>
        <v>0</v>
      </c>
      <c r="AI118" s="28">
        <f t="shared" si="45"/>
        <v>0</v>
      </c>
      <c r="AJ118" s="28">
        <f t="shared" si="45"/>
        <v>0</v>
      </c>
      <c r="AK118" s="28">
        <f t="shared" si="45"/>
        <v>0</v>
      </c>
      <c r="AL118" s="28">
        <f t="shared" si="45"/>
        <v>0</v>
      </c>
      <c r="AM118" s="28">
        <f t="shared" si="45"/>
        <v>0</v>
      </c>
      <c r="AN118" s="28">
        <f t="shared" si="45"/>
        <v>0</v>
      </c>
      <c r="AO118" s="28">
        <f t="shared" si="45"/>
        <v>0</v>
      </c>
      <c r="AP118" s="28">
        <f t="shared" si="45"/>
        <v>0</v>
      </c>
      <c r="AQ118" s="28">
        <f t="shared" si="45"/>
        <v>0</v>
      </c>
      <c r="AR118" s="28">
        <f t="shared" si="45"/>
        <v>0</v>
      </c>
      <c r="AZ118" s="15" t="s">
        <v>13</v>
      </c>
    </row>
    <row r="119" spans="1:52" s="15" customFormat="1" x14ac:dyDescent="0.25">
      <c r="A119" s="16" t="s">
        <v>84</v>
      </c>
      <c r="B119" s="35"/>
      <c r="C119" s="17">
        <v>0</v>
      </c>
      <c r="D119" s="35"/>
      <c r="E119" s="17">
        <v>86</v>
      </c>
      <c r="F119" s="17">
        <v>80</v>
      </c>
      <c r="G119" s="17"/>
      <c r="H119" s="17">
        <v>39</v>
      </c>
      <c r="I119" s="17"/>
      <c r="J119" s="17">
        <v>1</v>
      </c>
      <c r="K119" s="17"/>
      <c r="L119" s="17">
        <f t="shared" si="43"/>
        <v>40</v>
      </c>
      <c r="M119" s="17">
        <v>75</v>
      </c>
      <c r="N119" s="17">
        <v>23</v>
      </c>
      <c r="O119" s="17"/>
      <c r="P119" s="28">
        <v>23</v>
      </c>
      <c r="Q119" s="16" t="s">
        <v>84</v>
      </c>
      <c r="R119" s="175"/>
      <c r="S119" s="28">
        <f t="shared" si="45"/>
        <v>20</v>
      </c>
      <c r="T119" s="175"/>
      <c r="U119" s="28">
        <f t="shared" si="45"/>
        <v>20</v>
      </c>
      <c r="V119" s="28">
        <f>V129+V139</f>
        <v>55</v>
      </c>
      <c r="W119" s="28">
        <f t="shared" si="45"/>
        <v>0</v>
      </c>
      <c r="X119" s="28">
        <f t="shared" si="45"/>
        <v>0</v>
      </c>
      <c r="Y119" s="28">
        <f t="shared" si="45"/>
        <v>0</v>
      </c>
      <c r="Z119" s="28">
        <f t="shared" si="45"/>
        <v>0</v>
      </c>
      <c r="AA119" s="28">
        <f t="shared" si="45"/>
        <v>0</v>
      </c>
      <c r="AB119" s="28">
        <f t="shared" si="45"/>
        <v>0</v>
      </c>
      <c r="AC119" s="28">
        <f t="shared" si="45"/>
        <v>0</v>
      </c>
      <c r="AD119" s="28">
        <f t="shared" si="45"/>
        <v>0</v>
      </c>
      <c r="AE119" s="28">
        <f t="shared" si="45"/>
        <v>0</v>
      </c>
      <c r="AF119" s="28">
        <f t="shared" si="45"/>
        <v>0</v>
      </c>
      <c r="AG119" s="28">
        <f t="shared" si="45"/>
        <v>0</v>
      </c>
      <c r="AH119" s="28">
        <f t="shared" si="45"/>
        <v>0</v>
      </c>
      <c r="AI119" s="28">
        <f t="shared" si="45"/>
        <v>0</v>
      </c>
      <c r="AJ119" s="28">
        <f t="shared" si="45"/>
        <v>0</v>
      </c>
      <c r="AK119" s="28">
        <f t="shared" si="45"/>
        <v>0</v>
      </c>
      <c r="AL119" s="28">
        <f t="shared" si="45"/>
        <v>0</v>
      </c>
      <c r="AM119" s="28">
        <f t="shared" si="45"/>
        <v>0</v>
      </c>
      <c r="AN119" s="28">
        <f t="shared" si="45"/>
        <v>0</v>
      </c>
      <c r="AO119" s="28">
        <f t="shared" si="45"/>
        <v>0</v>
      </c>
      <c r="AP119" s="28">
        <f t="shared" si="45"/>
        <v>0</v>
      </c>
      <c r="AQ119" s="28">
        <f t="shared" si="45"/>
        <v>0</v>
      </c>
      <c r="AR119" s="28">
        <f t="shared" si="45"/>
        <v>0</v>
      </c>
      <c r="AZ119" s="15" t="s">
        <v>13</v>
      </c>
    </row>
    <row r="120" spans="1:52" s="15" customFormat="1" x14ac:dyDescent="0.25">
      <c r="A120" s="16" t="s">
        <v>85</v>
      </c>
      <c r="B120" s="35"/>
      <c r="C120" s="17">
        <v>0</v>
      </c>
      <c r="D120" s="35"/>
      <c r="E120" s="17">
        <v>0</v>
      </c>
      <c r="F120" s="17">
        <v>0</v>
      </c>
      <c r="G120" s="17"/>
      <c r="H120" s="17">
        <v>0</v>
      </c>
      <c r="I120" s="17"/>
      <c r="J120" s="17">
        <v>0</v>
      </c>
      <c r="K120" s="17"/>
      <c r="L120" s="17">
        <f t="shared" si="43"/>
        <v>0</v>
      </c>
      <c r="M120" s="17">
        <v>154</v>
      </c>
      <c r="N120" s="17">
        <v>374</v>
      </c>
      <c r="O120" s="17"/>
      <c r="P120" s="28">
        <v>100</v>
      </c>
      <c r="Q120" s="16" t="s">
        <v>85</v>
      </c>
      <c r="R120" s="175"/>
      <c r="S120" s="28">
        <f t="shared" si="45"/>
        <v>131</v>
      </c>
      <c r="T120" s="175"/>
      <c r="U120" s="28">
        <f t="shared" si="45"/>
        <v>131</v>
      </c>
      <c r="V120" s="28">
        <f>V130+V140</f>
        <v>2</v>
      </c>
      <c r="W120" s="28">
        <f t="shared" si="45"/>
        <v>0</v>
      </c>
      <c r="X120" s="28">
        <f t="shared" si="45"/>
        <v>0</v>
      </c>
      <c r="Y120" s="28">
        <f t="shared" si="45"/>
        <v>0</v>
      </c>
      <c r="Z120" s="28">
        <f t="shared" si="45"/>
        <v>0</v>
      </c>
      <c r="AA120" s="28">
        <f t="shared" si="45"/>
        <v>0</v>
      </c>
      <c r="AB120" s="28">
        <f t="shared" si="45"/>
        <v>0</v>
      </c>
      <c r="AC120" s="28">
        <f t="shared" si="45"/>
        <v>0</v>
      </c>
      <c r="AD120" s="28">
        <f t="shared" si="45"/>
        <v>0</v>
      </c>
      <c r="AE120" s="28">
        <f t="shared" si="45"/>
        <v>0</v>
      </c>
      <c r="AF120" s="28">
        <f t="shared" si="45"/>
        <v>0</v>
      </c>
      <c r="AG120" s="28">
        <f t="shared" si="45"/>
        <v>0</v>
      </c>
      <c r="AH120" s="28">
        <f t="shared" si="45"/>
        <v>0</v>
      </c>
      <c r="AI120" s="28">
        <f t="shared" si="45"/>
        <v>0</v>
      </c>
      <c r="AJ120" s="28">
        <f t="shared" si="45"/>
        <v>0</v>
      </c>
      <c r="AK120" s="28">
        <f t="shared" si="45"/>
        <v>0</v>
      </c>
      <c r="AL120" s="28">
        <f t="shared" si="45"/>
        <v>0</v>
      </c>
      <c r="AM120" s="28">
        <f t="shared" si="45"/>
        <v>0</v>
      </c>
      <c r="AN120" s="28">
        <f t="shared" si="45"/>
        <v>0</v>
      </c>
      <c r="AO120" s="28">
        <f t="shared" si="45"/>
        <v>0</v>
      </c>
      <c r="AP120" s="28">
        <f t="shared" si="45"/>
        <v>0</v>
      </c>
      <c r="AQ120" s="28">
        <f t="shared" si="45"/>
        <v>0</v>
      </c>
      <c r="AR120" s="28">
        <f t="shared" si="45"/>
        <v>0</v>
      </c>
      <c r="AZ120" s="15" t="s">
        <v>13</v>
      </c>
    </row>
    <row r="121" spans="1:52" s="15" customFormat="1" x14ac:dyDescent="0.25">
      <c r="A121" s="16" t="s">
        <v>86</v>
      </c>
      <c r="B121" s="35"/>
      <c r="C121" s="17">
        <v>8</v>
      </c>
      <c r="D121" s="35"/>
      <c r="E121" s="17">
        <v>114</v>
      </c>
      <c r="F121" s="17">
        <v>73</v>
      </c>
      <c r="G121" s="17"/>
      <c r="H121" s="17">
        <v>0</v>
      </c>
      <c r="I121" s="17"/>
      <c r="J121" s="17">
        <v>0</v>
      </c>
      <c r="K121" s="17"/>
      <c r="L121" s="17">
        <f t="shared" si="43"/>
        <v>0</v>
      </c>
      <c r="M121" s="17">
        <v>62</v>
      </c>
      <c r="N121" s="17">
        <v>127</v>
      </c>
      <c r="O121" s="17"/>
      <c r="P121" s="28">
        <v>97</v>
      </c>
      <c r="Q121" s="16" t="s">
        <v>86</v>
      </c>
      <c r="R121" s="175"/>
      <c r="S121" s="28">
        <f t="shared" si="45"/>
        <v>31</v>
      </c>
      <c r="T121" s="175"/>
      <c r="U121" s="28">
        <f t="shared" si="45"/>
        <v>31</v>
      </c>
      <c r="V121" s="28">
        <f t="shared" si="45"/>
        <v>131</v>
      </c>
      <c r="W121" s="28">
        <f t="shared" si="45"/>
        <v>0</v>
      </c>
      <c r="X121" s="28">
        <f t="shared" si="45"/>
        <v>0</v>
      </c>
      <c r="Y121" s="28">
        <f t="shared" si="45"/>
        <v>0</v>
      </c>
      <c r="Z121" s="28">
        <f t="shared" si="45"/>
        <v>0</v>
      </c>
      <c r="AA121" s="28">
        <f t="shared" si="45"/>
        <v>0</v>
      </c>
      <c r="AB121" s="28">
        <f t="shared" si="45"/>
        <v>0</v>
      </c>
      <c r="AC121" s="28">
        <f t="shared" si="45"/>
        <v>0</v>
      </c>
      <c r="AD121" s="28">
        <f t="shared" si="45"/>
        <v>0</v>
      </c>
      <c r="AE121" s="28">
        <f t="shared" si="45"/>
        <v>0</v>
      </c>
      <c r="AF121" s="28">
        <f t="shared" si="45"/>
        <v>0</v>
      </c>
      <c r="AG121" s="28">
        <f t="shared" si="45"/>
        <v>0</v>
      </c>
      <c r="AH121" s="28">
        <f t="shared" si="45"/>
        <v>0</v>
      </c>
      <c r="AI121" s="28">
        <f t="shared" si="45"/>
        <v>0</v>
      </c>
      <c r="AJ121" s="28">
        <f t="shared" si="45"/>
        <v>0</v>
      </c>
      <c r="AK121" s="28">
        <f t="shared" si="45"/>
        <v>0</v>
      </c>
      <c r="AL121" s="28">
        <f t="shared" si="45"/>
        <v>0</v>
      </c>
      <c r="AM121" s="28">
        <f t="shared" si="45"/>
        <v>0</v>
      </c>
      <c r="AN121" s="28">
        <f t="shared" si="45"/>
        <v>0</v>
      </c>
      <c r="AO121" s="28">
        <f t="shared" si="45"/>
        <v>0</v>
      </c>
      <c r="AP121" s="28">
        <f t="shared" si="45"/>
        <v>0</v>
      </c>
      <c r="AQ121" s="28">
        <f t="shared" si="45"/>
        <v>0</v>
      </c>
      <c r="AR121" s="28">
        <f t="shared" si="45"/>
        <v>0</v>
      </c>
      <c r="AZ121" s="15" t="s">
        <v>13</v>
      </c>
    </row>
    <row r="122" spans="1:52" s="15" customFormat="1" x14ac:dyDescent="0.25">
      <c r="A122" s="16" t="s">
        <v>87</v>
      </c>
      <c r="B122" s="35"/>
      <c r="C122" s="17">
        <v>0</v>
      </c>
      <c r="D122" s="35"/>
      <c r="E122" s="17">
        <v>31</v>
      </c>
      <c r="F122" s="17">
        <v>23</v>
      </c>
      <c r="G122" s="17"/>
      <c r="H122" s="17">
        <v>13</v>
      </c>
      <c r="I122" s="17"/>
      <c r="J122" s="17">
        <v>1</v>
      </c>
      <c r="K122" s="17"/>
      <c r="L122" s="17">
        <f t="shared" si="43"/>
        <v>14</v>
      </c>
      <c r="M122" s="17">
        <v>25</v>
      </c>
      <c r="N122" s="17">
        <v>26</v>
      </c>
      <c r="O122" s="17"/>
      <c r="P122" s="28">
        <v>18</v>
      </c>
      <c r="Q122" s="16" t="s">
        <v>87</v>
      </c>
      <c r="R122" s="176"/>
      <c r="S122" s="28">
        <f t="shared" si="45"/>
        <v>2</v>
      </c>
      <c r="T122" s="176"/>
      <c r="U122" s="28">
        <f t="shared" si="45"/>
        <v>2</v>
      </c>
      <c r="V122" s="28">
        <f t="shared" si="45"/>
        <v>17</v>
      </c>
      <c r="W122" s="28">
        <f t="shared" si="45"/>
        <v>0</v>
      </c>
      <c r="X122" s="28">
        <f t="shared" si="45"/>
        <v>0</v>
      </c>
      <c r="Y122" s="28">
        <f t="shared" si="45"/>
        <v>0</v>
      </c>
      <c r="Z122" s="28">
        <f t="shared" si="45"/>
        <v>0</v>
      </c>
      <c r="AA122" s="28">
        <f t="shared" si="45"/>
        <v>0</v>
      </c>
      <c r="AB122" s="28">
        <f t="shared" si="45"/>
        <v>0</v>
      </c>
      <c r="AC122" s="28">
        <f t="shared" si="45"/>
        <v>0</v>
      </c>
      <c r="AD122" s="28">
        <f t="shared" si="45"/>
        <v>0</v>
      </c>
      <c r="AE122" s="28">
        <f t="shared" si="45"/>
        <v>0</v>
      </c>
      <c r="AF122" s="28">
        <f t="shared" si="45"/>
        <v>0</v>
      </c>
      <c r="AG122" s="28">
        <f t="shared" si="45"/>
        <v>0</v>
      </c>
      <c r="AH122" s="28">
        <f t="shared" si="45"/>
        <v>0</v>
      </c>
      <c r="AI122" s="28">
        <f t="shared" si="45"/>
        <v>0</v>
      </c>
      <c r="AJ122" s="28">
        <f t="shared" si="45"/>
        <v>0</v>
      </c>
      <c r="AK122" s="28">
        <f t="shared" si="45"/>
        <v>0</v>
      </c>
      <c r="AL122" s="28">
        <f t="shared" si="45"/>
        <v>0</v>
      </c>
      <c r="AM122" s="28">
        <f t="shared" si="45"/>
        <v>0</v>
      </c>
      <c r="AN122" s="28">
        <f t="shared" si="45"/>
        <v>0</v>
      </c>
      <c r="AO122" s="28">
        <f t="shared" si="45"/>
        <v>0</v>
      </c>
      <c r="AP122" s="28">
        <f t="shared" si="45"/>
        <v>0</v>
      </c>
      <c r="AQ122" s="28">
        <f t="shared" si="45"/>
        <v>0</v>
      </c>
      <c r="AR122" s="28">
        <f t="shared" si="45"/>
        <v>0</v>
      </c>
      <c r="AZ122" s="15" t="s">
        <v>13</v>
      </c>
    </row>
    <row r="123" spans="1:52" s="21" customFormat="1" x14ac:dyDescent="0.25">
      <c r="A123" s="18" t="s">
        <v>15</v>
      </c>
      <c r="B123" s="19"/>
      <c r="C123" s="19">
        <f>SUM(C116:C122)</f>
        <v>129</v>
      </c>
      <c r="D123" s="19"/>
      <c r="E123" s="19">
        <f>SUM(E116:E122)</f>
        <v>1125</v>
      </c>
      <c r="F123" s="19">
        <f>SUM(F116:F122)</f>
        <v>576</v>
      </c>
      <c r="G123" s="19"/>
      <c r="H123" s="19">
        <f>SUM(H116:H122)</f>
        <v>524</v>
      </c>
      <c r="I123" s="19"/>
      <c r="J123" s="19">
        <f>SUM(J116:J122)</f>
        <v>98</v>
      </c>
      <c r="K123" s="19"/>
      <c r="L123" s="19">
        <f>SUM(L116:L122)</f>
        <v>622</v>
      </c>
      <c r="M123" s="19">
        <f>SUM(M116:M122)</f>
        <v>765</v>
      </c>
      <c r="N123" s="19">
        <f>SUM(N116:N122)</f>
        <v>890</v>
      </c>
      <c r="O123" s="19"/>
      <c r="P123" s="19">
        <f>SUM(P116:P122)</f>
        <v>419</v>
      </c>
      <c r="Q123" s="18" t="s">
        <v>15</v>
      </c>
      <c r="R123" s="19">
        <f t="shared" ref="R123:AR123" si="46">SUM(R116:R122)</f>
        <v>204.8</v>
      </c>
      <c r="S123" s="19">
        <f t="shared" si="46"/>
        <v>394</v>
      </c>
      <c r="T123" s="19">
        <f t="shared" si="46"/>
        <v>860</v>
      </c>
      <c r="U123" s="19">
        <f t="shared" si="46"/>
        <v>394</v>
      </c>
      <c r="V123" s="19">
        <f t="shared" si="46"/>
        <v>760</v>
      </c>
      <c r="W123" s="19">
        <f t="shared" si="46"/>
        <v>0</v>
      </c>
      <c r="X123" s="19">
        <f t="shared" si="46"/>
        <v>0</v>
      </c>
      <c r="Y123" s="19">
        <f t="shared" si="46"/>
        <v>0</v>
      </c>
      <c r="Z123" s="19">
        <f t="shared" si="46"/>
        <v>0</v>
      </c>
      <c r="AA123" s="19">
        <f t="shared" si="46"/>
        <v>0</v>
      </c>
      <c r="AB123" s="19">
        <f t="shared" si="46"/>
        <v>0</v>
      </c>
      <c r="AC123" s="19">
        <f t="shared" si="46"/>
        <v>0</v>
      </c>
      <c r="AD123" s="19">
        <f t="shared" si="46"/>
        <v>0</v>
      </c>
      <c r="AE123" s="19">
        <f t="shared" si="46"/>
        <v>0</v>
      </c>
      <c r="AF123" s="19">
        <f t="shared" si="46"/>
        <v>0</v>
      </c>
      <c r="AG123" s="19">
        <f t="shared" si="46"/>
        <v>0</v>
      </c>
      <c r="AH123" s="19">
        <f t="shared" si="46"/>
        <v>0</v>
      </c>
      <c r="AI123" s="19">
        <f t="shared" si="46"/>
        <v>0</v>
      </c>
      <c r="AJ123" s="19">
        <f t="shared" si="46"/>
        <v>0</v>
      </c>
      <c r="AK123" s="19">
        <f t="shared" si="46"/>
        <v>0</v>
      </c>
      <c r="AL123" s="19">
        <f t="shared" si="46"/>
        <v>0</v>
      </c>
      <c r="AM123" s="19">
        <f t="shared" si="46"/>
        <v>0</v>
      </c>
      <c r="AN123" s="19">
        <f t="shared" si="46"/>
        <v>0</v>
      </c>
      <c r="AO123" s="19">
        <f t="shared" si="46"/>
        <v>0</v>
      </c>
      <c r="AP123" s="19">
        <f t="shared" si="46"/>
        <v>0</v>
      </c>
      <c r="AQ123" s="19">
        <f t="shared" si="46"/>
        <v>0</v>
      </c>
      <c r="AR123" s="19">
        <f t="shared" si="46"/>
        <v>0</v>
      </c>
      <c r="AZ123" s="21" t="s">
        <v>13</v>
      </c>
    </row>
    <row r="124" spans="1:52" x14ac:dyDescent="0.25">
      <c r="A124" s="22">
        <f>Q124</f>
        <v>0</v>
      </c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23"/>
      <c r="R124" s="33"/>
      <c r="S124" s="33"/>
      <c r="T124" s="33"/>
      <c r="U124" s="33"/>
      <c r="V124" s="33"/>
      <c r="W124" s="33"/>
      <c r="X124" s="33"/>
      <c r="Y124" s="33"/>
      <c r="Z124" s="33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Z124" s="3" t="s">
        <v>13</v>
      </c>
    </row>
    <row r="125" spans="1:52" s="11" customFormat="1" x14ac:dyDescent="0.25">
      <c r="A125" s="22" t="str">
        <f>Q125</f>
        <v>13. PRÁTICAS INTEGRATIVAS E COMPLEMENTARES - PICS - [MÉDICA]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7" t="s">
        <v>88</v>
      </c>
      <c r="R125" s="8" t="str">
        <f t="shared" ref="R125:AR125" si="47">R$4</f>
        <v>Meta Parcial</v>
      </c>
      <c r="S125" s="8" t="str">
        <f t="shared" si="47"/>
        <v>21-31/01 de 2025</v>
      </c>
      <c r="T125" s="8" t="str">
        <f t="shared" si="47"/>
        <v>Meta Mensal</v>
      </c>
      <c r="U125" s="8">
        <f t="shared" si="47"/>
        <v>45658</v>
      </c>
      <c r="V125" s="8">
        <f t="shared" si="47"/>
        <v>45689</v>
      </c>
      <c r="W125" s="8">
        <f t="shared" si="47"/>
        <v>45717</v>
      </c>
      <c r="X125" s="8">
        <f t="shared" si="47"/>
        <v>45748</v>
      </c>
      <c r="Y125" s="8">
        <f t="shared" si="47"/>
        <v>45778</v>
      </c>
      <c r="Z125" s="8">
        <f t="shared" si="47"/>
        <v>45809</v>
      </c>
      <c r="AA125" s="27">
        <f t="shared" si="47"/>
        <v>45839</v>
      </c>
      <c r="AB125" s="27">
        <f t="shared" si="47"/>
        <v>45870</v>
      </c>
      <c r="AC125" s="27">
        <f t="shared" si="47"/>
        <v>45901</v>
      </c>
      <c r="AD125" s="27">
        <f t="shared" si="47"/>
        <v>45931</v>
      </c>
      <c r="AE125" s="27">
        <f t="shared" si="47"/>
        <v>45962</v>
      </c>
      <c r="AF125" s="27">
        <f t="shared" si="47"/>
        <v>45992</v>
      </c>
      <c r="AG125" s="27">
        <f t="shared" si="47"/>
        <v>46023</v>
      </c>
      <c r="AH125" s="27">
        <f t="shared" si="47"/>
        <v>46054</v>
      </c>
      <c r="AI125" s="27">
        <f t="shared" si="47"/>
        <v>46082</v>
      </c>
      <c r="AJ125" s="27">
        <f t="shared" si="47"/>
        <v>46113</v>
      </c>
      <c r="AK125" s="27">
        <f t="shared" si="47"/>
        <v>46143</v>
      </c>
      <c r="AL125" s="27">
        <f t="shared" si="47"/>
        <v>46174</v>
      </c>
      <c r="AM125" s="27">
        <f t="shared" si="47"/>
        <v>46204</v>
      </c>
      <c r="AN125" s="27">
        <f t="shared" si="47"/>
        <v>46235</v>
      </c>
      <c r="AO125" s="27">
        <f t="shared" si="47"/>
        <v>46266</v>
      </c>
      <c r="AP125" s="27">
        <f t="shared" si="47"/>
        <v>46296</v>
      </c>
      <c r="AQ125" s="27">
        <f t="shared" si="47"/>
        <v>46327</v>
      </c>
      <c r="AR125" s="27">
        <f t="shared" si="47"/>
        <v>46357</v>
      </c>
      <c r="AZ125" s="11" t="s">
        <v>17</v>
      </c>
    </row>
    <row r="126" spans="1:52" s="15" customFormat="1" x14ac:dyDescent="0.25">
      <c r="A126" s="22" t="str">
        <f t="shared" ref="A126:A133" si="48">Q126</f>
        <v>Acunputura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6" t="s">
        <v>81</v>
      </c>
      <c r="R126" s="174">
        <f>R44*10%</f>
        <v>52.2</v>
      </c>
      <c r="S126" s="28">
        <v>0</v>
      </c>
      <c r="T126" s="174">
        <f>T78*10%</f>
        <v>430</v>
      </c>
      <c r="U126" s="17">
        <f t="shared" ref="U126:U132" si="49">S126+P126</f>
        <v>0</v>
      </c>
      <c r="V126" s="17">
        <v>0</v>
      </c>
      <c r="W126" s="17"/>
      <c r="X126" s="17"/>
      <c r="Y126" s="17"/>
      <c r="Z126" s="17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Z126" s="15" t="s">
        <v>13</v>
      </c>
    </row>
    <row r="127" spans="1:52" s="15" customFormat="1" x14ac:dyDescent="0.25">
      <c r="A127" s="22" t="str">
        <f t="shared" si="48"/>
        <v>Aromaterapia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6" t="s">
        <v>82</v>
      </c>
      <c r="R127" s="175"/>
      <c r="S127" s="28">
        <v>0</v>
      </c>
      <c r="T127" s="175"/>
      <c r="U127" s="17">
        <f t="shared" si="49"/>
        <v>0</v>
      </c>
      <c r="V127" s="17">
        <v>0</v>
      </c>
      <c r="W127" s="17"/>
      <c r="X127" s="17"/>
      <c r="Y127" s="17"/>
      <c r="Z127" s="17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Z127" s="15" t="s">
        <v>13</v>
      </c>
    </row>
    <row r="128" spans="1:52" s="15" customFormat="1" x14ac:dyDescent="0.25">
      <c r="A128" s="22" t="str">
        <f t="shared" si="48"/>
        <v>Auriculoterapia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6" t="s">
        <v>83</v>
      </c>
      <c r="R128" s="175"/>
      <c r="S128" s="28">
        <v>0</v>
      </c>
      <c r="T128" s="175"/>
      <c r="U128" s="17">
        <f t="shared" si="49"/>
        <v>0</v>
      </c>
      <c r="V128" s="17">
        <v>0</v>
      </c>
      <c r="W128" s="17"/>
      <c r="X128" s="17"/>
      <c r="Y128" s="17"/>
      <c r="Z128" s="17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Z128" s="15" t="s">
        <v>13</v>
      </c>
    </row>
    <row r="129" spans="1:52" s="15" customFormat="1" x14ac:dyDescent="0.25">
      <c r="A129" s="22" t="str">
        <f t="shared" si="48"/>
        <v>Fitoterapia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6" t="s">
        <v>84</v>
      </c>
      <c r="R129" s="175"/>
      <c r="S129" s="28">
        <v>0</v>
      </c>
      <c r="T129" s="175"/>
      <c r="U129" s="17">
        <f t="shared" si="49"/>
        <v>0</v>
      </c>
      <c r="V129" s="17">
        <v>0</v>
      </c>
      <c r="W129" s="17"/>
      <c r="X129" s="17"/>
      <c r="Y129" s="17"/>
      <c r="Z129" s="17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Z129" s="15" t="s">
        <v>13</v>
      </c>
    </row>
    <row r="130" spans="1:52" s="15" customFormat="1" x14ac:dyDescent="0.25">
      <c r="A130" s="22" t="str">
        <f t="shared" si="48"/>
        <v>Tratamento Naturopático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6" t="s">
        <v>85</v>
      </c>
      <c r="R130" s="175"/>
      <c r="S130" s="28">
        <v>0</v>
      </c>
      <c r="T130" s="175"/>
      <c r="U130" s="17">
        <f t="shared" si="49"/>
        <v>0</v>
      </c>
      <c r="V130" s="17">
        <v>0</v>
      </c>
      <c r="W130" s="17"/>
      <c r="X130" s="17"/>
      <c r="Y130" s="17"/>
      <c r="Z130" s="17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Z130" s="15" t="s">
        <v>13</v>
      </c>
    </row>
    <row r="131" spans="1:52" s="15" customFormat="1" x14ac:dyDescent="0.25">
      <c r="A131" s="22" t="str">
        <f t="shared" si="48"/>
        <v>Ventosaterapia</v>
      </c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6" t="s">
        <v>86</v>
      </c>
      <c r="R131" s="175"/>
      <c r="S131" s="28">
        <v>0</v>
      </c>
      <c r="T131" s="175"/>
      <c r="U131" s="17">
        <f t="shared" si="49"/>
        <v>0</v>
      </c>
      <c r="V131" s="17">
        <v>0</v>
      </c>
      <c r="W131" s="17"/>
      <c r="X131" s="17"/>
      <c r="Y131" s="17"/>
      <c r="Z131" s="17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Z131" s="15" t="s">
        <v>13</v>
      </c>
    </row>
    <row r="132" spans="1:52" s="15" customFormat="1" x14ac:dyDescent="0.25">
      <c r="A132" s="22" t="str">
        <f t="shared" si="48"/>
        <v>Outras PICs</v>
      </c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6" t="s">
        <v>87</v>
      </c>
      <c r="R132" s="176"/>
      <c r="S132" s="28">
        <v>0</v>
      </c>
      <c r="T132" s="176"/>
      <c r="U132" s="17">
        <f t="shared" si="49"/>
        <v>0</v>
      </c>
      <c r="V132" s="17">
        <v>0</v>
      </c>
      <c r="W132" s="17"/>
      <c r="X132" s="17"/>
      <c r="Y132" s="17"/>
      <c r="Z132" s="17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Z132" s="15" t="s">
        <v>13</v>
      </c>
    </row>
    <row r="133" spans="1:52" s="21" customFormat="1" x14ac:dyDescent="0.25">
      <c r="A133" s="22" t="str">
        <f t="shared" si="48"/>
        <v>TOTAL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8" t="s">
        <v>15</v>
      </c>
      <c r="R133" s="19">
        <f t="shared" ref="R133:AR133" si="50">SUM(R126:R132)</f>
        <v>52.2</v>
      </c>
      <c r="S133" s="19">
        <f t="shared" si="50"/>
        <v>0</v>
      </c>
      <c r="T133" s="19">
        <f t="shared" si="50"/>
        <v>430</v>
      </c>
      <c r="U133" s="19">
        <f t="shared" si="50"/>
        <v>0</v>
      </c>
      <c r="V133" s="19">
        <f t="shared" si="50"/>
        <v>0</v>
      </c>
      <c r="W133" s="19">
        <f t="shared" si="50"/>
        <v>0</v>
      </c>
      <c r="X133" s="19">
        <f t="shared" si="50"/>
        <v>0</v>
      </c>
      <c r="Y133" s="19">
        <f t="shared" si="50"/>
        <v>0</v>
      </c>
      <c r="Z133" s="19">
        <f t="shared" si="50"/>
        <v>0</v>
      </c>
      <c r="AA133" s="20">
        <f t="shared" si="50"/>
        <v>0</v>
      </c>
      <c r="AB133" s="20">
        <f t="shared" si="50"/>
        <v>0</v>
      </c>
      <c r="AC133" s="20">
        <f t="shared" si="50"/>
        <v>0</v>
      </c>
      <c r="AD133" s="20">
        <f t="shared" si="50"/>
        <v>0</v>
      </c>
      <c r="AE133" s="20">
        <f t="shared" si="50"/>
        <v>0</v>
      </c>
      <c r="AF133" s="20">
        <f t="shared" si="50"/>
        <v>0</v>
      </c>
      <c r="AG133" s="20">
        <f t="shared" si="50"/>
        <v>0</v>
      </c>
      <c r="AH133" s="20">
        <f t="shared" si="50"/>
        <v>0</v>
      </c>
      <c r="AI133" s="20">
        <f t="shared" si="50"/>
        <v>0</v>
      </c>
      <c r="AJ133" s="20">
        <f t="shared" si="50"/>
        <v>0</v>
      </c>
      <c r="AK133" s="20">
        <f t="shared" si="50"/>
        <v>0</v>
      </c>
      <c r="AL133" s="20">
        <f t="shared" si="50"/>
        <v>0</v>
      </c>
      <c r="AM133" s="20">
        <f t="shared" si="50"/>
        <v>0</v>
      </c>
      <c r="AN133" s="20">
        <f t="shared" si="50"/>
        <v>0</v>
      </c>
      <c r="AO133" s="20">
        <f t="shared" si="50"/>
        <v>0</v>
      </c>
      <c r="AP133" s="20">
        <f t="shared" si="50"/>
        <v>0</v>
      </c>
      <c r="AQ133" s="20">
        <f t="shared" si="50"/>
        <v>0</v>
      </c>
      <c r="AR133" s="20">
        <f t="shared" si="50"/>
        <v>0</v>
      </c>
      <c r="AZ133" s="21" t="s">
        <v>13</v>
      </c>
    </row>
    <row r="134" spans="1:52" x14ac:dyDescent="0.25">
      <c r="A134" s="22">
        <f>Q134</f>
        <v>0</v>
      </c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23"/>
      <c r="R134" s="33"/>
      <c r="S134" s="33"/>
      <c r="T134" s="33"/>
      <c r="U134" s="33"/>
      <c r="V134" s="33"/>
      <c r="W134" s="33"/>
      <c r="X134" s="33"/>
      <c r="Y134" s="33"/>
      <c r="Z134" s="33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Z134" s="3" t="s">
        <v>13</v>
      </c>
    </row>
    <row r="135" spans="1:52" s="11" customFormat="1" x14ac:dyDescent="0.25">
      <c r="A135" s="22" t="str">
        <f t="shared" ref="A135:A142" si="51">Q135</f>
        <v>14. PRÁTICAS INTEGRATIVAS E COMPLEMENTARES - PICS - [MULTIPROFISSIONAL]</v>
      </c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7" t="s">
        <v>89</v>
      </c>
      <c r="R135" s="8" t="str">
        <f t="shared" ref="R135:AR135" si="52">R$4</f>
        <v>Meta Parcial</v>
      </c>
      <c r="S135" s="8" t="str">
        <f t="shared" si="52"/>
        <v>21-31/01 de 2025</v>
      </c>
      <c r="T135" s="8" t="str">
        <f t="shared" si="52"/>
        <v>Meta Mensal</v>
      </c>
      <c r="U135" s="8">
        <f t="shared" si="52"/>
        <v>45658</v>
      </c>
      <c r="V135" s="8">
        <f t="shared" si="52"/>
        <v>45689</v>
      </c>
      <c r="W135" s="8">
        <f t="shared" si="52"/>
        <v>45717</v>
      </c>
      <c r="X135" s="8">
        <f t="shared" si="52"/>
        <v>45748</v>
      </c>
      <c r="Y135" s="8">
        <f t="shared" si="52"/>
        <v>45778</v>
      </c>
      <c r="Z135" s="8">
        <f t="shared" si="52"/>
        <v>45809</v>
      </c>
      <c r="AA135" s="27">
        <f t="shared" si="52"/>
        <v>45839</v>
      </c>
      <c r="AB135" s="27">
        <f t="shared" si="52"/>
        <v>45870</v>
      </c>
      <c r="AC135" s="27">
        <f t="shared" si="52"/>
        <v>45901</v>
      </c>
      <c r="AD135" s="27">
        <f t="shared" si="52"/>
        <v>45931</v>
      </c>
      <c r="AE135" s="27">
        <f t="shared" si="52"/>
        <v>45962</v>
      </c>
      <c r="AF135" s="27">
        <f t="shared" si="52"/>
        <v>45992</v>
      </c>
      <c r="AG135" s="27">
        <f t="shared" si="52"/>
        <v>46023</v>
      </c>
      <c r="AH135" s="27">
        <f t="shared" si="52"/>
        <v>46054</v>
      </c>
      <c r="AI135" s="27">
        <f t="shared" si="52"/>
        <v>46082</v>
      </c>
      <c r="AJ135" s="27">
        <f t="shared" si="52"/>
        <v>46113</v>
      </c>
      <c r="AK135" s="27">
        <f t="shared" si="52"/>
        <v>46143</v>
      </c>
      <c r="AL135" s="27">
        <f t="shared" si="52"/>
        <v>46174</v>
      </c>
      <c r="AM135" s="27">
        <f t="shared" si="52"/>
        <v>46204</v>
      </c>
      <c r="AN135" s="27">
        <f t="shared" si="52"/>
        <v>46235</v>
      </c>
      <c r="AO135" s="27">
        <f t="shared" si="52"/>
        <v>46266</v>
      </c>
      <c r="AP135" s="27">
        <f t="shared" si="52"/>
        <v>46296</v>
      </c>
      <c r="AQ135" s="27">
        <f t="shared" si="52"/>
        <v>46327</v>
      </c>
      <c r="AR135" s="27">
        <f t="shared" si="52"/>
        <v>46357</v>
      </c>
      <c r="AZ135" s="11" t="s">
        <v>17</v>
      </c>
    </row>
    <row r="136" spans="1:52" s="15" customFormat="1" x14ac:dyDescent="0.25">
      <c r="A136" s="22" t="str">
        <f t="shared" si="51"/>
        <v>Acunputura</v>
      </c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6" t="s">
        <v>81</v>
      </c>
      <c r="R136" s="174">
        <f>R78*10%</f>
        <v>152.6</v>
      </c>
      <c r="S136" s="28">
        <v>0</v>
      </c>
      <c r="T136" s="174">
        <f>T78*10%</f>
        <v>430</v>
      </c>
      <c r="U136" s="17">
        <f t="shared" ref="U136:U142" si="53">S136+P136</f>
        <v>0</v>
      </c>
      <c r="V136" s="17">
        <v>0</v>
      </c>
      <c r="W136" s="17"/>
      <c r="X136" s="17"/>
      <c r="Y136" s="17"/>
      <c r="Z136" s="17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Z136" s="15" t="s">
        <v>13</v>
      </c>
    </row>
    <row r="137" spans="1:52" s="15" customFormat="1" x14ac:dyDescent="0.25">
      <c r="A137" s="22" t="str">
        <f t="shared" si="51"/>
        <v>Aromaterapia</v>
      </c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6" t="s">
        <v>82</v>
      </c>
      <c r="R137" s="175"/>
      <c r="S137" s="28">
        <v>210</v>
      </c>
      <c r="T137" s="175"/>
      <c r="U137" s="17">
        <f t="shared" si="53"/>
        <v>210</v>
      </c>
      <c r="V137" s="17">
        <v>555</v>
      </c>
      <c r="W137" s="17"/>
      <c r="X137" s="17"/>
      <c r="Y137" s="17"/>
      <c r="Z137" s="17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Z137" s="15" t="s">
        <v>13</v>
      </c>
    </row>
    <row r="138" spans="1:52" s="15" customFormat="1" x14ac:dyDescent="0.25">
      <c r="A138" s="22" t="str">
        <f t="shared" si="51"/>
        <v>Auriculoterapia</v>
      </c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6" t="s">
        <v>83</v>
      </c>
      <c r="R138" s="175"/>
      <c r="S138" s="28">
        <v>0</v>
      </c>
      <c r="T138" s="175"/>
      <c r="U138" s="17">
        <f t="shared" si="53"/>
        <v>0</v>
      </c>
      <c r="V138" s="17">
        <v>0</v>
      </c>
      <c r="W138" s="17"/>
      <c r="X138" s="17"/>
      <c r="Y138" s="17"/>
      <c r="Z138" s="17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Z138" s="15" t="s">
        <v>13</v>
      </c>
    </row>
    <row r="139" spans="1:52" s="15" customFormat="1" x14ac:dyDescent="0.25">
      <c r="A139" s="22" t="str">
        <f t="shared" si="51"/>
        <v>Fitoterapia</v>
      </c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6" t="s">
        <v>84</v>
      </c>
      <c r="R139" s="175"/>
      <c r="S139" s="28">
        <v>20</v>
      </c>
      <c r="T139" s="175"/>
      <c r="U139" s="17">
        <f t="shared" si="53"/>
        <v>20</v>
      </c>
      <c r="V139" s="17">
        <v>55</v>
      </c>
      <c r="W139" s="17"/>
      <c r="X139" s="17"/>
      <c r="Y139" s="17"/>
      <c r="Z139" s="17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Z139" s="15" t="s">
        <v>13</v>
      </c>
    </row>
    <row r="140" spans="1:52" s="15" customFormat="1" x14ac:dyDescent="0.25">
      <c r="A140" s="22" t="str">
        <f t="shared" si="51"/>
        <v>Tratamento Naturopático</v>
      </c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6" t="s">
        <v>85</v>
      </c>
      <c r="R140" s="175"/>
      <c r="S140" s="28">
        <v>131</v>
      </c>
      <c r="T140" s="175"/>
      <c r="U140" s="17">
        <f t="shared" si="53"/>
        <v>131</v>
      </c>
      <c r="V140" s="17">
        <v>2</v>
      </c>
      <c r="W140" s="17"/>
      <c r="X140" s="17"/>
      <c r="Y140" s="17"/>
      <c r="Z140" s="17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Z140" s="15" t="s">
        <v>13</v>
      </c>
    </row>
    <row r="141" spans="1:52" s="15" customFormat="1" x14ac:dyDescent="0.25">
      <c r="A141" s="22" t="str">
        <f t="shared" si="51"/>
        <v>Ventosaterapia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6" t="s">
        <v>86</v>
      </c>
      <c r="R141" s="175"/>
      <c r="S141" s="28">
        <v>31</v>
      </c>
      <c r="T141" s="175"/>
      <c r="U141" s="17">
        <f t="shared" si="53"/>
        <v>31</v>
      </c>
      <c r="V141" s="17">
        <v>131</v>
      </c>
      <c r="W141" s="17"/>
      <c r="X141" s="17"/>
      <c r="Y141" s="17"/>
      <c r="Z141" s="17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Z141" s="15" t="s">
        <v>13</v>
      </c>
    </row>
    <row r="142" spans="1:52" s="15" customFormat="1" x14ac:dyDescent="0.25">
      <c r="A142" s="22" t="str">
        <f t="shared" si="51"/>
        <v>Outras PICs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6" t="s">
        <v>87</v>
      </c>
      <c r="R142" s="176"/>
      <c r="S142" s="28">
        <v>2</v>
      </c>
      <c r="T142" s="176"/>
      <c r="U142" s="17">
        <f t="shared" si="53"/>
        <v>2</v>
      </c>
      <c r="V142" s="17">
        <v>17</v>
      </c>
      <c r="W142" s="17"/>
      <c r="X142" s="17"/>
      <c r="Y142" s="17"/>
      <c r="Z142" s="17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Z142" s="15" t="s">
        <v>13</v>
      </c>
    </row>
    <row r="143" spans="1:52" s="21" customFormat="1" x14ac:dyDescent="0.25">
      <c r="A143" s="22" t="str">
        <f>Q143</f>
        <v>TOTAL</v>
      </c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8" t="s">
        <v>15</v>
      </c>
      <c r="R143" s="19">
        <f t="shared" ref="R143:AR143" si="54">SUM(R136:R142)</f>
        <v>152.6</v>
      </c>
      <c r="S143" s="19">
        <f t="shared" si="54"/>
        <v>394</v>
      </c>
      <c r="T143" s="19">
        <f t="shared" si="54"/>
        <v>430</v>
      </c>
      <c r="U143" s="19">
        <f t="shared" si="54"/>
        <v>394</v>
      </c>
      <c r="V143" s="19">
        <f t="shared" si="54"/>
        <v>760</v>
      </c>
      <c r="W143" s="19">
        <f t="shared" si="54"/>
        <v>0</v>
      </c>
      <c r="X143" s="19">
        <f t="shared" si="54"/>
        <v>0</v>
      </c>
      <c r="Y143" s="19">
        <f t="shared" si="54"/>
        <v>0</v>
      </c>
      <c r="Z143" s="19">
        <f t="shared" si="54"/>
        <v>0</v>
      </c>
      <c r="AA143" s="20">
        <f t="shared" si="54"/>
        <v>0</v>
      </c>
      <c r="AB143" s="20">
        <f t="shared" si="54"/>
        <v>0</v>
      </c>
      <c r="AC143" s="20">
        <f t="shared" si="54"/>
        <v>0</v>
      </c>
      <c r="AD143" s="20">
        <f t="shared" si="54"/>
        <v>0</v>
      </c>
      <c r="AE143" s="20">
        <f t="shared" si="54"/>
        <v>0</v>
      </c>
      <c r="AF143" s="20">
        <f t="shared" si="54"/>
        <v>0</v>
      </c>
      <c r="AG143" s="20">
        <f t="shared" si="54"/>
        <v>0</v>
      </c>
      <c r="AH143" s="20">
        <f t="shared" si="54"/>
        <v>0</v>
      </c>
      <c r="AI143" s="20">
        <f t="shared" si="54"/>
        <v>0</v>
      </c>
      <c r="AJ143" s="20">
        <f t="shared" si="54"/>
        <v>0</v>
      </c>
      <c r="AK143" s="20">
        <f t="shared" si="54"/>
        <v>0</v>
      </c>
      <c r="AL143" s="20">
        <f t="shared" si="54"/>
        <v>0</v>
      </c>
      <c r="AM143" s="20">
        <f t="shared" si="54"/>
        <v>0</v>
      </c>
      <c r="AN143" s="20">
        <f t="shared" si="54"/>
        <v>0</v>
      </c>
      <c r="AO143" s="20">
        <f t="shared" si="54"/>
        <v>0</v>
      </c>
      <c r="AP143" s="20">
        <f t="shared" si="54"/>
        <v>0</v>
      </c>
      <c r="AQ143" s="20">
        <f t="shared" si="54"/>
        <v>0</v>
      </c>
      <c r="AR143" s="20">
        <f t="shared" si="54"/>
        <v>0</v>
      </c>
      <c r="AZ143" s="21" t="s">
        <v>13</v>
      </c>
    </row>
    <row r="144" spans="1:52" x14ac:dyDescent="0.25">
      <c r="A144" s="22">
        <f>Q144</f>
        <v>0</v>
      </c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46"/>
      <c r="R144" s="48"/>
      <c r="S144" s="48"/>
      <c r="T144" s="48"/>
      <c r="U144" s="48"/>
      <c r="V144" s="48"/>
      <c r="W144" s="48"/>
      <c r="X144" s="48"/>
      <c r="Y144" s="48"/>
      <c r="Z144" s="48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Z144" s="3" t="s">
        <v>13</v>
      </c>
    </row>
    <row r="145" spans="1:52" s="11" customFormat="1" x14ac:dyDescent="0.25">
      <c r="A145" s="4" t="s">
        <v>90</v>
      </c>
      <c r="B145" s="5" t="str">
        <f>B$4</f>
        <v>Meta Parcial</v>
      </c>
      <c r="C145" s="5" t="str">
        <f t="shared" ref="C145:AR145" si="55">C$4</f>
        <v>26-31-jul-24</v>
      </c>
      <c r="D145" s="5" t="str">
        <f t="shared" si="55"/>
        <v>Meta Mensal</v>
      </c>
      <c r="E145" s="5">
        <f t="shared" si="55"/>
        <v>45505</v>
      </c>
      <c r="F145" s="5">
        <f t="shared" si="55"/>
        <v>45536</v>
      </c>
      <c r="G145" s="5" t="str">
        <f t="shared" si="55"/>
        <v>Meta Parcial</v>
      </c>
      <c r="H145" s="5" t="str">
        <f t="shared" si="55"/>
        <v>01-25-Out-24</v>
      </c>
      <c r="I145" s="5" t="str">
        <f t="shared" si="55"/>
        <v>Meta Parcial</v>
      </c>
      <c r="J145" s="5" t="str">
        <f t="shared" si="55"/>
        <v>26-31-Out-24</v>
      </c>
      <c r="K145" s="5" t="str">
        <f t="shared" si="55"/>
        <v>Meta Mensal</v>
      </c>
      <c r="L145" s="5">
        <f t="shared" si="55"/>
        <v>45566</v>
      </c>
      <c r="M145" s="5">
        <f t="shared" si="55"/>
        <v>45597</v>
      </c>
      <c r="N145" s="5">
        <f t="shared" si="55"/>
        <v>45627</v>
      </c>
      <c r="O145" s="5" t="str">
        <f t="shared" si="55"/>
        <v>Meta Parcial</v>
      </c>
      <c r="P145" s="5" t="str">
        <f t="shared" si="55"/>
        <v>01-20/01 de 2025</v>
      </c>
      <c r="Q145" s="7" t="s">
        <v>91</v>
      </c>
      <c r="R145" s="8"/>
      <c r="S145" s="8" t="str">
        <f t="shared" si="55"/>
        <v>21-31/01 de 2025</v>
      </c>
      <c r="T145" s="8"/>
      <c r="U145" s="8">
        <f t="shared" si="55"/>
        <v>45658</v>
      </c>
      <c r="V145" s="8">
        <f t="shared" si="55"/>
        <v>45689</v>
      </c>
      <c r="W145" s="8">
        <f t="shared" si="55"/>
        <v>45717</v>
      </c>
      <c r="X145" s="8">
        <f t="shared" si="55"/>
        <v>45748</v>
      </c>
      <c r="Y145" s="8">
        <f t="shared" si="55"/>
        <v>45778</v>
      </c>
      <c r="Z145" s="8">
        <f t="shared" si="55"/>
        <v>45809</v>
      </c>
      <c r="AA145" s="27">
        <f t="shared" si="55"/>
        <v>45839</v>
      </c>
      <c r="AB145" s="27">
        <f t="shared" si="55"/>
        <v>45870</v>
      </c>
      <c r="AC145" s="27">
        <f t="shared" si="55"/>
        <v>45901</v>
      </c>
      <c r="AD145" s="27">
        <f t="shared" si="55"/>
        <v>45931</v>
      </c>
      <c r="AE145" s="27">
        <f t="shared" si="55"/>
        <v>45962</v>
      </c>
      <c r="AF145" s="27">
        <f t="shared" si="55"/>
        <v>45992</v>
      </c>
      <c r="AG145" s="27">
        <f t="shared" si="55"/>
        <v>46023</v>
      </c>
      <c r="AH145" s="27">
        <f t="shared" si="55"/>
        <v>46054</v>
      </c>
      <c r="AI145" s="27">
        <f t="shared" si="55"/>
        <v>46082</v>
      </c>
      <c r="AJ145" s="27">
        <f t="shared" si="55"/>
        <v>46113</v>
      </c>
      <c r="AK145" s="27">
        <f t="shared" si="55"/>
        <v>46143</v>
      </c>
      <c r="AL145" s="27">
        <f t="shared" si="55"/>
        <v>46174</v>
      </c>
      <c r="AM145" s="27">
        <f t="shared" si="55"/>
        <v>46204</v>
      </c>
      <c r="AN145" s="27">
        <f t="shared" si="55"/>
        <v>46235</v>
      </c>
      <c r="AO145" s="27">
        <f t="shared" si="55"/>
        <v>46266</v>
      </c>
      <c r="AP145" s="27">
        <f t="shared" si="55"/>
        <v>46296</v>
      </c>
      <c r="AQ145" s="27">
        <f t="shared" si="55"/>
        <v>46327</v>
      </c>
      <c r="AR145" s="27">
        <f t="shared" si="55"/>
        <v>46357</v>
      </c>
      <c r="AZ145" s="11" t="s">
        <v>17</v>
      </c>
    </row>
    <row r="146" spans="1:52" s="15" customFormat="1" x14ac:dyDescent="0.25">
      <c r="A146" s="52" t="s">
        <v>92</v>
      </c>
      <c r="B146" s="50">
        <f>(D146/31)*6</f>
        <v>13.935483870967744</v>
      </c>
      <c r="C146" s="14">
        <v>3</v>
      </c>
      <c r="D146" s="50">
        <v>72</v>
      </c>
      <c r="E146" s="14">
        <v>78</v>
      </c>
      <c r="F146" s="14">
        <v>102</v>
      </c>
      <c r="G146" s="14">
        <f>ROUND(((K146/31)*25),0)</f>
        <v>58</v>
      </c>
      <c r="H146" s="14">
        <v>56</v>
      </c>
      <c r="I146" s="14">
        <f>ROUND(((K146/31)*6),0)</f>
        <v>14</v>
      </c>
      <c r="J146" s="14">
        <v>22</v>
      </c>
      <c r="K146" s="14">
        <f>D146</f>
        <v>72</v>
      </c>
      <c r="L146" s="17">
        <f>H146+J146</f>
        <v>78</v>
      </c>
      <c r="M146" s="14">
        <v>74</v>
      </c>
      <c r="N146" s="14">
        <v>86</v>
      </c>
      <c r="O146" s="53">
        <f>ROUND((K146/31)*20,0)</f>
        <v>46</v>
      </c>
      <c r="P146" s="43">
        <v>26</v>
      </c>
      <c r="Q146" s="52" t="s">
        <v>92</v>
      </c>
      <c r="R146" s="14"/>
      <c r="S146" s="43">
        <v>92</v>
      </c>
      <c r="T146" s="14"/>
      <c r="U146" s="17">
        <f>S146+P146</f>
        <v>118</v>
      </c>
      <c r="V146" s="14">
        <v>97</v>
      </c>
      <c r="W146" s="14"/>
      <c r="X146" s="14"/>
      <c r="Y146" s="14"/>
      <c r="Z146" s="1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Z146" s="15" t="s">
        <v>13</v>
      </c>
    </row>
    <row r="147" spans="1:52" x14ac:dyDescent="0.25">
      <c r="A147" s="54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4"/>
      <c r="R147" s="55"/>
      <c r="S147" s="55"/>
      <c r="T147" s="55"/>
      <c r="U147" s="55"/>
      <c r="V147" s="55"/>
      <c r="W147" s="55"/>
      <c r="X147" s="55"/>
      <c r="Y147" s="55"/>
      <c r="Z147" s="55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Z147" s="3" t="s">
        <v>13</v>
      </c>
    </row>
    <row r="148" spans="1:52" s="57" customFormat="1" x14ac:dyDescent="0.25">
      <c r="A148" s="4" t="s">
        <v>93</v>
      </c>
      <c r="B148" s="5" t="str">
        <f>B$4</f>
        <v>Meta Parcial</v>
      </c>
      <c r="C148" s="5" t="str">
        <f t="shared" ref="C148:AR148" si="56">C$4</f>
        <v>26-31-jul-24</v>
      </c>
      <c r="D148" s="5" t="str">
        <f t="shared" si="56"/>
        <v>Meta Mensal</v>
      </c>
      <c r="E148" s="5">
        <f t="shared" si="56"/>
        <v>45505</v>
      </c>
      <c r="F148" s="5">
        <f t="shared" si="56"/>
        <v>45536</v>
      </c>
      <c r="G148" s="5" t="str">
        <f t="shared" si="56"/>
        <v>Meta Parcial</v>
      </c>
      <c r="H148" s="5" t="str">
        <f t="shared" si="56"/>
        <v>01-25-Out-24</v>
      </c>
      <c r="I148" s="5" t="str">
        <f t="shared" si="56"/>
        <v>Meta Parcial</v>
      </c>
      <c r="J148" s="5" t="str">
        <f t="shared" si="56"/>
        <v>26-31-Out-24</v>
      </c>
      <c r="K148" s="5" t="str">
        <f t="shared" si="56"/>
        <v>Meta Mensal</v>
      </c>
      <c r="L148" s="5">
        <f t="shared" si="56"/>
        <v>45566</v>
      </c>
      <c r="M148" s="5">
        <f t="shared" si="56"/>
        <v>45597</v>
      </c>
      <c r="N148" s="5">
        <f t="shared" si="56"/>
        <v>45627</v>
      </c>
      <c r="O148" s="5" t="str">
        <f t="shared" si="56"/>
        <v>Meta Parcial</v>
      </c>
      <c r="P148" s="5" t="str">
        <f t="shared" si="56"/>
        <v>01-20/01 de 2025</v>
      </c>
      <c r="Q148" s="7" t="s">
        <v>94</v>
      </c>
      <c r="R148" s="8" t="str">
        <f t="shared" si="56"/>
        <v>Meta Parcial</v>
      </c>
      <c r="S148" s="8" t="str">
        <f t="shared" si="56"/>
        <v>21-31/01 de 2025</v>
      </c>
      <c r="T148" s="8" t="str">
        <f t="shared" si="56"/>
        <v>Meta Mensal</v>
      </c>
      <c r="U148" s="8">
        <f t="shared" si="56"/>
        <v>45658</v>
      </c>
      <c r="V148" s="8">
        <f t="shared" si="56"/>
        <v>45689</v>
      </c>
      <c r="W148" s="8">
        <f t="shared" si="56"/>
        <v>45717</v>
      </c>
      <c r="X148" s="8">
        <f t="shared" si="56"/>
        <v>45748</v>
      </c>
      <c r="Y148" s="8">
        <f t="shared" si="56"/>
        <v>45778</v>
      </c>
      <c r="Z148" s="8">
        <f t="shared" si="56"/>
        <v>45809</v>
      </c>
      <c r="AA148" s="27">
        <f t="shared" si="56"/>
        <v>45839</v>
      </c>
      <c r="AB148" s="27">
        <f t="shared" si="56"/>
        <v>45870</v>
      </c>
      <c r="AC148" s="27">
        <f t="shared" si="56"/>
        <v>45901</v>
      </c>
      <c r="AD148" s="27">
        <f t="shared" si="56"/>
        <v>45931</v>
      </c>
      <c r="AE148" s="27">
        <f t="shared" si="56"/>
        <v>45962</v>
      </c>
      <c r="AF148" s="27">
        <f t="shared" si="56"/>
        <v>45992</v>
      </c>
      <c r="AG148" s="27">
        <f t="shared" si="56"/>
        <v>46023</v>
      </c>
      <c r="AH148" s="27">
        <f t="shared" si="56"/>
        <v>46054</v>
      </c>
      <c r="AI148" s="27">
        <f t="shared" si="56"/>
        <v>46082</v>
      </c>
      <c r="AJ148" s="27">
        <f t="shared" si="56"/>
        <v>46113</v>
      </c>
      <c r="AK148" s="27">
        <f t="shared" si="56"/>
        <v>46143</v>
      </c>
      <c r="AL148" s="27">
        <f t="shared" si="56"/>
        <v>46174</v>
      </c>
      <c r="AM148" s="27">
        <f t="shared" si="56"/>
        <v>46204</v>
      </c>
      <c r="AN148" s="27">
        <f t="shared" si="56"/>
        <v>46235</v>
      </c>
      <c r="AO148" s="27">
        <f t="shared" si="56"/>
        <v>46266</v>
      </c>
      <c r="AP148" s="27">
        <f t="shared" si="56"/>
        <v>46296</v>
      </c>
      <c r="AQ148" s="27">
        <f t="shared" si="56"/>
        <v>46327</v>
      </c>
      <c r="AR148" s="27">
        <f t="shared" si="56"/>
        <v>46357</v>
      </c>
      <c r="AZ148" s="57" t="s">
        <v>17</v>
      </c>
    </row>
    <row r="149" spans="1:52" s="15" customFormat="1" x14ac:dyDescent="0.25">
      <c r="A149" s="52" t="s">
        <v>95</v>
      </c>
      <c r="B149" s="58">
        <f>(D149/31)*6</f>
        <v>1.935483870967742</v>
      </c>
      <c r="C149" s="58"/>
      <c r="D149" s="58">
        <v>10</v>
      </c>
      <c r="E149" s="58"/>
      <c r="F149" s="58"/>
      <c r="G149" s="14">
        <f>ROUND(((K149/31)*25),0)</f>
        <v>8</v>
      </c>
      <c r="H149" s="58"/>
      <c r="I149" s="14">
        <f>ROUND(((K149/31)*6),0)</f>
        <v>2</v>
      </c>
      <c r="J149" s="58"/>
      <c r="K149" s="58">
        <v>10</v>
      </c>
      <c r="L149" s="17">
        <f t="shared" ref="L149:L175" si="57">H149+J149</f>
        <v>0</v>
      </c>
      <c r="M149" s="58">
        <v>0</v>
      </c>
      <c r="N149" s="58">
        <v>0</v>
      </c>
      <c r="O149" s="59">
        <f t="shared" ref="O149:O166" si="58">ROUND((K149/31)*20,0)</f>
        <v>6</v>
      </c>
      <c r="P149" s="60">
        <v>0</v>
      </c>
      <c r="Q149" s="52" t="s">
        <v>95</v>
      </c>
      <c r="R149" s="14">
        <f t="shared" ref="R149:R158" si="59">ROUND((T149/31)*11,0)</f>
        <v>2</v>
      </c>
      <c r="S149" s="60">
        <v>0</v>
      </c>
      <c r="T149" s="58">
        <v>5</v>
      </c>
      <c r="U149" s="17">
        <f t="shared" ref="U149:U158" si="60">S149+P149</f>
        <v>0</v>
      </c>
      <c r="V149" s="58">
        <v>0</v>
      </c>
      <c r="W149" s="58"/>
      <c r="X149" s="58"/>
      <c r="Y149" s="58"/>
      <c r="Z149" s="58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Z149" s="15" t="s">
        <v>13</v>
      </c>
    </row>
    <row r="150" spans="1:52" s="15" customFormat="1" x14ac:dyDescent="0.25">
      <c r="A150" s="52" t="s">
        <v>96</v>
      </c>
      <c r="B150" s="58">
        <f t="shared" ref="B150:B175" si="61">(D150/31)*6</f>
        <v>1.935483870967742</v>
      </c>
      <c r="C150" s="58"/>
      <c r="D150" s="58">
        <v>10</v>
      </c>
      <c r="E150" s="58"/>
      <c r="F150" s="58"/>
      <c r="G150" s="14">
        <f t="shared" ref="G150:G175" si="62">ROUND(((K150/31)*25),0)</f>
        <v>8</v>
      </c>
      <c r="H150" s="58"/>
      <c r="I150" s="14">
        <f t="shared" ref="I150:I175" si="63">ROUND(((K150/31)*6),0)</f>
        <v>2</v>
      </c>
      <c r="J150" s="58"/>
      <c r="K150" s="58">
        <v>10</v>
      </c>
      <c r="L150" s="17">
        <f t="shared" si="57"/>
        <v>0</v>
      </c>
      <c r="M150" s="58">
        <v>10</v>
      </c>
      <c r="N150" s="58">
        <v>10</v>
      </c>
      <c r="O150" s="59">
        <f t="shared" si="58"/>
        <v>6</v>
      </c>
      <c r="P150" s="60">
        <v>10</v>
      </c>
      <c r="Q150" s="52" t="s">
        <v>96</v>
      </c>
      <c r="R150" s="14">
        <f t="shared" si="59"/>
        <v>2</v>
      </c>
      <c r="S150" s="60">
        <v>0</v>
      </c>
      <c r="T150" s="58">
        <v>5</v>
      </c>
      <c r="U150" s="17">
        <f t="shared" si="60"/>
        <v>10</v>
      </c>
      <c r="V150" s="58">
        <v>0</v>
      </c>
      <c r="W150" s="58"/>
      <c r="X150" s="58"/>
      <c r="Y150" s="58"/>
      <c r="Z150" s="58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Z150" s="15" t="s">
        <v>13</v>
      </c>
    </row>
    <row r="151" spans="1:52" s="15" customFormat="1" x14ac:dyDescent="0.25">
      <c r="A151" s="52" t="s">
        <v>97</v>
      </c>
      <c r="B151" s="58">
        <f t="shared" si="61"/>
        <v>4.4516129032258061</v>
      </c>
      <c r="C151" s="58"/>
      <c r="D151" s="58">
        <v>23</v>
      </c>
      <c r="E151" s="58"/>
      <c r="F151" s="58"/>
      <c r="G151" s="14">
        <f t="shared" si="62"/>
        <v>40</v>
      </c>
      <c r="H151" s="58"/>
      <c r="I151" s="14">
        <f t="shared" si="63"/>
        <v>10</v>
      </c>
      <c r="J151" s="58"/>
      <c r="K151" s="58">
        <v>50</v>
      </c>
      <c r="L151" s="17">
        <f t="shared" si="57"/>
        <v>0</v>
      </c>
      <c r="M151" s="58">
        <v>0</v>
      </c>
      <c r="N151" s="58">
        <v>0</v>
      </c>
      <c r="O151" s="59">
        <f t="shared" si="58"/>
        <v>32</v>
      </c>
      <c r="P151" s="60">
        <v>0</v>
      </c>
      <c r="Q151" s="52" t="s">
        <v>97</v>
      </c>
      <c r="R151" s="14">
        <f t="shared" si="59"/>
        <v>14</v>
      </c>
      <c r="S151" s="60">
        <v>0</v>
      </c>
      <c r="T151" s="58">
        <v>40</v>
      </c>
      <c r="U151" s="17">
        <f t="shared" si="60"/>
        <v>0</v>
      </c>
      <c r="V151" s="58">
        <v>0</v>
      </c>
      <c r="W151" s="58"/>
      <c r="X151" s="58"/>
      <c r="Y151" s="58"/>
      <c r="Z151" s="58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Z151" s="15" t="s">
        <v>13</v>
      </c>
    </row>
    <row r="152" spans="1:52" s="15" customFormat="1" x14ac:dyDescent="0.25">
      <c r="A152" s="52" t="s">
        <v>98</v>
      </c>
      <c r="B152" s="58">
        <f t="shared" si="61"/>
        <v>1.935483870967742</v>
      </c>
      <c r="C152" s="58"/>
      <c r="D152" s="58">
        <v>10</v>
      </c>
      <c r="E152" s="58"/>
      <c r="F152" s="58"/>
      <c r="G152" s="14">
        <f t="shared" si="62"/>
        <v>32</v>
      </c>
      <c r="H152" s="58"/>
      <c r="I152" s="14">
        <f t="shared" si="63"/>
        <v>8</v>
      </c>
      <c r="J152" s="58"/>
      <c r="K152" s="58">
        <v>40</v>
      </c>
      <c r="L152" s="17">
        <f t="shared" si="57"/>
        <v>0</v>
      </c>
      <c r="M152" s="58">
        <v>20</v>
      </c>
      <c r="N152" s="58">
        <v>20</v>
      </c>
      <c r="O152" s="59">
        <f t="shared" si="58"/>
        <v>26</v>
      </c>
      <c r="P152" s="60">
        <v>0</v>
      </c>
      <c r="Q152" s="52" t="s">
        <v>98</v>
      </c>
      <c r="R152" s="14">
        <f t="shared" si="59"/>
        <v>4</v>
      </c>
      <c r="S152" s="60">
        <v>8</v>
      </c>
      <c r="T152" s="58">
        <v>10</v>
      </c>
      <c r="U152" s="17">
        <f t="shared" si="60"/>
        <v>8</v>
      </c>
      <c r="V152" s="58">
        <v>10</v>
      </c>
      <c r="W152" s="58"/>
      <c r="X152" s="58"/>
      <c r="Y152" s="58"/>
      <c r="Z152" s="58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Z152" s="15" t="s">
        <v>13</v>
      </c>
    </row>
    <row r="153" spans="1:52" s="15" customFormat="1" x14ac:dyDescent="0.25">
      <c r="A153" s="52" t="s">
        <v>99</v>
      </c>
      <c r="B153" s="58">
        <f t="shared" si="61"/>
        <v>28.838709677419356</v>
      </c>
      <c r="C153" s="58"/>
      <c r="D153" s="58">
        <v>149</v>
      </c>
      <c r="E153" s="58"/>
      <c r="F153" s="58"/>
      <c r="G153" s="14">
        <f t="shared" si="62"/>
        <v>27</v>
      </c>
      <c r="H153" s="58"/>
      <c r="I153" s="14">
        <f t="shared" si="63"/>
        <v>7</v>
      </c>
      <c r="J153" s="58"/>
      <c r="K153" s="58">
        <v>34</v>
      </c>
      <c r="L153" s="17">
        <f t="shared" si="57"/>
        <v>0</v>
      </c>
      <c r="M153" s="58">
        <v>36</v>
      </c>
      <c r="N153" s="58">
        <v>34</v>
      </c>
      <c r="O153" s="59">
        <f t="shared" si="58"/>
        <v>22</v>
      </c>
      <c r="P153" s="60">
        <v>0</v>
      </c>
      <c r="Q153" s="52" t="s">
        <v>99</v>
      </c>
      <c r="R153" s="14">
        <f t="shared" si="59"/>
        <v>5</v>
      </c>
      <c r="S153" s="60">
        <v>0</v>
      </c>
      <c r="T153" s="58">
        <v>15</v>
      </c>
      <c r="U153" s="17">
        <f t="shared" si="60"/>
        <v>0</v>
      </c>
      <c r="V153" s="58">
        <v>0</v>
      </c>
      <c r="W153" s="58"/>
      <c r="X153" s="58"/>
      <c r="Y153" s="58"/>
      <c r="Z153" s="58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Z153" s="15" t="s">
        <v>13</v>
      </c>
    </row>
    <row r="154" spans="1:52" s="15" customFormat="1" x14ac:dyDescent="0.25">
      <c r="A154" s="52" t="s">
        <v>100</v>
      </c>
      <c r="B154" s="58">
        <f t="shared" si="61"/>
        <v>24.193548387096776</v>
      </c>
      <c r="C154" s="58"/>
      <c r="D154" s="58">
        <v>125</v>
      </c>
      <c r="E154" s="58"/>
      <c r="F154" s="58"/>
      <c r="G154" s="14">
        <f t="shared" si="62"/>
        <v>141</v>
      </c>
      <c r="H154" s="58"/>
      <c r="I154" s="14">
        <f t="shared" si="63"/>
        <v>34</v>
      </c>
      <c r="J154" s="58"/>
      <c r="K154" s="58">
        <v>175</v>
      </c>
      <c r="L154" s="17">
        <f t="shared" si="57"/>
        <v>0</v>
      </c>
      <c r="M154" s="58">
        <v>175</v>
      </c>
      <c r="N154" s="58">
        <v>175</v>
      </c>
      <c r="O154" s="59">
        <f t="shared" si="58"/>
        <v>113</v>
      </c>
      <c r="P154" s="60">
        <v>175</v>
      </c>
      <c r="Q154" s="52" t="s">
        <v>100</v>
      </c>
      <c r="R154" s="14">
        <f t="shared" si="59"/>
        <v>18</v>
      </c>
      <c r="S154" s="60">
        <v>0</v>
      </c>
      <c r="T154" s="58">
        <v>50</v>
      </c>
      <c r="U154" s="17">
        <f t="shared" si="60"/>
        <v>175</v>
      </c>
      <c r="V154" s="58">
        <v>50</v>
      </c>
      <c r="W154" s="58"/>
      <c r="X154" s="58"/>
      <c r="Y154" s="58"/>
      <c r="Z154" s="58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Z154" s="15" t="s">
        <v>13</v>
      </c>
    </row>
    <row r="155" spans="1:52" s="15" customFormat="1" x14ac:dyDescent="0.25">
      <c r="A155" s="52" t="s">
        <v>101</v>
      </c>
      <c r="B155" s="58">
        <f t="shared" si="61"/>
        <v>2.129032258064516</v>
      </c>
      <c r="C155" s="58"/>
      <c r="D155" s="58">
        <v>11</v>
      </c>
      <c r="E155" s="58"/>
      <c r="F155" s="58"/>
      <c r="G155" s="14">
        <f t="shared" si="62"/>
        <v>69</v>
      </c>
      <c r="H155" s="58"/>
      <c r="I155" s="14">
        <f t="shared" si="63"/>
        <v>17</v>
      </c>
      <c r="J155" s="58"/>
      <c r="K155" s="58">
        <v>86</v>
      </c>
      <c r="L155" s="17">
        <f t="shared" si="57"/>
        <v>0</v>
      </c>
      <c r="M155" s="58">
        <v>90</v>
      </c>
      <c r="N155" s="58">
        <v>90</v>
      </c>
      <c r="O155" s="59">
        <f t="shared" si="58"/>
        <v>55</v>
      </c>
      <c r="P155" s="60">
        <v>45</v>
      </c>
      <c r="Q155" s="52" t="s">
        <v>101</v>
      </c>
      <c r="R155" s="14">
        <f t="shared" si="59"/>
        <v>25</v>
      </c>
      <c r="S155" s="60">
        <v>15</v>
      </c>
      <c r="T155" s="58">
        <v>70</v>
      </c>
      <c r="U155" s="17">
        <f t="shared" si="60"/>
        <v>60</v>
      </c>
      <c r="V155" s="58">
        <v>70</v>
      </c>
      <c r="W155" s="58"/>
      <c r="X155" s="58"/>
      <c r="Y155" s="58"/>
      <c r="Z155" s="58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Z155" s="15" t="s">
        <v>13</v>
      </c>
    </row>
    <row r="156" spans="1:52" s="15" customFormat="1" x14ac:dyDescent="0.25">
      <c r="A156" s="52" t="s">
        <v>102</v>
      </c>
      <c r="B156" s="58">
        <f t="shared" si="61"/>
        <v>34.838709677419359</v>
      </c>
      <c r="C156" s="58"/>
      <c r="D156" s="58">
        <v>180</v>
      </c>
      <c r="E156" s="58"/>
      <c r="F156" s="58"/>
      <c r="G156" s="14">
        <f t="shared" si="62"/>
        <v>65</v>
      </c>
      <c r="H156" s="58"/>
      <c r="I156" s="14">
        <f t="shared" si="63"/>
        <v>15</v>
      </c>
      <c r="J156" s="58"/>
      <c r="K156" s="58">
        <v>80</v>
      </c>
      <c r="L156" s="17">
        <f t="shared" si="57"/>
        <v>0</v>
      </c>
      <c r="M156" s="58">
        <v>240</v>
      </c>
      <c r="N156" s="58">
        <v>290</v>
      </c>
      <c r="O156" s="59">
        <f t="shared" si="58"/>
        <v>52</v>
      </c>
      <c r="P156" s="60">
        <v>53</v>
      </c>
      <c r="Q156" s="52" t="s">
        <v>102</v>
      </c>
      <c r="R156" s="14">
        <f t="shared" si="59"/>
        <v>21</v>
      </c>
      <c r="S156" s="60">
        <v>28</v>
      </c>
      <c r="T156" s="58">
        <v>60</v>
      </c>
      <c r="U156" s="17">
        <f t="shared" si="60"/>
        <v>81</v>
      </c>
      <c r="V156" s="58">
        <v>52</v>
      </c>
      <c r="W156" s="58"/>
      <c r="X156" s="58"/>
      <c r="Y156" s="58"/>
      <c r="Z156" s="58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Z156" s="15" t="s">
        <v>13</v>
      </c>
    </row>
    <row r="157" spans="1:52" s="15" customFormat="1" x14ac:dyDescent="0.25">
      <c r="A157" s="52" t="s">
        <v>103</v>
      </c>
      <c r="B157" s="58">
        <f t="shared" si="61"/>
        <v>1.935483870967742</v>
      </c>
      <c r="C157" s="58"/>
      <c r="D157" s="58">
        <v>10</v>
      </c>
      <c r="E157" s="58"/>
      <c r="F157" s="58"/>
      <c r="G157" s="14">
        <f t="shared" si="62"/>
        <v>8</v>
      </c>
      <c r="H157" s="58"/>
      <c r="I157" s="14">
        <f t="shared" si="63"/>
        <v>2</v>
      </c>
      <c r="J157" s="58"/>
      <c r="K157" s="58">
        <v>10</v>
      </c>
      <c r="L157" s="17">
        <f t="shared" si="57"/>
        <v>0</v>
      </c>
      <c r="M157" s="58">
        <v>12</v>
      </c>
      <c r="N157" s="58">
        <v>10</v>
      </c>
      <c r="O157" s="59">
        <f t="shared" si="58"/>
        <v>6</v>
      </c>
      <c r="P157" s="60">
        <v>9</v>
      </c>
      <c r="Q157" s="52" t="s">
        <v>103</v>
      </c>
      <c r="R157" s="14">
        <f t="shared" si="59"/>
        <v>2</v>
      </c>
      <c r="S157" s="60">
        <v>2</v>
      </c>
      <c r="T157" s="58">
        <v>5</v>
      </c>
      <c r="U157" s="17">
        <f t="shared" si="60"/>
        <v>11</v>
      </c>
      <c r="V157" s="58">
        <v>8</v>
      </c>
      <c r="W157" s="58"/>
      <c r="X157" s="58"/>
      <c r="Y157" s="58"/>
      <c r="Z157" s="58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Z157" s="15" t="s">
        <v>13</v>
      </c>
    </row>
    <row r="158" spans="1:52" s="15" customFormat="1" x14ac:dyDescent="0.25">
      <c r="A158" s="52" t="s">
        <v>104</v>
      </c>
      <c r="B158" s="58">
        <f t="shared" si="61"/>
        <v>4.8387096774193541</v>
      </c>
      <c r="C158" s="58"/>
      <c r="D158" s="58">
        <v>25</v>
      </c>
      <c r="E158" s="58"/>
      <c r="F158" s="58"/>
      <c r="G158" s="14">
        <f t="shared" si="62"/>
        <v>20</v>
      </c>
      <c r="H158" s="58"/>
      <c r="I158" s="14">
        <f t="shared" si="63"/>
        <v>5</v>
      </c>
      <c r="J158" s="58"/>
      <c r="K158" s="58">
        <v>25</v>
      </c>
      <c r="L158" s="17">
        <f t="shared" si="57"/>
        <v>0</v>
      </c>
      <c r="M158" s="58">
        <v>0</v>
      </c>
      <c r="N158" s="58">
        <v>0</v>
      </c>
      <c r="O158" s="59">
        <f t="shared" si="58"/>
        <v>16</v>
      </c>
      <c r="P158" s="60">
        <v>0</v>
      </c>
      <c r="Q158" s="52" t="s">
        <v>104</v>
      </c>
      <c r="R158" s="14">
        <f t="shared" si="59"/>
        <v>7</v>
      </c>
      <c r="S158" s="60">
        <v>0</v>
      </c>
      <c r="T158" s="58">
        <v>20</v>
      </c>
      <c r="U158" s="17">
        <f t="shared" si="60"/>
        <v>0</v>
      </c>
      <c r="V158" s="58">
        <v>0</v>
      </c>
      <c r="W158" s="58"/>
      <c r="X158" s="58"/>
      <c r="Y158" s="58"/>
      <c r="Z158" s="58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Z158" s="15" t="s">
        <v>13</v>
      </c>
    </row>
    <row r="159" spans="1:52" s="15" customFormat="1" hidden="1" x14ac:dyDescent="0.25">
      <c r="A159" s="52" t="s">
        <v>105</v>
      </c>
      <c r="B159" s="58">
        <f>(D159/31)*6</f>
        <v>1.935483870967742</v>
      </c>
      <c r="C159" s="58"/>
      <c r="D159" s="58">
        <v>10</v>
      </c>
      <c r="E159" s="58"/>
      <c r="F159" s="58"/>
      <c r="G159" s="14">
        <f>ROUND(((K159/31)*25),0)</f>
        <v>8</v>
      </c>
      <c r="H159" s="58"/>
      <c r="I159" s="14">
        <f>ROUND(((K159/31)*6),0)</f>
        <v>2</v>
      </c>
      <c r="J159" s="58"/>
      <c r="K159" s="58">
        <v>10</v>
      </c>
      <c r="L159" s="17">
        <f>H159+J159</f>
        <v>0</v>
      </c>
      <c r="M159" s="58">
        <v>0</v>
      </c>
      <c r="N159" s="58">
        <v>0</v>
      </c>
      <c r="O159" s="59">
        <f t="shared" si="58"/>
        <v>6</v>
      </c>
      <c r="P159" s="60">
        <v>0</v>
      </c>
      <c r="Q159" s="62"/>
      <c r="R159" s="63"/>
      <c r="S159" s="64"/>
      <c r="T159" s="64"/>
      <c r="U159" s="65"/>
      <c r="V159" s="64"/>
      <c r="W159" s="64"/>
      <c r="X159" s="64"/>
      <c r="Y159" s="64"/>
      <c r="Z159" s="64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Z159" s="15" t="s">
        <v>106</v>
      </c>
    </row>
    <row r="160" spans="1:52" s="15" customFormat="1" x14ac:dyDescent="0.25">
      <c r="A160" s="52" t="s">
        <v>107</v>
      </c>
      <c r="B160" s="58">
        <f t="shared" si="61"/>
        <v>9.0967741935483879</v>
      </c>
      <c r="C160" s="58"/>
      <c r="D160" s="58">
        <v>47</v>
      </c>
      <c r="E160" s="58"/>
      <c r="F160" s="58"/>
      <c r="G160" s="14">
        <f t="shared" si="62"/>
        <v>60</v>
      </c>
      <c r="H160" s="58"/>
      <c r="I160" s="14">
        <f t="shared" si="63"/>
        <v>15</v>
      </c>
      <c r="J160" s="58"/>
      <c r="K160" s="58">
        <v>75</v>
      </c>
      <c r="L160" s="17">
        <f t="shared" si="57"/>
        <v>0</v>
      </c>
      <c r="M160" s="58">
        <v>0</v>
      </c>
      <c r="N160" s="58">
        <v>0</v>
      </c>
      <c r="O160" s="59">
        <f t="shared" si="58"/>
        <v>48</v>
      </c>
      <c r="P160" s="60">
        <v>0</v>
      </c>
      <c r="Q160" s="52" t="s">
        <v>107</v>
      </c>
      <c r="R160" s="14">
        <f>ROUND((T160/31)*11,0)</f>
        <v>32</v>
      </c>
      <c r="S160" s="60">
        <v>0</v>
      </c>
      <c r="T160" s="58">
        <v>90</v>
      </c>
      <c r="U160" s="17">
        <f>S160+P160</f>
        <v>0</v>
      </c>
      <c r="V160" s="58">
        <v>90</v>
      </c>
      <c r="W160" s="58"/>
      <c r="X160" s="58"/>
      <c r="Y160" s="58"/>
      <c r="Z160" s="58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Z160" s="15" t="s">
        <v>13</v>
      </c>
    </row>
    <row r="161" spans="1:52" s="15" customFormat="1" x14ac:dyDescent="0.25">
      <c r="A161" s="52" t="s">
        <v>108</v>
      </c>
      <c r="B161" s="58">
        <f t="shared" si="61"/>
        <v>1.935483870967742</v>
      </c>
      <c r="C161" s="58"/>
      <c r="D161" s="58">
        <v>10</v>
      </c>
      <c r="E161" s="58"/>
      <c r="F161" s="58"/>
      <c r="G161" s="14">
        <f t="shared" si="62"/>
        <v>8</v>
      </c>
      <c r="H161" s="58"/>
      <c r="I161" s="14">
        <f t="shared" si="63"/>
        <v>2</v>
      </c>
      <c r="J161" s="58"/>
      <c r="K161" s="58">
        <v>10</v>
      </c>
      <c r="L161" s="17">
        <f t="shared" si="57"/>
        <v>0</v>
      </c>
      <c r="M161" s="58">
        <v>0</v>
      </c>
      <c r="N161" s="58">
        <v>0</v>
      </c>
      <c r="O161" s="59">
        <f t="shared" si="58"/>
        <v>6</v>
      </c>
      <c r="P161" s="60">
        <v>0</v>
      </c>
      <c r="Q161" s="52" t="s">
        <v>108</v>
      </c>
      <c r="R161" s="14">
        <f>ROUND((T161/31)*11,0)</f>
        <v>4</v>
      </c>
      <c r="S161" s="60">
        <v>0</v>
      </c>
      <c r="T161" s="58">
        <v>10</v>
      </c>
      <c r="U161" s="17">
        <f>S161+P161</f>
        <v>0</v>
      </c>
      <c r="V161" s="58">
        <v>0</v>
      </c>
      <c r="W161" s="58"/>
      <c r="X161" s="58"/>
      <c r="Y161" s="58"/>
      <c r="Z161" s="58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Z161" s="15" t="s">
        <v>13</v>
      </c>
    </row>
    <row r="162" spans="1:52" s="15" customFormat="1" x14ac:dyDescent="0.25">
      <c r="A162" s="52" t="s">
        <v>109</v>
      </c>
      <c r="B162" s="58">
        <f t="shared" si="61"/>
        <v>18.774193548387096</v>
      </c>
      <c r="C162" s="58"/>
      <c r="D162" s="58">
        <v>97</v>
      </c>
      <c r="E162" s="58"/>
      <c r="F162" s="58"/>
      <c r="G162" s="14">
        <f t="shared" si="62"/>
        <v>78</v>
      </c>
      <c r="H162" s="58"/>
      <c r="I162" s="14">
        <f t="shared" si="63"/>
        <v>19</v>
      </c>
      <c r="J162" s="58"/>
      <c r="K162" s="58">
        <v>97</v>
      </c>
      <c r="L162" s="17">
        <f t="shared" si="57"/>
        <v>0</v>
      </c>
      <c r="M162" s="58">
        <v>100</v>
      </c>
      <c r="N162" s="58">
        <v>93</v>
      </c>
      <c r="O162" s="59">
        <f t="shared" si="58"/>
        <v>63</v>
      </c>
      <c r="P162" s="60">
        <v>32</v>
      </c>
      <c r="Q162" s="52" t="s">
        <v>109</v>
      </c>
      <c r="R162" s="14">
        <f>ROUND((T162/31)*11,0)</f>
        <v>25</v>
      </c>
      <c r="S162" s="60">
        <v>32</v>
      </c>
      <c r="T162" s="58">
        <v>70</v>
      </c>
      <c r="U162" s="17">
        <f>S162+P162</f>
        <v>64</v>
      </c>
      <c r="V162" s="58">
        <v>72</v>
      </c>
      <c r="W162" s="58"/>
      <c r="X162" s="58"/>
      <c r="Y162" s="58"/>
      <c r="Z162" s="58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Z162" s="15" t="s">
        <v>13</v>
      </c>
    </row>
    <row r="163" spans="1:52" s="15" customFormat="1" x14ac:dyDescent="0.25">
      <c r="A163" s="52" t="s">
        <v>110</v>
      </c>
      <c r="B163" s="58">
        <f t="shared" si="61"/>
        <v>21.483870967741936</v>
      </c>
      <c r="C163" s="58"/>
      <c r="D163" s="58">
        <v>111</v>
      </c>
      <c r="E163" s="58"/>
      <c r="F163" s="58"/>
      <c r="G163" s="14">
        <f t="shared" si="62"/>
        <v>68</v>
      </c>
      <c r="H163" s="58"/>
      <c r="I163" s="14">
        <f t="shared" si="63"/>
        <v>16</v>
      </c>
      <c r="J163" s="58"/>
      <c r="K163" s="58">
        <v>84</v>
      </c>
      <c r="L163" s="17">
        <f t="shared" si="57"/>
        <v>0</v>
      </c>
      <c r="M163" s="58">
        <v>92</v>
      </c>
      <c r="N163" s="58">
        <v>84</v>
      </c>
      <c r="O163" s="59">
        <f t="shared" si="58"/>
        <v>54</v>
      </c>
      <c r="P163" s="60">
        <v>28</v>
      </c>
      <c r="Q163" s="52" t="s">
        <v>110</v>
      </c>
      <c r="R163" s="14">
        <f>ROUND((T163/31)*11,0)</f>
        <v>18</v>
      </c>
      <c r="S163" s="60">
        <v>26</v>
      </c>
      <c r="T163" s="58">
        <v>50</v>
      </c>
      <c r="U163" s="17">
        <f>S163+P163</f>
        <v>54</v>
      </c>
      <c r="V163" s="58">
        <v>52</v>
      </c>
      <c r="W163" s="58"/>
      <c r="X163" s="58"/>
      <c r="Y163" s="58"/>
      <c r="Z163" s="58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Z163" s="15" t="s">
        <v>13</v>
      </c>
    </row>
    <row r="164" spans="1:52" s="15" customFormat="1" x14ac:dyDescent="0.25">
      <c r="A164" s="52" t="s">
        <v>111</v>
      </c>
      <c r="B164" s="58">
        <f t="shared" si="61"/>
        <v>10.451612903225806</v>
      </c>
      <c r="C164" s="58"/>
      <c r="D164" s="58">
        <v>54</v>
      </c>
      <c r="E164" s="58"/>
      <c r="F164" s="58"/>
      <c r="G164" s="14">
        <f t="shared" si="62"/>
        <v>71</v>
      </c>
      <c r="H164" s="58"/>
      <c r="I164" s="14">
        <f t="shared" si="63"/>
        <v>17</v>
      </c>
      <c r="J164" s="58"/>
      <c r="K164" s="58">
        <v>88</v>
      </c>
      <c r="L164" s="17">
        <f t="shared" si="57"/>
        <v>0</v>
      </c>
      <c r="M164" s="58">
        <v>88</v>
      </c>
      <c r="N164" s="58">
        <v>88</v>
      </c>
      <c r="O164" s="59">
        <f t="shared" si="58"/>
        <v>57</v>
      </c>
      <c r="P164" s="60">
        <v>32</v>
      </c>
      <c r="Q164" s="52" t="s">
        <v>111</v>
      </c>
      <c r="R164" s="14">
        <f>ROUND((T164/31)*11,0)</f>
        <v>18</v>
      </c>
      <c r="S164" s="60">
        <v>28</v>
      </c>
      <c r="T164" s="58">
        <v>50</v>
      </c>
      <c r="U164" s="17">
        <f>S164+P164</f>
        <v>60</v>
      </c>
      <c r="V164" s="58">
        <v>52</v>
      </c>
      <c r="W164" s="58"/>
      <c r="X164" s="58"/>
      <c r="Y164" s="58"/>
      <c r="Z164" s="58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Z164" s="15" t="s">
        <v>13</v>
      </c>
    </row>
    <row r="165" spans="1:52" s="15" customFormat="1" hidden="1" x14ac:dyDescent="0.25">
      <c r="A165" s="52" t="s">
        <v>112</v>
      </c>
      <c r="B165" s="58">
        <f t="shared" si="61"/>
        <v>1.935483870967742</v>
      </c>
      <c r="C165" s="58"/>
      <c r="D165" s="58">
        <v>10</v>
      </c>
      <c r="E165" s="58"/>
      <c r="F165" s="58"/>
      <c r="G165" s="14">
        <f t="shared" si="62"/>
        <v>8</v>
      </c>
      <c r="H165" s="58"/>
      <c r="I165" s="14">
        <f t="shared" si="63"/>
        <v>2</v>
      </c>
      <c r="J165" s="58"/>
      <c r="K165" s="58">
        <v>10</v>
      </c>
      <c r="L165" s="17">
        <f t="shared" si="57"/>
        <v>0</v>
      </c>
      <c r="M165" s="58">
        <v>0</v>
      </c>
      <c r="N165" s="58">
        <v>0</v>
      </c>
      <c r="O165" s="59">
        <f t="shared" si="58"/>
        <v>6</v>
      </c>
      <c r="P165" s="60">
        <v>0</v>
      </c>
      <c r="Q165" s="62"/>
      <c r="R165" s="63"/>
      <c r="S165" s="64"/>
      <c r="T165" s="64"/>
      <c r="U165" s="65"/>
      <c r="V165" s="64"/>
      <c r="W165" s="64"/>
      <c r="X165" s="64"/>
      <c r="Y165" s="64"/>
      <c r="Z165" s="64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Z165" s="15" t="s">
        <v>106</v>
      </c>
    </row>
    <row r="166" spans="1:52" s="15" customFormat="1" x14ac:dyDescent="0.25">
      <c r="A166" s="52" t="s">
        <v>113</v>
      </c>
      <c r="B166" s="58">
        <f t="shared" si="61"/>
        <v>1.935483870967742</v>
      </c>
      <c r="C166" s="58"/>
      <c r="D166" s="58">
        <v>10</v>
      </c>
      <c r="E166" s="58"/>
      <c r="F166" s="58"/>
      <c r="G166" s="14">
        <f t="shared" si="62"/>
        <v>8</v>
      </c>
      <c r="H166" s="58"/>
      <c r="I166" s="14">
        <f t="shared" si="63"/>
        <v>2</v>
      </c>
      <c r="J166" s="58"/>
      <c r="K166" s="58">
        <v>10</v>
      </c>
      <c r="L166" s="17">
        <f t="shared" si="57"/>
        <v>0</v>
      </c>
      <c r="M166" s="58">
        <v>0</v>
      </c>
      <c r="N166" s="58">
        <v>0</v>
      </c>
      <c r="O166" s="59">
        <f t="shared" si="58"/>
        <v>6</v>
      </c>
      <c r="P166" s="60">
        <v>0</v>
      </c>
      <c r="Q166" s="52" t="s">
        <v>113</v>
      </c>
      <c r="R166" s="14">
        <f t="shared" ref="R166:R175" si="64">ROUND((T166/31)*11,0)</f>
        <v>2</v>
      </c>
      <c r="S166" s="60">
        <v>0</v>
      </c>
      <c r="T166" s="58">
        <v>5</v>
      </c>
      <c r="U166" s="17">
        <f t="shared" ref="U166:U175" si="65">S166+P166</f>
        <v>0</v>
      </c>
      <c r="V166" s="58">
        <v>0</v>
      </c>
      <c r="W166" s="58"/>
      <c r="X166" s="58"/>
      <c r="Y166" s="58"/>
      <c r="Z166" s="58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Z166" s="15" t="s">
        <v>13</v>
      </c>
    </row>
    <row r="167" spans="1:52" s="15" customFormat="1" x14ac:dyDescent="0.25">
      <c r="A167" s="22" t="str">
        <f>Q167</f>
        <v>Punção Aspirativa por Agulha Fina (PAAF): Tireóide</v>
      </c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52" t="s">
        <v>114</v>
      </c>
      <c r="R167" s="14">
        <f t="shared" si="64"/>
        <v>2</v>
      </c>
      <c r="S167" s="60"/>
      <c r="T167" s="58">
        <v>5</v>
      </c>
      <c r="U167" s="17">
        <f t="shared" si="65"/>
        <v>0</v>
      </c>
      <c r="V167" s="58">
        <v>0</v>
      </c>
      <c r="W167" s="58"/>
      <c r="X167" s="58"/>
      <c r="Y167" s="58"/>
      <c r="Z167" s="58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Z167" s="15" t="s">
        <v>13</v>
      </c>
    </row>
    <row r="168" spans="1:52" s="15" customFormat="1" x14ac:dyDescent="0.25">
      <c r="A168" s="52" t="s">
        <v>115</v>
      </c>
      <c r="B168" s="58">
        <f t="shared" si="61"/>
        <v>1.935483870967742</v>
      </c>
      <c r="C168" s="58"/>
      <c r="D168" s="58">
        <v>10</v>
      </c>
      <c r="E168" s="58"/>
      <c r="F168" s="58"/>
      <c r="G168" s="14">
        <f t="shared" si="62"/>
        <v>8</v>
      </c>
      <c r="H168" s="58"/>
      <c r="I168" s="14">
        <f t="shared" si="63"/>
        <v>2</v>
      </c>
      <c r="J168" s="58"/>
      <c r="K168" s="58">
        <v>10</v>
      </c>
      <c r="L168" s="17">
        <f t="shared" si="57"/>
        <v>0</v>
      </c>
      <c r="M168" s="58">
        <v>0</v>
      </c>
      <c r="N168" s="58">
        <v>0</v>
      </c>
      <c r="O168" s="59">
        <f t="shared" ref="O168:O175" si="66">ROUND((K168/31)*20,0)</f>
        <v>6</v>
      </c>
      <c r="P168" s="60">
        <v>0</v>
      </c>
      <c r="Q168" s="52" t="s">
        <v>115</v>
      </c>
      <c r="R168" s="14">
        <f t="shared" si="64"/>
        <v>2</v>
      </c>
      <c r="S168" s="60">
        <v>0</v>
      </c>
      <c r="T168" s="58">
        <v>5</v>
      </c>
      <c r="U168" s="17">
        <f t="shared" si="65"/>
        <v>0</v>
      </c>
      <c r="V168" s="58">
        <v>0</v>
      </c>
      <c r="W168" s="58"/>
      <c r="X168" s="58"/>
      <c r="Y168" s="58"/>
      <c r="Z168" s="58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Z168" s="15" t="s">
        <v>13</v>
      </c>
    </row>
    <row r="169" spans="1:52" s="15" customFormat="1" x14ac:dyDescent="0.25">
      <c r="A169" s="52" t="s">
        <v>116</v>
      </c>
      <c r="B169" s="58">
        <f t="shared" si="61"/>
        <v>149.2258064516129</v>
      </c>
      <c r="C169" s="58"/>
      <c r="D169" s="58">
        <v>771</v>
      </c>
      <c r="E169" s="58"/>
      <c r="F169" s="58"/>
      <c r="G169" s="14">
        <f t="shared" si="62"/>
        <v>412</v>
      </c>
      <c r="H169" s="58"/>
      <c r="I169" s="14">
        <f t="shared" si="63"/>
        <v>99</v>
      </c>
      <c r="J169" s="58"/>
      <c r="K169" s="58">
        <v>511</v>
      </c>
      <c r="L169" s="17">
        <f t="shared" si="57"/>
        <v>0</v>
      </c>
      <c r="M169" s="58">
        <v>728</v>
      </c>
      <c r="N169" s="58">
        <v>615</v>
      </c>
      <c r="O169" s="59">
        <f t="shared" si="66"/>
        <v>330</v>
      </c>
      <c r="P169" s="60">
        <v>198</v>
      </c>
      <c r="Q169" s="52" t="s">
        <v>116</v>
      </c>
      <c r="R169" s="14">
        <f t="shared" si="64"/>
        <v>53</v>
      </c>
      <c r="S169" s="60">
        <v>163</v>
      </c>
      <c r="T169" s="58">
        <v>150</v>
      </c>
      <c r="U169" s="17">
        <f t="shared" si="65"/>
        <v>361</v>
      </c>
      <c r="V169" s="58">
        <v>248</v>
      </c>
      <c r="W169" s="58"/>
      <c r="X169" s="58"/>
      <c r="Y169" s="58"/>
      <c r="Z169" s="58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Z169" s="15" t="s">
        <v>13</v>
      </c>
    </row>
    <row r="170" spans="1:52" s="15" customFormat="1" x14ac:dyDescent="0.25">
      <c r="A170" s="52" t="s">
        <v>117</v>
      </c>
      <c r="B170" s="58">
        <f t="shared" si="61"/>
        <v>47.806451612903224</v>
      </c>
      <c r="C170" s="58"/>
      <c r="D170" s="58">
        <v>247</v>
      </c>
      <c r="E170" s="58"/>
      <c r="F170" s="58"/>
      <c r="G170" s="14"/>
      <c r="H170" s="58"/>
      <c r="I170" s="14"/>
      <c r="J170" s="58"/>
      <c r="K170" s="58">
        <v>247</v>
      </c>
      <c r="L170" s="17"/>
      <c r="M170" s="58">
        <v>304</v>
      </c>
      <c r="N170" s="58">
        <v>247</v>
      </c>
      <c r="O170" s="59">
        <f t="shared" si="66"/>
        <v>159</v>
      </c>
      <c r="P170" s="60">
        <v>81</v>
      </c>
      <c r="Q170" s="52" t="s">
        <v>117</v>
      </c>
      <c r="R170" s="14">
        <f t="shared" si="64"/>
        <v>53</v>
      </c>
      <c r="S170" s="60">
        <v>80</v>
      </c>
      <c r="T170" s="58">
        <v>150</v>
      </c>
      <c r="U170" s="17">
        <f t="shared" si="65"/>
        <v>161</v>
      </c>
      <c r="V170" s="58">
        <v>148</v>
      </c>
      <c r="W170" s="58"/>
      <c r="X170" s="58"/>
      <c r="Y170" s="58"/>
      <c r="Z170" s="58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Z170" s="15" t="s">
        <v>13</v>
      </c>
    </row>
    <row r="171" spans="1:52" s="15" customFormat="1" x14ac:dyDescent="0.25">
      <c r="A171" s="52" t="s">
        <v>118</v>
      </c>
      <c r="B171" s="58">
        <f t="shared" si="61"/>
        <v>10.451612903225806</v>
      </c>
      <c r="C171" s="58"/>
      <c r="D171" s="58">
        <v>54</v>
      </c>
      <c r="E171" s="58"/>
      <c r="F171" s="58"/>
      <c r="G171" s="14">
        <f t="shared" si="62"/>
        <v>50</v>
      </c>
      <c r="H171" s="58"/>
      <c r="I171" s="14">
        <f t="shared" si="63"/>
        <v>12</v>
      </c>
      <c r="J171" s="58"/>
      <c r="K171" s="58">
        <v>62</v>
      </c>
      <c r="L171" s="17">
        <f t="shared" si="57"/>
        <v>0</v>
      </c>
      <c r="M171" s="58">
        <v>62</v>
      </c>
      <c r="N171" s="58">
        <v>62</v>
      </c>
      <c r="O171" s="59">
        <f t="shared" si="66"/>
        <v>40</v>
      </c>
      <c r="P171" s="60">
        <v>47</v>
      </c>
      <c r="Q171" s="52" t="s">
        <v>118</v>
      </c>
      <c r="R171" s="14">
        <f t="shared" si="64"/>
        <v>14</v>
      </c>
      <c r="S171" s="60">
        <v>5</v>
      </c>
      <c r="T171" s="58">
        <v>40</v>
      </c>
      <c r="U171" s="17">
        <f t="shared" si="65"/>
        <v>52</v>
      </c>
      <c r="V171" s="58">
        <v>40</v>
      </c>
      <c r="W171" s="58"/>
      <c r="X171" s="58"/>
      <c r="Y171" s="58"/>
      <c r="Z171" s="58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Z171" s="15" t="s">
        <v>13</v>
      </c>
    </row>
    <row r="172" spans="1:52" s="15" customFormat="1" x14ac:dyDescent="0.25">
      <c r="A172" s="52" t="s">
        <v>119</v>
      </c>
      <c r="B172" s="58">
        <f t="shared" si="61"/>
        <v>104.32258064516128</v>
      </c>
      <c r="C172" s="58"/>
      <c r="D172" s="58">
        <v>539</v>
      </c>
      <c r="E172" s="58"/>
      <c r="F172" s="58"/>
      <c r="G172" s="14">
        <f t="shared" si="62"/>
        <v>225</v>
      </c>
      <c r="H172" s="58"/>
      <c r="I172" s="14">
        <f t="shared" si="63"/>
        <v>54</v>
      </c>
      <c r="J172" s="58"/>
      <c r="K172" s="58">
        <v>279</v>
      </c>
      <c r="L172" s="17">
        <f t="shared" si="57"/>
        <v>0</v>
      </c>
      <c r="M172" s="58">
        <v>332</v>
      </c>
      <c r="N172" s="58">
        <v>399</v>
      </c>
      <c r="O172" s="59">
        <f t="shared" si="66"/>
        <v>180</v>
      </c>
      <c r="P172" s="60">
        <v>70</v>
      </c>
      <c r="Q172" s="52" t="s">
        <v>119</v>
      </c>
      <c r="R172" s="14">
        <f t="shared" si="64"/>
        <v>106</v>
      </c>
      <c r="S172" s="60">
        <v>105</v>
      </c>
      <c r="T172" s="58">
        <v>300</v>
      </c>
      <c r="U172" s="17">
        <f t="shared" si="65"/>
        <v>175</v>
      </c>
      <c r="V172" s="58">
        <v>304</v>
      </c>
      <c r="W172" s="58"/>
      <c r="X172" s="58"/>
      <c r="Y172" s="58"/>
      <c r="Z172" s="58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Z172" s="15" t="s">
        <v>13</v>
      </c>
    </row>
    <row r="173" spans="1:52" s="15" customFormat="1" x14ac:dyDescent="0.25">
      <c r="A173" s="52" t="s">
        <v>120</v>
      </c>
      <c r="B173" s="58">
        <f t="shared" si="61"/>
        <v>92.322580645161281</v>
      </c>
      <c r="C173" s="58"/>
      <c r="D173" s="58">
        <v>477</v>
      </c>
      <c r="E173" s="58"/>
      <c r="F173" s="58"/>
      <c r="G173" s="14">
        <f t="shared" si="62"/>
        <v>296</v>
      </c>
      <c r="H173" s="58"/>
      <c r="I173" s="14">
        <f t="shared" si="63"/>
        <v>71</v>
      </c>
      <c r="J173" s="58"/>
      <c r="K173" s="58">
        <v>367</v>
      </c>
      <c r="L173" s="17">
        <f t="shared" si="57"/>
        <v>0</v>
      </c>
      <c r="M173" s="58">
        <v>370</v>
      </c>
      <c r="N173" s="58">
        <v>445</v>
      </c>
      <c r="O173" s="59">
        <f t="shared" si="66"/>
        <v>237</v>
      </c>
      <c r="P173" s="60">
        <v>405</v>
      </c>
      <c r="Q173" s="52" t="s">
        <v>120</v>
      </c>
      <c r="R173" s="14">
        <f t="shared" si="64"/>
        <v>53</v>
      </c>
      <c r="S173" s="60">
        <v>15</v>
      </c>
      <c r="T173" s="58">
        <v>150</v>
      </c>
      <c r="U173" s="17">
        <f t="shared" si="65"/>
        <v>420</v>
      </c>
      <c r="V173" s="58">
        <v>170</v>
      </c>
      <c r="W173" s="58"/>
      <c r="X173" s="58"/>
      <c r="Y173" s="58"/>
      <c r="Z173" s="58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Z173" s="15" t="s">
        <v>13</v>
      </c>
    </row>
    <row r="174" spans="1:52" s="15" customFormat="1" x14ac:dyDescent="0.25">
      <c r="A174" s="52" t="s">
        <v>121</v>
      </c>
      <c r="B174" s="58">
        <f t="shared" si="61"/>
        <v>1.935483870967742</v>
      </c>
      <c r="C174" s="58"/>
      <c r="D174" s="58">
        <v>10</v>
      </c>
      <c r="E174" s="58"/>
      <c r="F174" s="58"/>
      <c r="G174" s="14">
        <f t="shared" si="62"/>
        <v>8</v>
      </c>
      <c r="H174" s="58"/>
      <c r="I174" s="14">
        <f t="shared" si="63"/>
        <v>2</v>
      </c>
      <c r="J174" s="58"/>
      <c r="K174" s="58">
        <v>10</v>
      </c>
      <c r="L174" s="17">
        <f t="shared" si="57"/>
        <v>0</v>
      </c>
      <c r="M174" s="58">
        <v>10</v>
      </c>
      <c r="N174" s="58">
        <v>10</v>
      </c>
      <c r="O174" s="59">
        <f t="shared" si="66"/>
        <v>6</v>
      </c>
      <c r="P174" s="60">
        <v>10</v>
      </c>
      <c r="Q174" s="52" t="s">
        <v>121</v>
      </c>
      <c r="R174" s="14">
        <f t="shared" si="64"/>
        <v>4</v>
      </c>
      <c r="S174" s="60">
        <v>0</v>
      </c>
      <c r="T174" s="58">
        <v>10</v>
      </c>
      <c r="U174" s="17">
        <f t="shared" si="65"/>
        <v>10</v>
      </c>
      <c r="V174" s="58">
        <v>10</v>
      </c>
      <c r="W174" s="58"/>
      <c r="X174" s="58"/>
      <c r="Y174" s="58"/>
      <c r="Z174" s="58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Z174" s="15" t="s">
        <v>13</v>
      </c>
    </row>
    <row r="175" spans="1:52" s="15" customFormat="1" x14ac:dyDescent="0.25">
      <c r="A175" s="52" t="s">
        <v>122</v>
      </c>
      <c r="B175" s="58">
        <f t="shared" si="61"/>
        <v>1.935483870967742</v>
      </c>
      <c r="C175" s="58"/>
      <c r="D175" s="58">
        <v>10</v>
      </c>
      <c r="E175" s="58"/>
      <c r="F175" s="58"/>
      <c r="G175" s="14">
        <f t="shared" si="62"/>
        <v>8</v>
      </c>
      <c r="H175" s="58"/>
      <c r="I175" s="14">
        <f t="shared" si="63"/>
        <v>2</v>
      </c>
      <c r="J175" s="58"/>
      <c r="K175" s="58">
        <v>10</v>
      </c>
      <c r="L175" s="17">
        <f t="shared" si="57"/>
        <v>0</v>
      </c>
      <c r="M175" s="58">
        <v>0</v>
      </c>
      <c r="N175" s="58">
        <v>0</v>
      </c>
      <c r="O175" s="59">
        <f t="shared" si="66"/>
        <v>6</v>
      </c>
      <c r="P175" s="60">
        <v>0</v>
      </c>
      <c r="Q175" s="52" t="s">
        <v>122</v>
      </c>
      <c r="R175" s="14">
        <f t="shared" si="64"/>
        <v>4</v>
      </c>
      <c r="S175" s="60">
        <v>0</v>
      </c>
      <c r="T175" s="58">
        <v>10</v>
      </c>
      <c r="U175" s="17">
        <f t="shared" si="65"/>
        <v>0</v>
      </c>
      <c r="V175" s="58">
        <v>0</v>
      </c>
      <c r="W175" s="58"/>
      <c r="X175" s="58"/>
      <c r="Y175" s="58"/>
      <c r="Z175" s="58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Z175" s="15" t="s">
        <v>13</v>
      </c>
    </row>
    <row r="176" spans="1:52" s="21" customFormat="1" x14ac:dyDescent="0.25">
      <c r="A176" s="67" t="s">
        <v>15</v>
      </c>
      <c r="B176" s="68">
        <f t="shared" ref="B176:Y176" si="67">SUM(B149:B175)</f>
        <v>584.51612903225794</v>
      </c>
      <c r="C176" s="68">
        <f t="shared" si="67"/>
        <v>0</v>
      </c>
      <c r="D176" s="68">
        <f t="shared" si="67"/>
        <v>3020</v>
      </c>
      <c r="E176" s="68">
        <f t="shared" si="67"/>
        <v>0</v>
      </c>
      <c r="F176" s="68">
        <f t="shared" si="67"/>
        <v>0</v>
      </c>
      <c r="G176" s="68">
        <f t="shared" si="67"/>
        <v>1734</v>
      </c>
      <c r="H176" s="68">
        <f t="shared" si="67"/>
        <v>0</v>
      </c>
      <c r="I176" s="68">
        <f t="shared" si="67"/>
        <v>419</v>
      </c>
      <c r="J176" s="68">
        <f t="shared" si="67"/>
        <v>0</v>
      </c>
      <c r="K176" s="68">
        <f t="shared" si="67"/>
        <v>2400</v>
      </c>
      <c r="L176" s="68">
        <f t="shared" si="67"/>
        <v>0</v>
      </c>
      <c r="M176" s="68">
        <f t="shared" si="67"/>
        <v>2669</v>
      </c>
      <c r="N176" s="68">
        <f t="shared" si="67"/>
        <v>2672</v>
      </c>
      <c r="O176" s="68">
        <f>SUM(O149:O175)</f>
        <v>1544</v>
      </c>
      <c r="P176" s="68">
        <f>SUM(P149:P175)</f>
        <v>1195</v>
      </c>
      <c r="Q176" s="67" t="s">
        <v>15</v>
      </c>
      <c r="R176" s="68">
        <f>SUM(R149:R175)</f>
        <v>490</v>
      </c>
      <c r="S176" s="68">
        <f>SUM(S149:S175)</f>
        <v>507</v>
      </c>
      <c r="T176" s="68">
        <v>1375</v>
      </c>
      <c r="U176" s="68">
        <f t="shared" si="67"/>
        <v>1702</v>
      </c>
      <c r="V176" s="68">
        <f t="shared" si="67"/>
        <v>1376</v>
      </c>
      <c r="W176" s="68">
        <f t="shared" si="67"/>
        <v>0</v>
      </c>
      <c r="X176" s="68">
        <f t="shared" si="67"/>
        <v>0</v>
      </c>
      <c r="Y176" s="68">
        <f t="shared" si="67"/>
        <v>0</v>
      </c>
      <c r="Z176" s="68">
        <f t="shared" ref="Z176:AR176" si="68">SUM(Z149:Z175)</f>
        <v>0</v>
      </c>
      <c r="AA176" s="69">
        <f t="shared" si="68"/>
        <v>0</v>
      </c>
      <c r="AB176" s="69">
        <f t="shared" si="68"/>
        <v>0</v>
      </c>
      <c r="AC176" s="69">
        <f t="shared" si="68"/>
        <v>0</v>
      </c>
      <c r="AD176" s="69">
        <f t="shared" si="68"/>
        <v>0</v>
      </c>
      <c r="AE176" s="69">
        <f t="shared" si="68"/>
        <v>0</v>
      </c>
      <c r="AF176" s="69">
        <f t="shared" si="68"/>
        <v>0</v>
      </c>
      <c r="AG176" s="69">
        <f t="shared" si="68"/>
        <v>0</v>
      </c>
      <c r="AH176" s="69">
        <f t="shared" si="68"/>
        <v>0</v>
      </c>
      <c r="AI176" s="69">
        <f t="shared" si="68"/>
        <v>0</v>
      </c>
      <c r="AJ176" s="69">
        <f t="shared" si="68"/>
        <v>0</v>
      </c>
      <c r="AK176" s="69">
        <f t="shared" si="68"/>
        <v>0</v>
      </c>
      <c r="AL176" s="69">
        <f t="shared" si="68"/>
        <v>0</v>
      </c>
      <c r="AM176" s="69">
        <f t="shared" si="68"/>
        <v>0</v>
      </c>
      <c r="AN176" s="69">
        <f t="shared" si="68"/>
        <v>0</v>
      </c>
      <c r="AO176" s="69">
        <f t="shared" si="68"/>
        <v>0</v>
      </c>
      <c r="AP176" s="69">
        <f t="shared" si="68"/>
        <v>0</v>
      </c>
      <c r="AQ176" s="69">
        <f t="shared" si="68"/>
        <v>0</v>
      </c>
      <c r="AR176" s="69">
        <f t="shared" si="68"/>
        <v>0</v>
      </c>
      <c r="AZ176" s="21" t="s">
        <v>13</v>
      </c>
    </row>
    <row r="177" spans="1:52" s="21" customFormat="1" x14ac:dyDescent="0.25">
      <c r="A177" s="22">
        <f t="shared" ref="A177:A188" si="69">Q177</f>
        <v>0</v>
      </c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70"/>
      <c r="R177" s="71"/>
      <c r="S177" s="71"/>
      <c r="T177" s="71"/>
      <c r="U177" s="71"/>
      <c r="V177" s="71"/>
      <c r="W177" s="71"/>
      <c r="X177" s="71"/>
      <c r="Y177" s="71"/>
      <c r="Z177" s="71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Z177" s="21" t="s">
        <v>13</v>
      </c>
    </row>
    <row r="178" spans="1:52" s="21" customFormat="1" x14ac:dyDescent="0.25">
      <c r="A178" s="22" t="str">
        <f t="shared" si="69"/>
        <v>17. SADT EXTERNO AGENDADO</v>
      </c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73" t="s">
        <v>123</v>
      </c>
      <c r="R178" s="71"/>
      <c r="S178" s="71"/>
      <c r="T178" s="74"/>
      <c r="U178" s="8">
        <f t="shared" ref="U178:AR178" si="70">U$4</f>
        <v>45658</v>
      </c>
      <c r="V178" s="8">
        <f t="shared" si="70"/>
        <v>45689</v>
      </c>
      <c r="W178" s="8">
        <f t="shared" si="70"/>
        <v>45717</v>
      </c>
      <c r="X178" s="8">
        <f t="shared" si="70"/>
        <v>45748</v>
      </c>
      <c r="Y178" s="8">
        <f t="shared" si="70"/>
        <v>45778</v>
      </c>
      <c r="Z178" s="8">
        <f t="shared" si="70"/>
        <v>45809</v>
      </c>
      <c r="AA178" s="8">
        <f t="shared" si="70"/>
        <v>45839</v>
      </c>
      <c r="AB178" s="8">
        <f t="shared" si="70"/>
        <v>45870</v>
      </c>
      <c r="AC178" s="8">
        <f t="shared" si="70"/>
        <v>45901</v>
      </c>
      <c r="AD178" s="8">
        <f t="shared" si="70"/>
        <v>45931</v>
      </c>
      <c r="AE178" s="8">
        <f t="shared" si="70"/>
        <v>45962</v>
      </c>
      <c r="AF178" s="8">
        <f t="shared" si="70"/>
        <v>45992</v>
      </c>
      <c r="AG178" s="8">
        <f t="shared" si="70"/>
        <v>46023</v>
      </c>
      <c r="AH178" s="8">
        <f t="shared" si="70"/>
        <v>46054</v>
      </c>
      <c r="AI178" s="8">
        <f t="shared" si="70"/>
        <v>46082</v>
      </c>
      <c r="AJ178" s="8">
        <f t="shared" si="70"/>
        <v>46113</v>
      </c>
      <c r="AK178" s="8">
        <f t="shared" si="70"/>
        <v>46143</v>
      </c>
      <c r="AL178" s="8">
        <f t="shared" si="70"/>
        <v>46174</v>
      </c>
      <c r="AM178" s="8">
        <f t="shared" si="70"/>
        <v>46204</v>
      </c>
      <c r="AN178" s="8">
        <f t="shared" si="70"/>
        <v>46235</v>
      </c>
      <c r="AO178" s="8">
        <f t="shared" si="70"/>
        <v>46266</v>
      </c>
      <c r="AP178" s="8">
        <f t="shared" si="70"/>
        <v>46296</v>
      </c>
      <c r="AQ178" s="8">
        <f t="shared" si="70"/>
        <v>46327</v>
      </c>
      <c r="AR178" s="8">
        <f t="shared" si="70"/>
        <v>46357</v>
      </c>
      <c r="AZ178" s="21" t="s">
        <v>17</v>
      </c>
    </row>
    <row r="179" spans="1:52" s="21" customFormat="1" x14ac:dyDescent="0.25">
      <c r="A179" s="22" t="str">
        <f t="shared" si="69"/>
        <v>Audiometria</v>
      </c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75" t="s">
        <v>95</v>
      </c>
      <c r="R179" s="71"/>
      <c r="S179" s="71"/>
      <c r="T179" s="71"/>
      <c r="U179" s="71"/>
      <c r="V179" s="58">
        <v>0</v>
      </c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Z179" s="21" t="s">
        <v>13</v>
      </c>
    </row>
    <row r="180" spans="1:52" s="21" customFormat="1" x14ac:dyDescent="0.25">
      <c r="A180" s="22" t="str">
        <f t="shared" si="69"/>
        <v>Cistoscopia</v>
      </c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75" t="s">
        <v>96</v>
      </c>
      <c r="R180" s="71"/>
      <c r="S180" s="71"/>
      <c r="T180" s="71"/>
      <c r="U180" s="71"/>
      <c r="V180" s="58">
        <v>0</v>
      </c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Z180" s="21" t="s">
        <v>13</v>
      </c>
    </row>
    <row r="181" spans="1:52" s="21" customFormat="1" x14ac:dyDescent="0.25">
      <c r="A181" s="22" t="str">
        <f t="shared" si="69"/>
        <v>Colonoscopia</v>
      </c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75" t="s">
        <v>97</v>
      </c>
      <c r="R181" s="71"/>
      <c r="S181" s="71"/>
      <c r="T181" s="71"/>
      <c r="U181" s="71"/>
      <c r="V181" s="58">
        <v>0</v>
      </c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Z181" s="21" t="s">
        <v>13</v>
      </c>
    </row>
    <row r="182" spans="1:52" s="21" customFormat="1" x14ac:dyDescent="0.25">
      <c r="A182" s="22" t="str">
        <f t="shared" si="69"/>
        <v>Colposcopia</v>
      </c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75" t="s">
        <v>98</v>
      </c>
      <c r="R182" s="71"/>
      <c r="S182" s="71"/>
      <c r="T182" s="71"/>
      <c r="U182" s="71"/>
      <c r="V182" s="58">
        <v>6</v>
      </c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Z182" s="21" t="s">
        <v>13</v>
      </c>
    </row>
    <row r="183" spans="1:52" s="21" customFormat="1" x14ac:dyDescent="0.25">
      <c r="A183" s="22" t="str">
        <f t="shared" si="69"/>
        <v>Densitometria Óssea</v>
      </c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75" t="s">
        <v>99</v>
      </c>
      <c r="R183" s="71"/>
      <c r="S183" s="71"/>
      <c r="T183" s="71"/>
      <c r="U183" s="71"/>
      <c r="V183" s="58">
        <v>0</v>
      </c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Z183" s="21" t="s">
        <v>13</v>
      </c>
    </row>
    <row r="184" spans="1:52" s="21" customFormat="1" x14ac:dyDescent="0.25">
      <c r="A184" s="22" t="str">
        <f t="shared" si="69"/>
        <v>Doppler Vascular</v>
      </c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75" t="s">
        <v>100</v>
      </c>
      <c r="R184" s="71"/>
      <c r="S184" s="71"/>
      <c r="T184" s="71"/>
      <c r="U184" s="71"/>
      <c r="V184" s="58">
        <v>37</v>
      </c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Z184" s="21" t="s">
        <v>13</v>
      </c>
    </row>
    <row r="185" spans="1:52" s="21" customFormat="1" x14ac:dyDescent="0.25">
      <c r="A185" s="22" t="str">
        <f t="shared" si="69"/>
        <v>Ecocardiografia</v>
      </c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75" t="s">
        <v>101</v>
      </c>
      <c r="R185" s="71"/>
      <c r="S185" s="71"/>
      <c r="T185" s="71"/>
      <c r="U185" s="71"/>
      <c r="V185" s="58">
        <v>42</v>
      </c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Z185" s="21" t="s">
        <v>13</v>
      </c>
    </row>
    <row r="186" spans="1:52" s="21" customFormat="1" x14ac:dyDescent="0.25">
      <c r="A186" s="22" t="str">
        <f t="shared" si="69"/>
        <v>Eletrocardiografia</v>
      </c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75" t="s">
        <v>102</v>
      </c>
      <c r="R186" s="71"/>
      <c r="S186" s="71"/>
      <c r="T186" s="71"/>
      <c r="U186" s="71"/>
      <c r="V186" s="58">
        <v>45</v>
      </c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Z186" s="21" t="s">
        <v>13</v>
      </c>
    </row>
    <row r="187" spans="1:52" s="21" customFormat="1" x14ac:dyDescent="0.25">
      <c r="A187" s="22" t="str">
        <f t="shared" si="69"/>
        <v>Eletroencefalografia</v>
      </c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75" t="s">
        <v>103</v>
      </c>
      <c r="R187" s="71"/>
      <c r="S187" s="71"/>
      <c r="T187" s="71"/>
      <c r="U187" s="71"/>
      <c r="V187" s="58">
        <v>2</v>
      </c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Z187" s="21" t="s">
        <v>13</v>
      </c>
    </row>
    <row r="188" spans="1:52" s="21" customFormat="1" x14ac:dyDescent="0.25">
      <c r="A188" s="22" t="str">
        <f t="shared" si="69"/>
        <v>Eletroneuromiografia</v>
      </c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75" t="s">
        <v>104</v>
      </c>
      <c r="R188" s="71"/>
      <c r="S188" s="71"/>
      <c r="T188" s="71"/>
      <c r="U188" s="71"/>
      <c r="V188" s="58">
        <v>0</v>
      </c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Z188" s="21" t="s">
        <v>13</v>
      </c>
    </row>
    <row r="189" spans="1:52" s="21" customFormat="1" hidden="1" x14ac:dyDescent="0.25">
      <c r="A189" s="70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6"/>
      <c r="R189" s="71"/>
      <c r="S189" s="71"/>
      <c r="T189" s="71"/>
      <c r="U189" s="71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Z189" s="21" t="s">
        <v>106</v>
      </c>
    </row>
    <row r="190" spans="1:52" s="21" customFormat="1" x14ac:dyDescent="0.25">
      <c r="A190" s="22" t="str">
        <f>Q190</f>
        <v>Endoscopia</v>
      </c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75" t="s">
        <v>107</v>
      </c>
      <c r="R190" s="71"/>
      <c r="S190" s="71"/>
      <c r="T190" s="71"/>
      <c r="U190" s="71"/>
      <c r="V190" s="58">
        <v>15</v>
      </c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Z190" s="21" t="s">
        <v>13</v>
      </c>
    </row>
    <row r="191" spans="1:52" s="21" customFormat="1" x14ac:dyDescent="0.25">
      <c r="A191" s="22" t="str">
        <f>Q191</f>
        <v>Espirometria</v>
      </c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75" t="s">
        <v>108</v>
      </c>
      <c r="R191" s="71"/>
      <c r="S191" s="71"/>
      <c r="T191" s="71"/>
      <c r="U191" s="71"/>
      <c r="V191" s="58">
        <v>0</v>
      </c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Z191" s="21" t="s">
        <v>13</v>
      </c>
    </row>
    <row r="192" spans="1:52" s="21" customFormat="1" x14ac:dyDescent="0.25">
      <c r="A192" s="22" t="str">
        <f>Q192</f>
        <v>Holter</v>
      </c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75" t="s">
        <v>109</v>
      </c>
      <c r="R192" s="71"/>
      <c r="S192" s="71"/>
      <c r="T192" s="71"/>
      <c r="U192" s="71"/>
      <c r="V192" s="58">
        <v>54</v>
      </c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Z192" s="21" t="s">
        <v>13</v>
      </c>
    </row>
    <row r="193" spans="1:52" s="21" customFormat="1" x14ac:dyDescent="0.25">
      <c r="A193" s="22" t="str">
        <f>Q193</f>
        <v>Mamografia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75" t="s">
        <v>110</v>
      </c>
      <c r="R193" s="71"/>
      <c r="S193" s="71"/>
      <c r="T193" s="71"/>
      <c r="U193" s="71"/>
      <c r="V193" s="58">
        <v>42</v>
      </c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Z193" s="21" t="s">
        <v>13</v>
      </c>
    </row>
    <row r="194" spans="1:52" s="21" customFormat="1" x14ac:dyDescent="0.25">
      <c r="A194" s="22" t="str">
        <f>Q194</f>
        <v>Mapa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75" t="s">
        <v>111</v>
      </c>
      <c r="R194" s="71"/>
      <c r="S194" s="71"/>
      <c r="T194" s="71"/>
      <c r="U194" s="71"/>
      <c r="V194" s="58">
        <v>46</v>
      </c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Z194" s="21" t="s">
        <v>13</v>
      </c>
    </row>
    <row r="195" spans="1:52" s="21" customFormat="1" hidden="1" x14ac:dyDescent="0.25">
      <c r="A195" s="70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6"/>
      <c r="R195" s="71"/>
      <c r="S195" s="71"/>
      <c r="T195" s="71"/>
      <c r="U195" s="71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Z195" s="21" t="s">
        <v>106</v>
      </c>
    </row>
    <row r="196" spans="1:52" s="21" customFormat="1" x14ac:dyDescent="0.25">
      <c r="A196" s="22" t="str">
        <f t="shared" ref="A196:A207" si="71">Q196</f>
        <v>Punção Aspirativa por Agulha Fina (PAAF): Mama</v>
      </c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75" t="s">
        <v>113</v>
      </c>
      <c r="R196" s="71"/>
      <c r="S196" s="71"/>
      <c r="T196" s="71"/>
      <c r="U196" s="71"/>
      <c r="V196" s="58">
        <v>0</v>
      </c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Z196" s="21" t="s">
        <v>13</v>
      </c>
    </row>
    <row r="197" spans="1:52" s="21" customFormat="1" x14ac:dyDescent="0.25">
      <c r="A197" s="22" t="str">
        <f t="shared" si="71"/>
        <v>Punção Aspirativa por Agulha Fina (PAAF): Tireóide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75" t="s">
        <v>114</v>
      </c>
      <c r="R197" s="71"/>
      <c r="S197" s="71"/>
      <c r="T197" s="71"/>
      <c r="U197" s="71"/>
      <c r="V197" s="58">
        <v>0</v>
      </c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Z197" s="21" t="s">
        <v>13</v>
      </c>
    </row>
    <row r="198" spans="1:52" s="21" customFormat="1" x14ac:dyDescent="0.25">
      <c r="A198" s="22" t="str">
        <f t="shared" si="71"/>
        <v>Punção Aspirativa por Agulha Grossa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75" t="s">
        <v>115</v>
      </c>
      <c r="R198" s="71"/>
      <c r="S198" s="71"/>
      <c r="T198" s="71"/>
      <c r="U198" s="71"/>
      <c r="V198" s="58">
        <v>0</v>
      </c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Z198" s="21" t="s">
        <v>13</v>
      </c>
    </row>
    <row r="199" spans="1:52" s="21" customFormat="1" x14ac:dyDescent="0.25">
      <c r="A199" s="22" t="str">
        <f t="shared" si="71"/>
        <v>Radiologia</v>
      </c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75" t="s">
        <v>116</v>
      </c>
      <c r="R199" s="71"/>
      <c r="S199" s="71"/>
      <c r="T199" s="71"/>
      <c r="U199" s="71"/>
      <c r="V199" s="58">
        <v>83</v>
      </c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Z199" s="21" t="s">
        <v>13</v>
      </c>
    </row>
    <row r="200" spans="1:52" s="21" customFormat="1" x14ac:dyDescent="0.25">
      <c r="A200" s="22" t="str">
        <f t="shared" si="71"/>
        <v>Ressonância Nuclear Magnética</v>
      </c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75" t="s">
        <v>117</v>
      </c>
      <c r="R200" s="71"/>
      <c r="S200" s="71"/>
      <c r="T200" s="71"/>
      <c r="U200" s="71"/>
      <c r="V200" s="58">
        <v>75</v>
      </c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Z200" s="21" t="s">
        <v>13</v>
      </c>
    </row>
    <row r="201" spans="1:52" s="21" customFormat="1" x14ac:dyDescent="0.25">
      <c r="A201" s="22" t="str">
        <f t="shared" si="71"/>
        <v>Teste Ergométrico</v>
      </c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75" t="s">
        <v>118</v>
      </c>
      <c r="R201" s="71"/>
      <c r="S201" s="71"/>
      <c r="T201" s="71"/>
      <c r="U201" s="71"/>
      <c r="V201" s="58">
        <v>34</v>
      </c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Z201" s="21" t="s">
        <v>13</v>
      </c>
    </row>
    <row r="202" spans="1:52" s="21" customFormat="1" x14ac:dyDescent="0.25">
      <c r="A202" s="22" t="str">
        <f t="shared" si="71"/>
        <v>Tomografia Computadorizada</v>
      </c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75" t="s">
        <v>119</v>
      </c>
      <c r="R202" s="71"/>
      <c r="S202" s="71"/>
      <c r="T202" s="71"/>
      <c r="U202" s="71"/>
      <c r="V202" s="58">
        <v>170</v>
      </c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Z202" s="21" t="s">
        <v>13</v>
      </c>
    </row>
    <row r="203" spans="1:52" s="21" customFormat="1" x14ac:dyDescent="0.25">
      <c r="A203" s="22" t="str">
        <f t="shared" si="71"/>
        <v>Ultrassonografia</v>
      </c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75" t="s">
        <v>120</v>
      </c>
      <c r="R203" s="71"/>
      <c r="S203" s="71"/>
      <c r="T203" s="71"/>
      <c r="U203" s="71"/>
      <c r="V203" s="58">
        <v>110</v>
      </c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Z203" s="21" t="s">
        <v>13</v>
      </c>
    </row>
    <row r="204" spans="1:52" s="21" customFormat="1" x14ac:dyDescent="0.25">
      <c r="A204" s="22" t="str">
        <f t="shared" si="71"/>
        <v>Urodinâmica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75" t="s">
        <v>121</v>
      </c>
      <c r="R204" s="71"/>
      <c r="S204" s="71"/>
      <c r="T204" s="71"/>
      <c r="U204" s="71"/>
      <c r="V204" s="58">
        <v>1</v>
      </c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Z204" s="21" t="s">
        <v>13</v>
      </c>
    </row>
    <row r="205" spans="1:52" s="21" customFormat="1" x14ac:dyDescent="0.25">
      <c r="A205" s="22" t="str">
        <f t="shared" si="71"/>
        <v>Videolaringoscopia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75" t="s">
        <v>122</v>
      </c>
      <c r="R205" s="71"/>
      <c r="S205" s="71"/>
      <c r="T205" s="71"/>
      <c r="U205" s="71"/>
      <c r="V205" s="58">
        <v>0</v>
      </c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Z205" s="21" t="s">
        <v>13</v>
      </c>
    </row>
    <row r="206" spans="1:52" s="21" customFormat="1" x14ac:dyDescent="0.25">
      <c r="A206" s="22" t="str">
        <f t="shared" si="71"/>
        <v>TOTAL</v>
      </c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77" t="s">
        <v>15</v>
      </c>
      <c r="R206" s="71"/>
      <c r="S206" s="71"/>
      <c r="T206" s="71"/>
      <c r="U206" s="71"/>
      <c r="V206" s="68">
        <f t="shared" ref="V206:AR206" si="72">SUM(V179:V205)</f>
        <v>762</v>
      </c>
      <c r="W206" s="68">
        <f t="shared" si="72"/>
        <v>0</v>
      </c>
      <c r="X206" s="68">
        <f t="shared" si="72"/>
        <v>0</v>
      </c>
      <c r="Y206" s="68">
        <f t="shared" si="72"/>
        <v>0</v>
      </c>
      <c r="Z206" s="68">
        <f t="shared" si="72"/>
        <v>0</v>
      </c>
      <c r="AA206" s="68">
        <f t="shared" si="72"/>
        <v>0</v>
      </c>
      <c r="AB206" s="68">
        <f t="shared" si="72"/>
        <v>0</v>
      </c>
      <c r="AC206" s="68">
        <f t="shared" si="72"/>
        <v>0</v>
      </c>
      <c r="AD206" s="68">
        <f t="shared" si="72"/>
        <v>0</v>
      </c>
      <c r="AE206" s="68">
        <f t="shared" si="72"/>
        <v>0</v>
      </c>
      <c r="AF206" s="68">
        <f t="shared" si="72"/>
        <v>0</v>
      </c>
      <c r="AG206" s="68">
        <f t="shared" si="72"/>
        <v>0</v>
      </c>
      <c r="AH206" s="68">
        <f t="shared" si="72"/>
        <v>0</v>
      </c>
      <c r="AI206" s="68">
        <f t="shared" si="72"/>
        <v>0</v>
      </c>
      <c r="AJ206" s="68">
        <f t="shared" si="72"/>
        <v>0</v>
      </c>
      <c r="AK206" s="68">
        <f t="shared" si="72"/>
        <v>0</v>
      </c>
      <c r="AL206" s="68">
        <f t="shared" si="72"/>
        <v>0</v>
      </c>
      <c r="AM206" s="68">
        <f t="shared" si="72"/>
        <v>0</v>
      </c>
      <c r="AN206" s="68">
        <f t="shared" si="72"/>
        <v>0</v>
      </c>
      <c r="AO206" s="68">
        <f t="shared" si="72"/>
        <v>0</v>
      </c>
      <c r="AP206" s="68">
        <f t="shared" si="72"/>
        <v>0</v>
      </c>
      <c r="AQ206" s="68">
        <f t="shared" si="72"/>
        <v>0</v>
      </c>
      <c r="AR206" s="68">
        <f t="shared" si="72"/>
        <v>0</v>
      </c>
      <c r="AZ206" s="21" t="s">
        <v>13</v>
      </c>
    </row>
    <row r="207" spans="1:52" x14ac:dyDescent="0.25">
      <c r="A207" s="22">
        <f t="shared" si="71"/>
        <v>0</v>
      </c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54"/>
      <c r="R207" s="55"/>
      <c r="S207" s="55"/>
      <c r="T207" s="55"/>
      <c r="U207" s="55"/>
      <c r="V207" s="55"/>
      <c r="W207" s="55"/>
      <c r="X207" s="55"/>
      <c r="Y207" s="55"/>
      <c r="Z207" s="55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Z207" s="3" t="s">
        <v>13</v>
      </c>
    </row>
    <row r="208" spans="1:52" s="57" customFormat="1" x14ac:dyDescent="0.25">
      <c r="A208" s="4" t="s">
        <v>124</v>
      </c>
      <c r="B208" s="5" t="str">
        <f>B$4</f>
        <v>Meta Parcial</v>
      </c>
      <c r="C208" s="5" t="str">
        <f t="shared" ref="C208:AR208" si="73">C$4</f>
        <v>26-31-jul-24</v>
      </c>
      <c r="D208" s="5" t="str">
        <f t="shared" si="73"/>
        <v>Meta Mensal</v>
      </c>
      <c r="E208" s="5">
        <f t="shared" si="73"/>
        <v>45505</v>
      </c>
      <c r="F208" s="5">
        <f t="shared" si="73"/>
        <v>45536</v>
      </c>
      <c r="G208" s="5" t="str">
        <f t="shared" si="73"/>
        <v>Meta Parcial</v>
      </c>
      <c r="H208" s="5" t="str">
        <f t="shared" si="73"/>
        <v>01-25-Out-24</v>
      </c>
      <c r="I208" s="5" t="str">
        <f t="shared" si="73"/>
        <v>Meta Parcial</v>
      </c>
      <c r="J208" s="5" t="str">
        <f t="shared" si="73"/>
        <v>26-31-Out-24</v>
      </c>
      <c r="K208" s="5" t="str">
        <f t="shared" si="73"/>
        <v>Meta Mensal</v>
      </c>
      <c r="L208" s="5">
        <f t="shared" si="73"/>
        <v>45566</v>
      </c>
      <c r="M208" s="5">
        <f t="shared" si="73"/>
        <v>45597</v>
      </c>
      <c r="N208" s="5">
        <f t="shared" si="73"/>
        <v>45627</v>
      </c>
      <c r="O208" s="5" t="str">
        <f t="shared" si="73"/>
        <v>Meta Parcial</v>
      </c>
      <c r="P208" s="5" t="str">
        <f t="shared" si="73"/>
        <v>01-20/01 de 2025</v>
      </c>
      <c r="Q208" s="7" t="s">
        <v>125</v>
      </c>
      <c r="R208" s="8" t="str">
        <f t="shared" si="73"/>
        <v>Meta Parcial</v>
      </c>
      <c r="S208" s="8" t="str">
        <f t="shared" si="73"/>
        <v>21-31/01 de 2025</v>
      </c>
      <c r="T208" s="8" t="str">
        <f t="shared" si="73"/>
        <v>Meta Mensal</v>
      </c>
      <c r="U208" s="8">
        <f t="shared" si="73"/>
        <v>45658</v>
      </c>
      <c r="V208" s="8">
        <f t="shared" si="73"/>
        <v>45689</v>
      </c>
      <c r="W208" s="8">
        <f t="shared" si="73"/>
        <v>45717</v>
      </c>
      <c r="X208" s="8">
        <f t="shared" si="73"/>
        <v>45748</v>
      </c>
      <c r="Y208" s="8">
        <f t="shared" si="73"/>
        <v>45778</v>
      </c>
      <c r="Z208" s="8">
        <f t="shared" si="73"/>
        <v>45809</v>
      </c>
      <c r="AA208" s="27">
        <f t="shared" si="73"/>
        <v>45839</v>
      </c>
      <c r="AB208" s="27">
        <f t="shared" si="73"/>
        <v>45870</v>
      </c>
      <c r="AC208" s="27">
        <f t="shared" si="73"/>
        <v>45901</v>
      </c>
      <c r="AD208" s="27">
        <f t="shared" si="73"/>
        <v>45931</v>
      </c>
      <c r="AE208" s="27">
        <f t="shared" si="73"/>
        <v>45962</v>
      </c>
      <c r="AF208" s="27">
        <f t="shared" si="73"/>
        <v>45992</v>
      </c>
      <c r="AG208" s="27">
        <f t="shared" si="73"/>
        <v>46023</v>
      </c>
      <c r="AH208" s="27">
        <f t="shared" si="73"/>
        <v>46054</v>
      </c>
      <c r="AI208" s="27">
        <f t="shared" si="73"/>
        <v>46082</v>
      </c>
      <c r="AJ208" s="27">
        <f t="shared" si="73"/>
        <v>46113</v>
      </c>
      <c r="AK208" s="27">
        <f t="shared" si="73"/>
        <v>46143</v>
      </c>
      <c r="AL208" s="27">
        <f t="shared" si="73"/>
        <v>46174</v>
      </c>
      <c r="AM208" s="27">
        <f t="shared" si="73"/>
        <v>46204</v>
      </c>
      <c r="AN208" s="27">
        <f t="shared" si="73"/>
        <v>46235</v>
      </c>
      <c r="AO208" s="27">
        <f t="shared" si="73"/>
        <v>46266</v>
      </c>
      <c r="AP208" s="27">
        <f t="shared" si="73"/>
        <v>46296</v>
      </c>
      <c r="AQ208" s="27">
        <f t="shared" si="73"/>
        <v>46327</v>
      </c>
      <c r="AR208" s="27">
        <f t="shared" si="73"/>
        <v>46357</v>
      </c>
      <c r="AZ208" s="57" t="s">
        <v>17</v>
      </c>
    </row>
    <row r="209" spans="1:52" s="15" customFormat="1" x14ac:dyDescent="0.25">
      <c r="A209" s="52" t="s">
        <v>95</v>
      </c>
      <c r="B209" s="58">
        <f>(D209/31)*6</f>
        <v>1.935483870967742</v>
      </c>
      <c r="C209" s="58">
        <v>0</v>
      </c>
      <c r="D209" s="58">
        <v>10</v>
      </c>
      <c r="E209" s="58">
        <v>0</v>
      </c>
      <c r="F209" s="58">
        <v>0</v>
      </c>
      <c r="G209" s="14">
        <f>ROUND(((K209/31)*25),0)</f>
        <v>8</v>
      </c>
      <c r="H209" s="58">
        <v>0</v>
      </c>
      <c r="I209" s="14">
        <f>ROUND(((K209/31)*6),0)</f>
        <v>2</v>
      </c>
      <c r="J209" s="58">
        <v>0</v>
      </c>
      <c r="K209" s="58">
        <v>10</v>
      </c>
      <c r="L209" s="17">
        <f t="shared" ref="L209:L235" si="74">H209+J209</f>
        <v>0</v>
      </c>
      <c r="M209" s="58">
        <v>0</v>
      </c>
      <c r="N209" s="58">
        <v>0</v>
      </c>
      <c r="O209" s="59">
        <f t="shared" ref="O209:O226" si="75">ROUND((K209/31)*20,0)</f>
        <v>6</v>
      </c>
      <c r="P209" s="60">
        <v>0</v>
      </c>
      <c r="Q209" s="52" t="s">
        <v>95</v>
      </c>
      <c r="R209" s="14">
        <f t="shared" ref="R209:R218" si="76">ROUND((T209/31)*11,0)</f>
        <v>2</v>
      </c>
      <c r="S209" s="60">
        <v>0</v>
      </c>
      <c r="T209" s="58">
        <v>5</v>
      </c>
      <c r="U209" s="17">
        <f t="shared" ref="U209:U218" si="77">S209+P209</f>
        <v>0</v>
      </c>
      <c r="V209" s="58">
        <v>0</v>
      </c>
      <c r="W209" s="58"/>
      <c r="X209" s="58"/>
      <c r="Y209" s="58"/>
      <c r="Z209" s="58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Z209" s="15" t="s">
        <v>13</v>
      </c>
    </row>
    <row r="210" spans="1:52" s="15" customFormat="1" x14ac:dyDescent="0.25">
      <c r="A210" s="52" t="s">
        <v>96</v>
      </c>
      <c r="B210" s="58">
        <f t="shared" ref="B210:B235" si="78">(D210/31)*6</f>
        <v>1.935483870967742</v>
      </c>
      <c r="C210" s="58">
        <v>0</v>
      </c>
      <c r="D210" s="58">
        <v>10</v>
      </c>
      <c r="E210" s="58">
        <v>0</v>
      </c>
      <c r="F210" s="58">
        <v>0</v>
      </c>
      <c r="G210" s="14">
        <f t="shared" ref="G210:G235" si="79">ROUND(((K210/31)*25),0)</f>
        <v>8</v>
      </c>
      <c r="H210" s="58">
        <v>0</v>
      </c>
      <c r="I210" s="14">
        <f t="shared" ref="I210:I235" si="80">ROUND(((K210/31)*6),0)</f>
        <v>2</v>
      </c>
      <c r="J210" s="58">
        <v>0</v>
      </c>
      <c r="K210" s="58">
        <v>10</v>
      </c>
      <c r="L210" s="17">
        <f t="shared" si="74"/>
        <v>0</v>
      </c>
      <c r="M210" s="58">
        <v>2</v>
      </c>
      <c r="N210" s="58">
        <v>0</v>
      </c>
      <c r="O210" s="59">
        <f t="shared" si="75"/>
        <v>6</v>
      </c>
      <c r="P210" s="60">
        <v>0</v>
      </c>
      <c r="Q210" s="52" t="s">
        <v>96</v>
      </c>
      <c r="R210" s="14">
        <f t="shared" si="76"/>
        <v>2</v>
      </c>
      <c r="S210" s="60">
        <v>0</v>
      </c>
      <c r="T210" s="58">
        <v>5</v>
      </c>
      <c r="U210" s="17">
        <f t="shared" si="77"/>
        <v>0</v>
      </c>
      <c r="V210" s="58">
        <v>0</v>
      </c>
      <c r="W210" s="58"/>
      <c r="X210" s="58"/>
      <c r="Y210" s="58"/>
      <c r="Z210" s="58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Z210" s="15" t="s">
        <v>13</v>
      </c>
    </row>
    <row r="211" spans="1:52" s="15" customFormat="1" x14ac:dyDescent="0.25">
      <c r="A211" s="52" t="s">
        <v>97</v>
      </c>
      <c r="B211" s="58">
        <f t="shared" si="78"/>
        <v>9.6774193548387082</v>
      </c>
      <c r="C211" s="58">
        <v>0</v>
      </c>
      <c r="D211" s="58">
        <v>50</v>
      </c>
      <c r="E211" s="58">
        <v>29</v>
      </c>
      <c r="F211" s="58">
        <v>26</v>
      </c>
      <c r="G211" s="14">
        <f t="shared" si="79"/>
        <v>40</v>
      </c>
      <c r="H211" s="58">
        <v>0</v>
      </c>
      <c r="I211" s="14">
        <f t="shared" si="80"/>
        <v>10</v>
      </c>
      <c r="J211" s="58">
        <v>0</v>
      </c>
      <c r="K211" s="58">
        <v>50</v>
      </c>
      <c r="L211" s="17">
        <f t="shared" si="74"/>
        <v>0</v>
      </c>
      <c r="M211" s="58">
        <v>0</v>
      </c>
      <c r="N211" s="58">
        <v>0</v>
      </c>
      <c r="O211" s="59">
        <f t="shared" si="75"/>
        <v>32</v>
      </c>
      <c r="P211" s="60">
        <v>0</v>
      </c>
      <c r="Q211" s="52" t="s">
        <v>97</v>
      </c>
      <c r="R211" s="14">
        <f t="shared" si="76"/>
        <v>14</v>
      </c>
      <c r="S211" s="60">
        <v>0</v>
      </c>
      <c r="T211" s="58">
        <v>40</v>
      </c>
      <c r="U211" s="17">
        <f t="shared" si="77"/>
        <v>0</v>
      </c>
      <c r="V211" s="58">
        <v>0</v>
      </c>
      <c r="W211" s="58"/>
      <c r="X211" s="58"/>
      <c r="Y211" s="58"/>
      <c r="Z211" s="58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Z211" s="15" t="s">
        <v>13</v>
      </c>
    </row>
    <row r="212" spans="1:52" s="15" customFormat="1" x14ac:dyDescent="0.25">
      <c r="A212" s="52" t="s">
        <v>98</v>
      </c>
      <c r="B212" s="58">
        <f t="shared" si="78"/>
        <v>7.741935483870968</v>
      </c>
      <c r="C212" s="58">
        <v>0</v>
      </c>
      <c r="D212" s="58">
        <v>40</v>
      </c>
      <c r="E212" s="58">
        <v>0</v>
      </c>
      <c r="F212" s="58">
        <v>0</v>
      </c>
      <c r="G212" s="14">
        <f t="shared" si="79"/>
        <v>32</v>
      </c>
      <c r="H212" s="58">
        <v>0</v>
      </c>
      <c r="I212" s="14">
        <f t="shared" si="80"/>
        <v>8</v>
      </c>
      <c r="J212" s="58">
        <v>0</v>
      </c>
      <c r="K212" s="58">
        <v>40</v>
      </c>
      <c r="L212" s="17">
        <f t="shared" si="74"/>
        <v>0</v>
      </c>
      <c r="M212" s="58">
        <v>0</v>
      </c>
      <c r="N212" s="58">
        <v>1</v>
      </c>
      <c r="O212" s="59">
        <f t="shared" si="75"/>
        <v>26</v>
      </c>
      <c r="P212" s="60">
        <v>0</v>
      </c>
      <c r="Q212" s="52" t="s">
        <v>98</v>
      </c>
      <c r="R212" s="14">
        <f t="shared" si="76"/>
        <v>4</v>
      </c>
      <c r="S212" s="60">
        <v>0</v>
      </c>
      <c r="T212" s="58">
        <v>10</v>
      </c>
      <c r="U212" s="17">
        <f t="shared" si="77"/>
        <v>0</v>
      </c>
      <c r="V212" s="58">
        <v>4</v>
      </c>
      <c r="W212" s="58"/>
      <c r="X212" s="58"/>
      <c r="Y212" s="58"/>
      <c r="Z212" s="58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Z212" s="15" t="s">
        <v>13</v>
      </c>
    </row>
    <row r="213" spans="1:52" s="15" customFormat="1" x14ac:dyDescent="0.25">
      <c r="A213" s="52" t="s">
        <v>99</v>
      </c>
      <c r="B213" s="58">
        <f t="shared" si="78"/>
        <v>6.5806451612903221</v>
      </c>
      <c r="C213" s="58">
        <v>2</v>
      </c>
      <c r="D213" s="58">
        <v>34</v>
      </c>
      <c r="E213" s="58">
        <v>89</v>
      </c>
      <c r="F213" s="58">
        <v>53</v>
      </c>
      <c r="G213" s="14">
        <f t="shared" si="79"/>
        <v>27</v>
      </c>
      <c r="H213" s="58">
        <v>48</v>
      </c>
      <c r="I213" s="14">
        <f t="shared" si="80"/>
        <v>7</v>
      </c>
      <c r="J213" s="58">
        <v>12</v>
      </c>
      <c r="K213" s="58">
        <v>34</v>
      </c>
      <c r="L213" s="17">
        <f t="shared" si="74"/>
        <v>60</v>
      </c>
      <c r="M213" s="58">
        <v>7</v>
      </c>
      <c r="N213" s="58">
        <v>0</v>
      </c>
      <c r="O213" s="59">
        <f t="shared" si="75"/>
        <v>22</v>
      </c>
      <c r="P213" s="60">
        <v>0</v>
      </c>
      <c r="Q213" s="52" t="s">
        <v>99</v>
      </c>
      <c r="R213" s="14">
        <f t="shared" si="76"/>
        <v>5</v>
      </c>
      <c r="S213" s="60">
        <v>0</v>
      </c>
      <c r="T213" s="58">
        <v>15</v>
      </c>
      <c r="U213" s="17">
        <f t="shared" si="77"/>
        <v>0</v>
      </c>
      <c r="V213" s="58">
        <v>0</v>
      </c>
      <c r="W213" s="58"/>
      <c r="X213" s="58"/>
      <c r="Y213" s="58"/>
      <c r="Z213" s="58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Z213" s="15" t="s">
        <v>13</v>
      </c>
    </row>
    <row r="214" spans="1:52" s="15" customFormat="1" x14ac:dyDescent="0.25">
      <c r="A214" s="52" t="s">
        <v>100</v>
      </c>
      <c r="B214" s="58">
        <f t="shared" si="78"/>
        <v>33.870967741935488</v>
      </c>
      <c r="C214" s="58">
        <v>0</v>
      </c>
      <c r="D214" s="58">
        <v>175</v>
      </c>
      <c r="E214" s="58">
        <v>148</v>
      </c>
      <c r="F214" s="58">
        <v>163</v>
      </c>
      <c r="G214" s="14">
        <f t="shared" si="79"/>
        <v>141</v>
      </c>
      <c r="H214" s="58">
        <v>169</v>
      </c>
      <c r="I214" s="14">
        <f t="shared" si="80"/>
        <v>34</v>
      </c>
      <c r="J214" s="58">
        <v>0</v>
      </c>
      <c r="K214" s="58">
        <v>175</v>
      </c>
      <c r="L214" s="17">
        <f t="shared" si="74"/>
        <v>169</v>
      </c>
      <c r="M214" s="58">
        <v>160</v>
      </c>
      <c r="N214" s="58">
        <v>170</v>
      </c>
      <c r="O214" s="59">
        <f t="shared" si="75"/>
        <v>113</v>
      </c>
      <c r="P214" s="60">
        <v>184</v>
      </c>
      <c r="Q214" s="52" t="s">
        <v>100</v>
      </c>
      <c r="R214" s="14">
        <f t="shared" si="76"/>
        <v>18</v>
      </c>
      <c r="S214" s="60">
        <v>0</v>
      </c>
      <c r="T214" s="58">
        <v>50</v>
      </c>
      <c r="U214" s="17">
        <f t="shared" si="77"/>
        <v>184</v>
      </c>
      <c r="V214" s="58">
        <v>34</v>
      </c>
      <c r="W214" s="58"/>
      <c r="X214" s="58"/>
      <c r="Y214" s="58"/>
      <c r="Z214" s="5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Z214" s="15" t="s">
        <v>13</v>
      </c>
    </row>
    <row r="215" spans="1:52" s="15" customFormat="1" x14ac:dyDescent="0.25">
      <c r="A215" s="52" t="s">
        <v>101</v>
      </c>
      <c r="B215" s="58">
        <f t="shared" si="78"/>
        <v>16.645161290322584</v>
      </c>
      <c r="C215" s="58">
        <v>0</v>
      </c>
      <c r="D215" s="58">
        <v>86</v>
      </c>
      <c r="E215" s="58">
        <v>70</v>
      </c>
      <c r="F215" s="58">
        <v>83</v>
      </c>
      <c r="G215" s="14">
        <f t="shared" si="79"/>
        <v>69</v>
      </c>
      <c r="H215" s="58">
        <v>83</v>
      </c>
      <c r="I215" s="14">
        <f t="shared" si="80"/>
        <v>17</v>
      </c>
      <c r="J215" s="58">
        <v>0</v>
      </c>
      <c r="K215" s="58">
        <v>86</v>
      </c>
      <c r="L215" s="17">
        <f t="shared" si="74"/>
        <v>83</v>
      </c>
      <c r="M215" s="58">
        <v>80</v>
      </c>
      <c r="N215" s="58">
        <v>81</v>
      </c>
      <c r="O215" s="59">
        <f t="shared" si="75"/>
        <v>55</v>
      </c>
      <c r="P215" s="60">
        <v>41</v>
      </c>
      <c r="Q215" s="52" t="s">
        <v>101</v>
      </c>
      <c r="R215" s="14">
        <f t="shared" si="76"/>
        <v>25</v>
      </c>
      <c r="S215" s="60">
        <v>0</v>
      </c>
      <c r="T215" s="58">
        <v>70</v>
      </c>
      <c r="U215" s="17">
        <f t="shared" si="77"/>
        <v>41</v>
      </c>
      <c r="V215" s="58">
        <v>23</v>
      </c>
      <c r="W215" s="58"/>
      <c r="X215" s="58"/>
      <c r="Y215" s="58"/>
      <c r="Z215" s="5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Z215" s="15" t="s">
        <v>13</v>
      </c>
    </row>
    <row r="216" spans="1:52" s="15" customFormat="1" x14ac:dyDescent="0.25">
      <c r="A216" s="52" t="s">
        <v>102</v>
      </c>
      <c r="B216" s="58">
        <f t="shared" si="78"/>
        <v>15.483870967741936</v>
      </c>
      <c r="C216" s="58">
        <v>10</v>
      </c>
      <c r="D216" s="58">
        <v>80</v>
      </c>
      <c r="E216" s="58">
        <v>189</v>
      </c>
      <c r="F216" s="58">
        <v>322</v>
      </c>
      <c r="G216" s="14">
        <f t="shared" si="79"/>
        <v>65</v>
      </c>
      <c r="H216" s="58">
        <v>194</v>
      </c>
      <c r="I216" s="14">
        <f t="shared" si="80"/>
        <v>15</v>
      </c>
      <c r="J216" s="58">
        <v>39</v>
      </c>
      <c r="K216" s="58">
        <v>80</v>
      </c>
      <c r="L216" s="17">
        <f t="shared" si="74"/>
        <v>233</v>
      </c>
      <c r="M216" s="58">
        <v>211</v>
      </c>
      <c r="N216" s="58">
        <v>267</v>
      </c>
      <c r="O216" s="59">
        <f t="shared" si="75"/>
        <v>52</v>
      </c>
      <c r="P216" s="60">
        <v>162</v>
      </c>
      <c r="Q216" s="52" t="s">
        <v>102</v>
      </c>
      <c r="R216" s="14">
        <f t="shared" si="76"/>
        <v>21</v>
      </c>
      <c r="S216" s="60">
        <v>14</v>
      </c>
      <c r="T216" s="58">
        <v>60</v>
      </c>
      <c r="U216" s="17">
        <f t="shared" si="77"/>
        <v>176</v>
      </c>
      <c r="V216" s="58">
        <v>30</v>
      </c>
      <c r="W216" s="58"/>
      <c r="X216" s="58"/>
      <c r="Y216" s="58"/>
      <c r="Z216" s="5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Z216" s="15" t="s">
        <v>13</v>
      </c>
    </row>
    <row r="217" spans="1:52" s="15" customFormat="1" x14ac:dyDescent="0.25">
      <c r="A217" s="52" t="s">
        <v>103</v>
      </c>
      <c r="B217" s="58">
        <f t="shared" si="78"/>
        <v>1.935483870967742</v>
      </c>
      <c r="C217" s="58">
        <v>0</v>
      </c>
      <c r="D217" s="58">
        <v>10</v>
      </c>
      <c r="E217" s="58">
        <v>4</v>
      </c>
      <c r="F217" s="58">
        <v>9</v>
      </c>
      <c r="G217" s="14">
        <f t="shared" si="79"/>
        <v>8</v>
      </c>
      <c r="H217" s="58">
        <v>10</v>
      </c>
      <c r="I217" s="14">
        <f t="shared" si="80"/>
        <v>2</v>
      </c>
      <c r="J217" s="58">
        <v>1</v>
      </c>
      <c r="K217" s="58">
        <v>10</v>
      </c>
      <c r="L217" s="17">
        <f t="shared" si="74"/>
        <v>11</v>
      </c>
      <c r="M217" s="58">
        <v>32</v>
      </c>
      <c r="N217" s="58">
        <v>17</v>
      </c>
      <c r="O217" s="59">
        <f t="shared" si="75"/>
        <v>6</v>
      </c>
      <c r="P217" s="60">
        <v>12</v>
      </c>
      <c r="Q217" s="52" t="s">
        <v>103</v>
      </c>
      <c r="R217" s="14">
        <f t="shared" si="76"/>
        <v>2</v>
      </c>
      <c r="S217" s="60">
        <v>0</v>
      </c>
      <c r="T217" s="58">
        <v>5</v>
      </c>
      <c r="U217" s="17">
        <f t="shared" si="77"/>
        <v>12</v>
      </c>
      <c r="V217" s="58">
        <v>1</v>
      </c>
      <c r="W217" s="58"/>
      <c r="X217" s="58"/>
      <c r="Y217" s="58"/>
      <c r="Z217" s="5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Z217" s="15" t="s">
        <v>13</v>
      </c>
    </row>
    <row r="218" spans="1:52" s="15" customFormat="1" x14ac:dyDescent="0.25">
      <c r="A218" s="52" t="s">
        <v>104</v>
      </c>
      <c r="B218" s="58">
        <f t="shared" si="78"/>
        <v>4.8387096774193541</v>
      </c>
      <c r="C218" s="58">
        <v>0</v>
      </c>
      <c r="D218" s="58">
        <v>25</v>
      </c>
      <c r="E218" s="58">
        <v>0</v>
      </c>
      <c r="F218" s="58">
        <v>0</v>
      </c>
      <c r="G218" s="14">
        <f t="shared" si="79"/>
        <v>20</v>
      </c>
      <c r="H218" s="58">
        <v>0</v>
      </c>
      <c r="I218" s="14">
        <f t="shared" si="80"/>
        <v>5</v>
      </c>
      <c r="J218" s="58">
        <v>0</v>
      </c>
      <c r="K218" s="58">
        <v>25</v>
      </c>
      <c r="L218" s="17">
        <f t="shared" si="74"/>
        <v>0</v>
      </c>
      <c r="M218" s="58">
        <v>0</v>
      </c>
      <c r="N218" s="58">
        <v>0</v>
      </c>
      <c r="O218" s="59">
        <f t="shared" si="75"/>
        <v>16</v>
      </c>
      <c r="P218" s="60">
        <v>0</v>
      </c>
      <c r="Q218" s="52" t="s">
        <v>104</v>
      </c>
      <c r="R218" s="14">
        <f t="shared" si="76"/>
        <v>7</v>
      </c>
      <c r="S218" s="60">
        <v>0</v>
      </c>
      <c r="T218" s="58">
        <v>20</v>
      </c>
      <c r="U218" s="17">
        <f t="shared" si="77"/>
        <v>0</v>
      </c>
      <c r="V218" s="58">
        <v>0</v>
      </c>
      <c r="W218" s="58"/>
      <c r="X218" s="58"/>
      <c r="Y218" s="58"/>
      <c r="Z218" s="5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Z218" s="15" t="s">
        <v>13</v>
      </c>
    </row>
    <row r="219" spans="1:52" s="15" customFormat="1" hidden="1" x14ac:dyDescent="0.25">
      <c r="A219" s="52" t="s">
        <v>105</v>
      </c>
      <c r="B219" s="58">
        <f>(D219/31)*6</f>
        <v>14.516129032258064</v>
      </c>
      <c r="C219" s="58">
        <v>0</v>
      </c>
      <c r="D219" s="58">
        <v>75</v>
      </c>
      <c r="E219" s="58">
        <v>0</v>
      </c>
      <c r="F219" s="58">
        <v>0</v>
      </c>
      <c r="G219" s="14">
        <f>ROUND(((K219/31)*25),0)</f>
        <v>8</v>
      </c>
      <c r="H219" s="58">
        <v>0</v>
      </c>
      <c r="I219" s="14">
        <f>ROUND(((K219/31)*6),0)</f>
        <v>2</v>
      </c>
      <c r="J219" s="58">
        <v>0</v>
      </c>
      <c r="K219" s="58">
        <v>10</v>
      </c>
      <c r="L219" s="17">
        <f>H219+J219</f>
        <v>0</v>
      </c>
      <c r="M219" s="58">
        <v>0</v>
      </c>
      <c r="N219" s="58">
        <v>0</v>
      </c>
      <c r="O219" s="59">
        <f t="shared" si="75"/>
        <v>6</v>
      </c>
      <c r="P219" s="60">
        <v>0</v>
      </c>
      <c r="Q219" s="52"/>
      <c r="R219" s="14"/>
      <c r="S219" s="58"/>
      <c r="T219" s="58"/>
      <c r="U219" s="17"/>
      <c r="V219" s="58"/>
      <c r="W219" s="58"/>
      <c r="X219" s="58"/>
      <c r="Y219" s="58"/>
      <c r="Z219" s="5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Z219" s="15" t="s">
        <v>106</v>
      </c>
    </row>
    <row r="220" spans="1:52" s="15" customFormat="1" x14ac:dyDescent="0.25">
      <c r="A220" s="52" t="s">
        <v>107</v>
      </c>
      <c r="B220" s="58">
        <f t="shared" si="78"/>
        <v>1.935483870967742</v>
      </c>
      <c r="C220" s="58">
        <v>0</v>
      </c>
      <c r="D220" s="58">
        <v>10</v>
      </c>
      <c r="E220" s="58">
        <v>0</v>
      </c>
      <c r="F220" s="58">
        <v>0</v>
      </c>
      <c r="G220" s="14">
        <f t="shared" si="79"/>
        <v>60</v>
      </c>
      <c r="H220" s="58">
        <v>0</v>
      </c>
      <c r="I220" s="14">
        <f t="shared" si="80"/>
        <v>15</v>
      </c>
      <c r="J220" s="58">
        <v>0</v>
      </c>
      <c r="K220" s="58">
        <v>75</v>
      </c>
      <c r="L220" s="17">
        <f t="shared" si="74"/>
        <v>0</v>
      </c>
      <c r="M220" s="58">
        <v>0</v>
      </c>
      <c r="N220" s="58">
        <v>0</v>
      </c>
      <c r="O220" s="59">
        <f t="shared" si="75"/>
        <v>48</v>
      </c>
      <c r="P220" s="60">
        <v>0</v>
      </c>
      <c r="Q220" s="52" t="s">
        <v>107</v>
      </c>
      <c r="R220" s="14">
        <f>ROUND((T220/31)*11,0)</f>
        <v>32</v>
      </c>
      <c r="S220" s="60">
        <v>0</v>
      </c>
      <c r="T220" s="58">
        <v>90</v>
      </c>
      <c r="U220" s="17">
        <f>S220+P220</f>
        <v>0</v>
      </c>
      <c r="V220" s="58">
        <v>15</v>
      </c>
      <c r="W220" s="58"/>
      <c r="X220" s="58"/>
      <c r="Y220" s="58"/>
      <c r="Z220" s="5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Z220" s="15" t="s">
        <v>13</v>
      </c>
    </row>
    <row r="221" spans="1:52" s="15" customFormat="1" x14ac:dyDescent="0.25">
      <c r="A221" s="52" t="s">
        <v>108</v>
      </c>
      <c r="B221" s="58">
        <f t="shared" si="78"/>
        <v>1.935483870967742</v>
      </c>
      <c r="C221" s="58">
        <v>0</v>
      </c>
      <c r="D221" s="58">
        <v>10</v>
      </c>
      <c r="E221" s="58">
        <v>0</v>
      </c>
      <c r="F221" s="58">
        <v>0</v>
      </c>
      <c r="G221" s="14">
        <f t="shared" si="79"/>
        <v>8</v>
      </c>
      <c r="H221" s="58">
        <v>0</v>
      </c>
      <c r="I221" s="14">
        <f t="shared" si="80"/>
        <v>2</v>
      </c>
      <c r="J221" s="58">
        <v>0</v>
      </c>
      <c r="K221" s="58">
        <v>10</v>
      </c>
      <c r="L221" s="17">
        <f t="shared" si="74"/>
        <v>0</v>
      </c>
      <c r="M221" s="58">
        <v>0</v>
      </c>
      <c r="N221" s="58">
        <v>0</v>
      </c>
      <c r="O221" s="59">
        <f t="shared" si="75"/>
        <v>6</v>
      </c>
      <c r="P221" s="60">
        <v>0</v>
      </c>
      <c r="Q221" s="52" t="s">
        <v>108</v>
      </c>
      <c r="R221" s="14">
        <f>ROUND((T221/31)*11,0)</f>
        <v>4</v>
      </c>
      <c r="S221" s="60">
        <v>0</v>
      </c>
      <c r="T221" s="58">
        <v>10</v>
      </c>
      <c r="U221" s="17">
        <f>S221+P221</f>
        <v>0</v>
      </c>
      <c r="V221" s="58">
        <v>0</v>
      </c>
      <c r="W221" s="58"/>
      <c r="X221" s="58"/>
      <c r="Y221" s="58"/>
      <c r="Z221" s="5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Z221" s="15" t="s">
        <v>13</v>
      </c>
    </row>
    <row r="222" spans="1:52" s="15" customFormat="1" x14ac:dyDescent="0.25">
      <c r="A222" s="52" t="s">
        <v>109</v>
      </c>
      <c r="B222" s="58">
        <f t="shared" si="78"/>
        <v>18.774193548387096</v>
      </c>
      <c r="C222" s="58">
        <v>14</v>
      </c>
      <c r="D222" s="58">
        <v>97</v>
      </c>
      <c r="E222" s="58">
        <v>78</v>
      </c>
      <c r="F222" s="58">
        <v>95</v>
      </c>
      <c r="G222" s="14">
        <f t="shared" si="79"/>
        <v>78</v>
      </c>
      <c r="H222" s="58">
        <v>69</v>
      </c>
      <c r="I222" s="14">
        <f t="shared" si="80"/>
        <v>19</v>
      </c>
      <c r="J222" s="58">
        <v>21</v>
      </c>
      <c r="K222" s="58">
        <v>97</v>
      </c>
      <c r="L222" s="17">
        <f t="shared" si="74"/>
        <v>90</v>
      </c>
      <c r="M222" s="58">
        <v>73</v>
      </c>
      <c r="N222" s="58">
        <v>81</v>
      </c>
      <c r="O222" s="59">
        <f t="shared" si="75"/>
        <v>63</v>
      </c>
      <c r="P222" s="60">
        <v>50</v>
      </c>
      <c r="Q222" s="52" t="s">
        <v>109</v>
      </c>
      <c r="R222" s="14">
        <f>ROUND((T222/31)*11,0)</f>
        <v>25</v>
      </c>
      <c r="S222" s="60">
        <v>13</v>
      </c>
      <c r="T222" s="58">
        <v>70</v>
      </c>
      <c r="U222" s="17">
        <f>S222+P222</f>
        <v>63</v>
      </c>
      <c r="V222" s="58">
        <v>24</v>
      </c>
      <c r="W222" s="58"/>
      <c r="X222" s="58"/>
      <c r="Y222" s="58"/>
      <c r="Z222" s="5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Z222" s="15" t="s">
        <v>13</v>
      </c>
    </row>
    <row r="223" spans="1:52" s="15" customFormat="1" x14ac:dyDescent="0.25">
      <c r="A223" s="52" t="s">
        <v>110</v>
      </c>
      <c r="B223" s="58">
        <f t="shared" si="78"/>
        <v>16.258064516129032</v>
      </c>
      <c r="C223" s="58">
        <v>5</v>
      </c>
      <c r="D223" s="58">
        <v>84</v>
      </c>
      <c r="E223" s="58">
        <v>98</v>
      </c>
      <c r="F223" s="58">
        <v>100</v>
      </c>
      <c r="G223" s="14">
        <f t="shared" si="79"/>
        <v>68</v>
      </c>
      <c r="H223" s="58">
        <v>174</v>
      </c>
      <c r="I223" s="14">
        <f t="shared" si="80"/>
        <v>16</v>
      </c>
      <c r="J223" s="58">
        <v>17</v>
      </c>
      <c r="K223" s="58">
        <v>84</v>
      </c>
      <c r="L223" s="17">
        <f t="shared" si="74"/>
        <v>191</v>
      </c>
      <c r="M223" s="58">
        <v>88</v>
      </c>
      <c r="N223" s="58">
        <v>107</v>
      </c>
      <c r="O223" s="59">
        <f t="shared" si="75"/>
        <v>54</v>
      </c>
      <c r="P223" s="60">
        <v>57</v>
      </c>
      <c r="Q223" s="52" t="s">
        <v>110</v>
      </c>
      <c r="R223" s="14">
        <f>ROUND((T223/31)*11,0)</f>
        <v>18</v>
      </c>
      <c r="S223" s="60">
        <v>10</v>
      </c>
      <c r="T223" s="58">
        <v>50</v>
      </c>
      <c r="U223" s="17">
        <f>S223+P223</f>
        <v>67</v>
      </c>
      <c r="V223" s="58">
        <v>32</v>
      </c>
      <c r="W223" s="58"/>
      <c r="X223" s="58"/>
      <c r="Y223" s="58"/>
      <c r="Z223" s="5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Z223" s="15" t="s">
        <v>13</v>
      </c>
    </row>
    <row r="224" spans="1:52" s="15" customFormat="1" x14ac:dyDescent="0.25">
      <c r="A224" s="52" t="s">
        <v>111</v>
      </c>
      <c r="B224" s="58">
        <f t="shared" si="78"/>
        <v>17.032258064516128</v>
      </c>
      <c r="C224" s="58">
        <v>9</v>
      </c>
      <c r="D224" s="58">
        <v>88</v>
      </c>
      <c r="E224" s="58">
        <v>67</v>
      </c>
      <c r="F224" s="58">
        <v>83</v>
      </c>
      <c r="G224" s="14">
        <f t="shared" si="79"/>
        <v>71</v>
      </c>
      <c r="H224" s="58">
        <v>76</v>
      </c>
      <c r="I224" s="14">
        <f t="shared" si="80"/>
        <v>17</v>
      </c>
      <c r="J224" s="58">
        <v>17</v>
      </c>
      <c r="K224" s="58">
        <v>88</v>
      </c>
      <c r="L224" s="17">
        <f t="shared" si="74"/>
        <v>93</v>
      </c>
      <c r="M224" s="58">
        <v>69</v>
      </c>
      <c r="N224" s="58">
        <v>84</v>
      </c>
      <c r="O224" s="59">
        <f t="shared" si="75"/>
        <v>57</v>
      </c>
      <c r="P224" s="60">
        <v>50</v>
      </c>
      <c r="Q224" s="52" t="s">
        <v>111</v>
      </c>
      <c r="R224" s="14">
        <f>ROUND((T224/31)*11,0)</f>
        <v>18</v>
      </c>
      <c r="S224" s="60">
        <v>0</v>
      </c>
      <c r="T224" s="58">
        <v>50</v>
      </c>
      <c r="U224" s="17">
        <f>S224+P224</f>
        <v>50</v>
      </c>
      <c r="V224" s="58">
        <v>27</v>
      </c>
      <c r="W224" s="58"/>
      <c r="X224" s="58"/>
      <c r="Y224" s="58"/>
      <c r="Z224" s="5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Z224" s="15" t="s">
        <v>13</v>
      </c>
    </row>
    <row r="225" spans="1:52" s="15" customFormat="1" hidden="1" x14ac:dyDescent="0.25">
      <c r="A225" s="52" t="s">
        <v>112</v>
      </c>
      <c r="B225" s="58">
        <f t="shared" si="78"/>
        <v>1.935483870967742</v>
      </c>
      <c r="C225" s="58">
        <v>0</v>
      </c>
      <c r="D225" s="58">
        <v>10</v>
      </c>
      <c r="E225" s="58">
        <v>0</v>
      </c>
      <c r="F225" s="58">
        <v>0</v>
      </c>
      <c r="G225" s="14">
        <f t="shared" si="79"/>
        <v>8</v>
      </c>
      <c r="H225" s="58">
        <v>0</v>
      </c>
      <c r="I225" s="14">
        <f t="shared" si="80"/>
        <v>2</v>
      </c>
      <c r="J225" s="58">
        <v>0</v>
      </c>
      <c r="K225" s="58">
        <v>10</v>
      </c>
      <c r="L225" s="17">
        <f t="shared" si="74"/>
        <v>0</v>
      </c>
      <c r="M225" s="58">
        <v>0</v>
      </c>
      <c r="N225" s="58">
        <v>0</v>
      </c>
      <c r="O225" s="59">
        <f t="shared" si="75"/>
        <v>6</v>
      </c>
      <c r="P225" s="60">
        <v>0</v>
      </c>
      <c r="Q225" s="52"/>
      <c r="R225" s="14"/>
      <c r="S225" s="58"/>
      <c r="T225" s="58"/>
      <c r="U225" s="17"/>
      <c r="V225" s="58"/>
      <c r="W225" s="58"/>
      <c r="X225" s="58"/>
      <c r="Y225" s="58"/>
      <c r="Z225" s="5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Z225" s="15" t="s">
        <v>106</v>
      </c>
    </row>
    <row r="226" spans="1:52" s="15" customFormat="1" x14ac:dyDescent="0.25">
      <c r="A226" s="52" t="s">
        <v>113</v>
      </c>
      <c r="B226" s="58">
        <f t="shared" si="78"/>
        <v>1.935483870967742</v>
      </c>
      <c r="C226" s="58">
        <v>0</v>
      </c>
      <c r="D226" s="58">
        <v>10</v>
      </c>
      <c r="E226" s="58">
        <v>0</v>
      </c>
      <c r="F226" s="58">
        <v>9</v>
      </c>
      <c r="G226" s="14">
        <f t="shared" si="79"/>
        <v>8</v>
      </c>
      <c r="H226" s="58">
        <v>7</v>
      </c>
      <c r="I226" s="14">
        <f t="shared" si="80"/>
        <v>2</v>
      </c>
      <c r="J226" s="58">
        <v>0</v>
      </c>
      <c r="K226" s="58">
        <v>10</v>
      </c>
      <c r="L226" s="17">
        <f t="shared" si="74"/>
        <v>7</v>
      </c>
      <c r="M226" s="58">
        <v>0</v>
      </c>
      <c r="N226" s="58">
        <v>0</v>
      </c>
      <c r="O226" s="59">
        <f t="shared" si="75"/>
        <v>6</v>
      </c>
      <c r="P226" s="60">
        <v>0</v>
      </c>
      <c r="Q226" s="52" t="s">
        <v>113</v>
      </c>
      <c r="R226" s="14">
        <f t="shared" ref="R226:R235" si="81">ROUND((T226/31)*11,0)</f>
        <v>2</v>
      </c>
      <c r="S226" s="60">
        <v>0</v>
      </c>
      <c r="T226" s="58">
        <v>5</v>
      </c>
      <c r="U226" s="17">
        <f t="shared" ref="U226:U235" si="82">S226+P226</f>
        <v>0</v>
      </c>
      <c r="V226" s="58">
        <v>0</v>
      </c>
      <c r="W226" s="58"/>
      <c r="X226" s="58"/>
      <c r="Y226" s="58"/>
      <c r="Z226" s="5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Z226" s="15" t="s">
        <v>13</v>
      </c>
    </row>
    <row r="227" spans="1:52" s="15" customFormat="1" x14ac:dyDescent="0.25">
      <c r="A227" s="22" t="str">
        <f>Q227</f>
        <v>Punção Aspirativa por Agulha Fina (PAAF): Tireóide</v>
      </c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52" t="s">
        <v>114</v>
      </c>
      <c r="R227" s="14">
        <f t="shared" si="81"/>
        <v>2</v>
      </c>
      <c r="S227" s="60">
        <v>0</v>
      </c>
      <c r="T227" s="58">
        <v>5</v>
      </c>
      <c r="U227" s="17">
        <f t="shared" si="82"/>
        <v>0</v>
      </c>
      <c r="V227" s="58">
        <v>0</v>
      </c>
      <c r="W227" s="58"/>
      <c r="X227" s="58"/>
      <c r="Y227" s="58"/>
      <c r="Z227" s="5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Z227" s="15" t="s">
        <v>13</v>
      </c>
    </row>
    <row r="228" spans="1:52" s="15" customFormat="1" x14ac:dyDescent="0.25">
      <c r="A228" s="52" t="s">
        <v>115</v>
      </c>
      <c r="B228" s="58">
        <f t="shared" si="78"/>
        <v>1.935483870967742</v>
      </c>
      <c r="C228" s="58">
        <v>0</v>
      </c>
      <c r="D228" s="58">
        <v>10</v>
      </c>
      <c r="E228" s="58">
        <v>0</v>
      </c>
      <c r="F228" s="58">
        <v>8</v>
      </c>
      <c r="G228" s="14">
        <f t="shared" si="79"/>
        <v>8</v>
      </c>
      <c r="H228" s="58">
        <v>9</v>
      </c>
      <c r="I228" s="14">
        <f t="shared" si="80"/>
        <v>2</v>
      </c>
      <c r="J228" s="58">
        <v>0</v>
      </c>
      <c r="K228" s="58">
        <v>10</v>
      </c>
      <c r="L228" s="17">
        <f t="shared" si="74"/>
        <v>9</v>
      </c>
      <c r="M228" s="58">
        <v>0</v>
      </c>
      <c r="N228" s="58">
        <v>0</v>
      </c>
      <c r="O228" s="59">
        <f t="shared" ref="O228:O235" si="83">ROUND((K228/31)*20,0)</f>
        <v>6</v>
      </c>
      <c r="P228" s="60">
        <v>0</v>
      </c>
      <c r="Q228" s="52" t="s">
        <v>115</v>
      </c>
      <c r="R228" s="14">
        <f t="shared" si="81"/>
        <v>2</v>
      </c>
      <c r="S228" s="60">
        <v>0</v>
      </c>
      <c r="T228" s="58">
        <v>5</v>
      </c>
      <c r="U228" s="17">
        <f t="shared" si="82"/>
        <v>0</v>
      </c>
      <c r="V228" s="58">
        <v>0</v>
      </c>
      <c r="W228" s="58"/>
      <c r="X228" s="58"/>
      <c r="Y228" s="58"/>
      <c r="Z228" s="5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Z228" s="15" t="s">
        <v>13</v>
      </c>
    </row>
    <row r="229" spans="1:52" s="15" customFormat="1" x14ac:dyDescent="0.25">
      <c r="A229" s="52" t="s">
        <v>116</v>
      </c>
      <c r="B229" s="58">
        <f t="shared" si="78"/>
        <v>98.903225806451616</v>
      </c>
      <c r="C229" s="58">
        <v>39</v>
      </c>
      <c r="D229" s="58">
        <v>511</v>
      </c>
      <c r="E229" s="58">
        <v>658</v>
      </c>
      <c r="F229" s="58">
        <v>748</v>
      </c>
      <c r="G229" s="14">
        <f t="shared" si="79"/>
        <v>412</v>
      </c>
      <c r="H229" s="58">
        <v>583</v>
      </c>
      <c r="I229" s="14">
        <f t="shared" si="80"/>
        <v>99</v>
      </c>
      <c r="J229" s="58">
        <v>64</v>
      </c>
      <c r="K229" s="58">
        <v>511</v>
      </c>
      <c r="L229" s="17">
        <f t="shared" si="74"/>
        <v>647</v>
      </c>
      <c r="M229" s="58">
        <v>714</v>
      </c>
      <c r="N229" s="58">
        <v>584</v>
      </c>
      <c r="O229" s="59">
        <f t="shared" si="83"/>
        <v>330</v>
      </c>
      <c r="P229" s="60">
        <v>322</v>
      </c>
      <c r="Q229" s="52" t="s">
        <v>116</v>
      </c>
      <c r="R229" s="14">
        <f t="shared" si="81"/>
        <v>53</v>
      </c>
      <c r="S229" s="60">
        <v>5</v>
      </c>
      <c r="T229" s="58">
        <v>150</v>
      </c>
      <c r="U229" s="17">
        <f t="shared" si="82"/>
        <v>327</v>
      </c>
      <c r="V229" s="58">
        <v>53</v>
      </c>
      <c r="W229" s="58"/>
      <c r="X229" s="58"/>
      <c r="Y229" s="58"/>
      <c r="Z229" s="5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Z229" s="15" t="s">
        <v>13</v>
      </c>
    </row>
    <row r="230" spans="1:52" s="15" customFormat="1" x14ac:dyDescent="0.25">
      <c r="A230" s="52" t="s">
        <v>117</v>
      </c>
      <c r="B230" s="58">
        <f t="shared" si="78"/>
        <v>47.806451612903224</v>
      </c>
      <c r="C230" s="58">
        <v>15</v>
      </c>
      <c r="D230" s="58">
        <v>247</v>
      </c>
      <c r="E230" s="58">
        <v>267</v>
      </c>
      <c r="F230" s="58">
        <v>327</v>
      </c>
      <c r="G230" s="14">
        <f t="shared" si="79"/>
        <v>199</v>
      </c>
      <c r="H230" s="58">
        <v>247</v>
      </c>
      <c r="I230" s="14">
        <f t="shared" si="80"/>
        <v>48</v>
      </c>
      <c r="J230" s="58">
        <v>47</v>
      </c>
      <c r="K230" s="58">
        <v>247</v>
      </c>
      <c r="L230" s="17">
        <f t="shared" si="74"/>
        <v>294</v>
      </c>
      <c r="M230" s="58">
        <v>306</v>
      </c>
      <c r="N230" s="58">
        <v>279</v>
      </c>
      <c r="O230" s="59">
        <f t="shared" si="83"/>
        <v>159</v>
      </c>
      <c r="P230" s="60">
        <v>160</v>
      </c>
      <c r="Q230" s="52" t="s">
        <v>117</v>
      </c>
      <c r="R230" s="14">
        <f t="shared" si="81"/>
        <v>53</v>
      </c>
      <c r="S230" s="60">
        <v>19</v>
      </c>
      <c r="T230" s="58">
        <v>150</v>
      </c>
      <c r="U230" s="17">
        <f t="shared" si="82"/>
        <v>179</v>
      </c>
      <c r="V230" s="58">
        <v>60</v>
      </c>
      <c r="W230" s="58"/>
      <c r="X230" s="58"/>
      <c r="Y230" s="58"/>
      <c r="Z230" s="5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Z230" s="15" t="s">
        <v>13</v>
      </c>
    </row>
    <row r="231" spans="1:52" s="15" customFormat="1" x14ac:dyDescent="0.25">
      <c r="A231" s="52" t="s">
        <v>118</v>
      </c>
      <c r="B231" s="58">
        <f t="shared" si="78"/>
        <v>12</v>
      </c>
      <c r="C231" s="58">
        <v>0</v>
      </c>
      <c r="D231" s="58">
        <v>62</v>
      </c>
      <c r="E231" s="58">
        <v>50</v>
      </c>
      <c r="F231" s="58">
        <v>54</v>
      </c>
      <c r="G231" s="14">
        <f t="shared" si="79"/>
        <v>50</v>
      </c>
      <c r="H231" s="58">
        <v>43</v>
      </c>
      <c r="I231" s="14">
        <f t="shared" si="80"/>
        <v>12</v>
      </c>
      <c r="J231" s="58">
        <v>2</v>
      </c>
      <c r="K231" s="58">
        <v>62</v>
      </c>
      <c r="L231" s="17">
        <f t="shared" si="74"/>
        <v>45</v>
      </c>
      <c r="M231" s="58">
        <v>58</v>
      </c>
      <c r="N231" s="58">
        <v>58</v>
      </c>
      <c r="O231" s="59">
        <f t="shared" si="83"/>
        <v>40</v>
      </c>
      <c r="P231" s="60">
        <v>45</v>
      </c>
      <c r="Q231" s="52" t="s">
        <v>118</v>
      </c>
      <c r="R231" s="14">
        <f t="shared" si="81"/>
        <v>14</v>
      </c>
      <c r="S231" s="60">
        <v>3</v>
      </c>
      <c r="T231" s="58">
        <v>40</v>
      </c>
      <c r="U231" s="17">
        <f t="shared" si="82"/>
        <v>48</v>
      </c>
      <c r="V231" s="58">
        <v>19</v>
      </c>
      <c r="W231" s="58"/>
      <c r="X231" s="58"/>
      <c r="Y231" s="58"/>
      <c r="Z231" s="5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Z231" s="15" t="s">
        <v>13</v>
      </c>
    </row>
    <row r="232" spans="1:52" s="15" customFormat="1" x14ac:dyDescent="0.25">
      <c r="A232" s="52" t="s">
        <v>119</v>
      </c>
      <c r="B232" s="58">
        <f t="shared" si="78"/>
        <v>54</v>
      </c>
      <c r="C232" s="58">
        <v>33</v>
      </c>
      <c r="D232" s="58">
        <v>279</v>
      </c>
      <c r="E232" s="58">
        <v>324</v>
      </c>
      <c r="F232" s="58">
        <v>393</v>
      </c>
      <c r="G232" s="14">
        <f t="shared" si="79"/>
        <v>225</v>
      </c>
      <c r="H232" s="58">
        <v>284</v>
      </c>
      <c r="I232" s="14">
        <f t="shared" si="80"/>
        <v>54</v>
      </c>
      <c r="J232" s="58">
        <v>38</v>
      </c>
      <c r="K232" s="58">
        <v>279</v>
      </c>
      <c r="L232" s="17">
        <f t="shared" si="74"/>
        <v>322</v>
      </c>
      <c r="M232" s="58">
        <v>337</v>
      </c>
      <c r="N232" s="58">
        <v>412</v>
      </c>
      <c r="O232" s="59">
        <f t="shared" si="83"/>
        <v>180</v>
      </c>
      <c r="P232" s="60">
        <v>217</v>
      </c>
      <c r="Q232" s="52" t="s">
        <v>119</v>
      </c>
      <c r="R232" s="14">
        <f t="shared" si="81"/>
        <v>106</v>
      </c>
      <c r="S232" s="60">
        <v>39</v>
      </c>
      <c r="T232" s="58">
        <v>300</v>
      </c>
      <c r="U232" s="17">
        <f t="shared" si="82"/>
        <v>256</v>
      </c>
      <c r="V232" s="58">
        <v>127</v>
      </c>
      <c r="W232" s="58"/>
      <c r="X232" s="58"/>
      <c r="Y232" s="58"/>
      <c r="Z232" s="5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Z232" s="15" t="s">
        <v>13</v>
      </c>
    </row>
    <row r="233" spans="1:52" s="15" customFormat="1" x14ac:dyDescent="0.25">
      <c r="A233" s="52" t="s">
        <v>120</v>
      </c>
      <c r="B233" s="58">
        <f t="shared" si="78"/>
        <v>71.032258064516128</v>
      </c>
      <c r="C233" s="58">
        <v>28</v>
      </c>
      <c r="D233" s="58">
        <v>367</v>
      </c>
      <c r="E233" s="58">
        <v>386</v>
      </c>
      <c r="F233" s="58">
        <v>356</v>
      </c>
      <c r="G233" s="14">
        <f t="shared" si="79"/>
        <v>296</v>
      </c>
      <c r="H233" s="58">
        <v>366</v>
      </c>
      <c r="I233" s="14">
        <f t="shared" si="80"/>
        <v>71</v>
      </c>
      <c r="J233" s="58">
        <v>64</v>
      </c>
      <c r="K233" s="58">
        <v>367</v>
      </c>
      <c r="L233" s="17">
        <f t="shared" si="74"/>
        <v>430</v>
      </c>
      <c r="M233" s="58">
        <v>357</v>
      </c>
      <c r="N233" s="58">
        <v>449</v>
      </c>
      <c r="O233" s="59">
        <f t="shared" si="83"/>
        <v>237</v>
      </c>
      <c r="P233" s="60">
        <v>403</v>
      </c>
      <c r="Q233" s="52" t="s">
        <v>120</v>
      </c>
      <c r="R233" s="14">
        <f t="shared" si="81"/>
        <v>53</v>
      </c>
      <c r="S233" s="60">
        <v>0</v>
      </c>
      <c r="T233" s="58">
        <v>150</v>
      </c>
      <c r="U233" s="17">
        <f t="shared" si="82"/>
        <v>403</v>
      </c>
      <c r="V233" s="58">
        <v>71</v>
      </c>
      <c r="W233" s="58"/>
      <c r="X233" s="58"/>
      <c r="Y233" s="58"/>
      <c r="Z233" s="5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Z233" s="15" t="s">
        <v>13</v>
      </c>
    </row>
    <row r="234" spans="1:52" s="15" customFormat="1" x14ac:dyDescent="0.25">
      <c r="A234" s="52" t="s">
        <v>121</v>
      </c>
      <c r="B234" s="58">
        <f t="shared" si="78"/>
        <v>1.935483870967742</v>
      </c>
      <c r="C234" s="58">
        <v>0</v>
      </c>
      <c r="D234" s="58">
        <v>10</v>
      </c>
      <c r="E234" s="58">
        <v>1</v>
      </c>
      <c r="F234" s="58">
        <v>1</v>
      </c>
      <c r="G234" s="14">
        <f t="shared" si="79"/>
        <v>8</v>
      </c>
      <c r="H234" s="58">
        <v>4</v>
      </c>
      <c r="I234" s="14">
        <f t="shared" si="80"/>
        <v>2</v>
      </c>
      <c r="J234" s="58">
        <v>0</v>
      </c>
      <c r="K234" s="58">
        <v>10</v>
      </c>
      <c r="L234" s="17">
        <f t="shared" si="74"/>
        <v>4</v>
      </c>
      <c r="M234" s="58">
        <v>3</v>
      </c>
      <c r="N234" s="58">
        <v>5</v>
      </c>
      <c r="O234" s="59">
        <f t="shared" si="83"/>
        <v>6</v>
      </c>
      <c r="P234" s="60">
        <v>4</v>
      </c>
      <c r="Q234" s="52" t="s">
        <v>121</v>
      </c>
      <c r="R234" s="14">
        <f t="shared" si="81"/>
        <v>4</v>
      </c>
      <c r="S234" s="60">
        <v>0</v>
      </c>
      <c r="T234" s="58">
        <v>10</v>
      </c>
      <c r="U234" s="17">
        <f t="shared" si="82"/>
        <v>4</v>
      </c>
      <c r="V234" s="58">
        <v>0</v>
      </c>
      <c r="W234" s="58"/>
      <c r="X234" s="58"/>
      <c r="Y234" s="58"/>
      <c r="Z234" s="5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Z234" s="15" t="s">
        <v>13</v>
      </c>
    </row>
    <row r="235" spans="1:52" s="15" customFormat="1" x14ac:dyDescent="0.25">
      <c r="A235" s="52" t="s">
        <v>122</v>
      </c>
      <c r="B235" s="58">
        <f t="shared" si="78"/>
        <v>1.935483870967742</v>
      </c>
      <c r="C235" s="58">
        <v>0</v>
      </c>
      <c r="D235" s="58">
        <v>10</v>
      </c>
      <c r="E235" s="58">
        <v>0</v>
      </c>
      <c r="F235" s="58">
        <v>0</v>
      </c>
      <c r="G235" s="14">
        <f t="shared" si="79"/>
        <v>8</v>
      </c>
      <c r="H235" s="58">
        <v>0</v>
      </c>
      <c r="I235" s="14">
        <f t="shared" si="80"/>
        <v>2</v>
      </c>
      <c r="J235" s="58">
        <v>0</v>
      </c>
      <c r="K235" s="58">
        <v>10</v>
      </c>
      <c r="L235" s="17">
        <f t="shared" si="74"/>
        <v>0</v>
      </c>
      <c r="M235" s="58">
        <v>0</v>
      </c>
      <c r="N235" s="58">
        <v>0</v>
      </c>
      <c r="O235" s="59">
        <f t="shared" si="83"/>
        <v>6</v>
      </c>
      <c r="P235" s="60">
        <v>0</v>
      </c>
      <c r="Q235" s="52" t="s">
        <v>122</v>
      </c>
      <c r="R235" s="14">
        <f t="shared" si="81"/>
        <v>4</v>
      </c>
      <c r="S235" s="60">
        <v>0</v>
      </c>
      <c r="T235" s="58">
        <v>10</v>
      </c>
      <c r="U235" s="17">
        <f t="shared" si="82"/>
        <v>0</v>
      </c>
      <c r="V235" s="58">
        <v>0</v>
      </c>
      <c r="W235" s="58"/>
      <c r="X235" s="58"/>
      <c r="Y235" s="58"/>
      <c r="Z235" s="5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Z235" s="15" t="s">
        <v>13</v>
      </c>
    </row>
    <row r="236" spans="1:52" s="21" customFormat="1" x14ac:dyDescent="0.25">
      <c r="A236" s="67" t="s">
        <v>15</v>
      </c>
      <c r="B236" s="68">
        <f t="shared" ref="B236:Y236" si="84">SUM(B209:B235)</f>
        <v>464.51612903225805</v>
      </c>
      <c r="C236" s="68">
        <f t="shared" si="84"/>
        <v>155</v>
      </c>
      <c r="D236" s="68">
        <f t="shared" si="84"/>
        <v>2400</v>
      </c>
      <c r="E236" s="68">
        <f t="shared" si="84"/>
        <v>2458</v>
      </c>
      <c r="F236" s="68">
        <f t="shared" si="84"/>
        <v>2830</v>
      </c>
      <c r="G236" s="68">
        <f t="shared" si="84"/>
        <v>1933</v>
      </c>
      <c r="H236" s="68">
        <f t="shared" si="84"/>
        <v>2366</v>
      </c>
      <c r="I236" s="68">
        <f t="shared" si="84"/>
        <v>467</v>
      </c>
      <c r="J236" s="68">
        <f t="shared" si="84"/>
        <v>322</v>
      </c>
      <c r="K236" s="68">
        <f>SUM(K209:K235)</f>
        <v>2400</v>
      </c>
      <c r="L236" s="68">
        <f t="shared" si="84"/>
        <v>2688</v>
      </c>
      <c r="M236" s="68">
        <f t="shared" si="84"/>
        <v>2497</v>
      </c>
      <c r="N236" s="68">
        <f t="shared" si="84"/>
        <v>2595</v>
      </c>
      <c r="O236" s="68">
        <f>SUM(O209:O235)</f>
        <v>1544</v>
      </c>
      <c r="P236" s="68">
        <f>SUM(P209:P235)</f>
        <v>1707</v>
      </c>
      <c r="Q236" s="67" t="s">
        <v>15</v>
      </c>
      <c r="R236" s="68">
        <f>SUM(R209:R235)</f>
        <v>490</v>
      </c>
      <c r="S236" s="68">
        <f t="shared" si="84"/>
        <v>103</v>
      </c>
      <c r="T236" s="68">
        <f>SUM(T209:T235)</f>
        <v>1375</v>
      </c>
      <c r="U236" s="68">
        <f t="shared" si="84"/>
        <v>1810</v>
      </c>
      <c r="V236" s="68">
        <f t="shared" si="84"/>
        <v>520</v>
      </c>
      <c r="W236" s="68">
        <f t="shared" si="84"/>
        <v>0</v>
      </c>
      <c r="X236" s="68">
        <f t="shared" si="84"/>
        <v>0</v>
      </c>
      <c r="Y236" s="68">
        <f t="shared" si="84"/>
        <v>0</v>
      </c>
      <c r="Z236" s="68">
        <f t="shared" ref="Z236:AR236" si="85">SUM(Z209:Z235)</f>
        <v>0</v>
      </c>
      <c r="AA236" s="69">
        <f t="shared" si="85"/>
        <v>0</v>
      </c>
      <c r="AB236" s="69">
        <f t="shared" si="85"/>
        <v>0</v>
      </c>
      <c r="AC236" s="69">
        <f t="shared" si="85"/>
        <v>0</v>
      </c>
      <c r="AD236" s="69">
        <f t="shared" si="85"/>
        <v>0</v>
      </c>
      <c r="AE236" s="69">
        <f t="shared" si="85"/>
        <v>0</v>
      </c>
      <c r="AF236" s="69">
        <f t="shared" si="85"/>
        <v>0</v>
      </c>
      <c r="AG236" s="69">
        <f t="shared" si="85"/>
        <v>0</v>
      </c>
      <c r="AH236" s="69">
        <f t="shared" si="85"/>
        <v>0</v>
      </c>
      <c r="AI236" s="69">
        <f t="shared" si="85"/>
        <v>0</v>
      </c>
      <c r="AJ236" s="69">
        <f t="shared" si="85"/>
        <v>0</v>
      </c>
      <c r="AK236" s="69">
        <f t="shared" si="85"/>
        <v>0</v>
      </c>
      <c r="AL236" s="69">
        <f t="shared" si="85"/>
        <v>0</v>
      </c>
      <c r="AM236" s="69">
        <f t="shared" si="85"/>
        <v>0</v>
      </c>
      <c r="AN236" s="69">
        <f t="shared" si="85"/>
        <v>0</v>
      </c>
      <c r="AO236" s="69">
        <f t="shared" si="85"/>
        <v>0</v>
      </c>
      <c r="AP236" s="69">
        <f t="shared" si="85"/>
        <v>0</v>
      </c>
      <c r="AQ236" s="69">
        <f t="shared" si="85"/>
        <v>0</v>
      </c>
      <c r="AR236" s="69">
        <f t="shared" si="85"/>
        <v>0</v>
      </c>
      <c r="AZ236" s="21" t="s">
        <v>13</v>
      </c>
    </row>
    <row r="237" spans="1:52" x14ac:dyDescent="0.25">
      <c r="A237" s="22">
        <f t="shared" ref="A237:A248" si="86">Q237</f>
        <v>0</v>
      </c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54"/>
      <c r="R237" s="55"/>
      <c r="S237" s="55"/>
      <c r="T237" s="55"/>
      <c r="U237" s="55"/>
      <c r="V237" s="55"/>
      <c r="W237" s="55"/>
      <c r="X237" s="55"/>
      <c r="Y237" s="55"/>
      <c r="Z237" s="55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Z237" s="3" t="s">
        <v>13</v>
      </c>
    </row>
    <row r="238" spans="1:52" s="21" customFormat="1" x14ac:dyDescent="0.25">
      <c r="A238" s="22" t="str">
        <f t="shared" si="86"/>
        <v>19. SADT EXTERNO ABSENTEÍSMO</v>
      </c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73" t="s">
        <v>126</v>
      </c>
      <c r="R238" s="71"/>
      <c r="S238" s="71"/>
      <c r="T238" s="74"/>
      <c r="U238" s="8">
        <f t="shared" ref="U238:AR238" si="87">U$4</f>
        <v>45658</v>
      </c>
      <c r="V238" s="8">
        <f t="shared" si="87"/>
        <v>45689</v>
      </c>
      <c r="W238" s="8">
        <f t="shared" si="87"/>
        <v>45717</v>
      </c>
      <c r="X238" s="8">
        <f t="shared" si="87"/>
        <v>45748</v>
      </c>
      <c r="Y238" s="8">
        <f t="shared" si="87"/>
        <v>45778</v>
      </c>
      <c r="Z238" s="8">
        <f t="shared" si="87"/>
        <v>45809</v>
      </c>
      <c r="AA238" s="8">
        <f t="shared" si="87"/>
        <v>45839</v>
      </c>
      <c r="AB238" s="8">
        <f t="shared" si="87"/>
        <v>45870</v>
      </c>
      <c r="AC238" s="8">
        <f t="shared" si="87"/>
        <v>45901</v>
      </c>
      <c r="AD238" s="8">
        <f t="shared" si="87"/>
        <v>45931</v>
      </c>
      <c r="AE238" s="8">
        <f t="shared" si="87"/>
        <v>45962</v>
      </c>
      <c r="AF238" s="8">
        <f t="shared" si="87"/>
        <v>45992</v>
      </c>
      <c r="AG238" s="8">
        <f t="shared" si="87"/>
        <v>46023</v>
      </c>
      <c r="AH238" s="8">
        <f t="shared" si="87"/>
        <v>46054</v>
      </c>
      <c r="AI238" s="8">
        <f t="shared" si="87"/>
        <v>46082</v>
      </c>
      <c r="AJ238" s="8">
        <f t="shared" si="87"/>
        <v>46113</v>
      </c>
      <c r="AK238" s="8">
        <f t="shared" si="87"/>
        <v>46143</v>
      </c>
      <c r="AL238" s="8">
        <f t="shared" si="87"/>
        <v>46174</v>
      </c>
      <c r="AM238" s="8">
        <f t="shared" si="87"/>
        <v>46204</v>
      </c>
      <c r="AN238" s="8">
        <f t="shared" si="87"/>
        <v>46235</v>
      </c>
      <c r="AO238" s="8">
        <f t="shared" si="87"/>
        <v>46266</v>
      </c>
      <c r="AP238" s="8">
        <f t="shared" si="87"/>
        <v>46296</v>
      </c>
      <c r="AQ238" s="8">
        <f t="shared" si="87"/>
        <v>46327</v>
      </c>
      <c r="AR238" s="8">
        <f t="shared" si="87"/>
        <v>46357</v>
      </c>
      <c r="AZ238" s="21" t="s">
        <v>17</v>
      </c>
    </row>
    <row r="239" spans="1:52" s="21" customFormat="1" x14ac:dyDescent="0.25">
      <c r="A239" s="22" t="str">
        <f t="shared" si="86"/>
        <v>Audiometria</v>
      </c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75" t="s">
        <v>95</v>
      </c>
      <c r="R239" s="71"/>
      <c r="S239" s="71"/>
      <c r="T239" s="71"/>
      <c r="U239" s="71"/>
      <c r="V239" s="79">
        <f t="shared" ref="V239:V255" si="88">IF(V209="","Aguardando...",IFERROR(((V179-V209)/V179),0))</f>
        <v>0</v>
      </c>
      <c r="W239" s="79" t="str">
        <f t="shared" ref="W239:AR251" si="89">IF(W209="","Aguardando...",IFERROR(((W179-W209)/W179),0))</f>
        <v>Aguardando...</v>
      </c>
      <c r="X239" s="79" t="str">
        <f t="shared" si="89"/>
        <v>Aguardando...</v>
      </c>
      <c r="Y239" s="79" t="str">
        <f t="shared" si="89"/>
        <v>Aguardando...</v>
      </c>
      <c r="Z239" s="79" t="str">
        <f t="shared" si="89"/>
        <v>Aguardando...</v>
      </c>
      <c r="AA239" s="79" t="str">
        <f t="shared" si="89"/>
        <v>Aguardando...</v>
      </c>
      <c r="AB239" s="79" t="str">
        <f t="shared" si="89"/>
        <v>Aguardando...</v>
      </c>
      <c r="AC239" s="79" t="str">
        <f t="shared" si="89"/>
        <v>Aguardando...</v>
      </c>
      <c r="AD239" s="79" t="str">
        <f t="shared" si="89"/>
        <v>Aguardando...</v>
      </c>
      <c r="AE239" s="79" t="str">
        <f t="shared" si="89"/>
        <v>Aguardando...</v>
      </c>
      <c r="AF239" s="79" t="str">
        <f t="shared" si="89"/>
        <v>Aguardando...</v>
      </c>
      <c r="AG239" s="79" t="str">
        <f t="shared" si="89"/>
        <v>Aguardando...</v>
      </c>
      <c r="AH239" s="79" t="str">
        <f t="shared" si="89"/>
        <v>Aguardando...</v>
      </c>
      <c r="AI239" s="79" t="str">
        <f t="shared" si="89"/>
        <v>Aguardando...</v>
      </c>
      <c r="AJ239" s="79" t="str">
        <f t="shared" si="89"/>
        <v>Aguardando...</v>
      </c>
      <c r="AK239" s="79" t="str">
        <f t="shared" si="89"/>
        <v>Aguardando...</v>
      </c>
      <c r="AL239" s="79" t="str">
        <f t="shared" si="89"/>
        <v>Aguardando...</v>
      </c>
      <c r="AM239" s="79" t="str">
        <f t="shared" si="89"/>
        <v>Aguardando...</v>
      </c>
      <c r="AN239" s="79" t="str">
        <f t="shared" si="89"/>
        <v>Aguardando...</v>
      </c>
      <c r="AO239" s="79" t="str">
        <f t="shared" si="89"/>
        <v>Aguardando...</v>
      </c>
      <c r="AP239" s="79" t="str">
        <f t="shared" si="89"/>
        <v>Aguardando...</v>
      </c>
      <c r="AQ239" s="79" t="str">
        <f t="shared" si="89"/>
        <v>Aguardando...</v>
      </c>
      <c r="AR239" s="79" t="str">
        <f t="shared" si="89"/>
        <v>Aguardando...</v>
      </c>
      <c r="AZ239" s="21" t="s">
        <v>13</v>
      </c>
    </row>
    <row r="240" spans="1:52" s="21" customFormat="1" x14ac:dyDescent="0.25">
      <c r="A240" s="22" t="str">
        <f t="shared" si="86"/>
        <v>Cistoscopia</v>
      </c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75" t="s">
        <v>96</v>
      </c>
      <c r="R240" s="71"/>
      <c r="S240" s="71"/>
      <c r="T240" s="71"/>
      <c r="U240" s="71"/>
      <c r="V240" s="80">
        <f t="shared" si="88"/>
        <v>0</v>
      </c>
      <c r="W240" s="80" t="str">
        <f t="shared" ref="W240:AK240" si="90">IF(W210="","Aguardando...",IFERROR(((W180-W210)/W180),0))</f>
        <v>Aguardando...</v>
      </c>
      <c r="X240" s="80" t="str">
        <f t="shared" si="90"/>
        <v>Aguardando...</v>
      </c>
      <c r="Y240" s="80" t="str">
        <f t="shared" si="90"/>
        <v>Aguardando...</v>
      </c>
      <c r="Z240" s="80" t="str">
        <f t="shared" si="90"/>
        <v>Aguardando...</v>
      </c>
      <c r="AA240" s="80" t="str">
        <f t="shared" si="90"/>
        <v>Aguardando...</v>
      </c>
      <c r="AB240" s="80" t="str">
        <f t="shared" si="90"/>
        <v>Aguardando...</v>
      </c>
      <c r="AC240" s="80" t="str">
        <f t="shared" si="90"/>
        <v>Aguardando...</v>
      </c>
      <c r="AD240" s="80" t="str">
        <f t="shared" si="90"/>
        <v>Aguardando...</v>
      </c>
      <c r="AE240" s="80" t="str">
        <f t="shared" si="90"/>
        <v>Aguardando...</v>
      </c>
      <c r="AF240" s="80" t="str">
        <f t="shared" si="90"/>
        <v>Aguardando...</v>
      </c>
      <c r="AG240" s="80" t="str">
        <f t="shared" si="90"/>
        <v>Aguardando...</v>
      </c>
      <c r="AH240" s="80" t="str">
        <f t="shared" si="90"/>
        <v>Aguardando...</v>
      </c>
      <c r="AI240" s="80" t="str">
        <f t="shared" si="90"/>
        <v>Aguardando...</v>
      </c>
      <c r="AJ240" s="80" t="str">
        <f t="shared" si="90"/>
        <v>Aguardando...</v>
      </c>
      <c r="AK240" s="80" t="str">
        <f t="shared" si="90"/>
        <v>Aguardando...</v>
      </c>
      <c r="AL240" s="80" t="str">
        <f t="shared" si="89"/>
        <v>Aguardando...</v>
      </c>
      <c r="AM240" s="80" t="str">
        <f t="shared" si="89"/>
        <v>Aguardando...</v>
      </c>
      <c r="AN240" s="80" t="str">
        <f t="shared" si="89"/>
        <v>Aguardando...</v>
      </c>
      <c r="AO240" s="80" t="str">
        <f t="shared" si="89"/>
        <v>Aguardando...</v>
      </c>
      <c r="AP240" s="80" t="str">
        <f t="shared" si="89"/>
        <v>Aguardando...</v>
      </c>
      <c r="AQ240" s="80" t="str">
        <f t="shared" si="89"/>
        <v>Aguardando...</v>
      </c>
      <c r="AR240" s="80" t="str">
        <f t="shared" si="89"/>
        <v>Aguardando...</v>
      </c>
      <c r="AZ240" s="21" t="s">
        <v>13</v>
      </c>
    </row>
    <row r="241" spans="1:52" s="21" customFormat="1" x14ac:dyDescent="0.25">
      <c r="A241" s="22" t="str">
        <f t="shared" si="86"/>
        <v>Colonoscopia</v>
      </c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75" t="s">
        <v>97</v>
      </c>
      <c r="R241" s="71"/>
      <c r="S241" s="71"/>
      <c r="T241" s="71"/>
      <c r="U241" s="71"/>
      <c r="V241" s="80">
        <f t="shared" si="88"/>
        <v>0</v>
      </c>
      <c r="W241" s="80" t="str">
        <f t="shared" si="89"/>
        <v>Aguardando...</v>
      </c>
      <c r="X241" s="80" t="str">
        <f t="shared" si="89"/>
        <v>Aguardando...</v>
      </c>
      <c r="Y241" s="80" t="str">
        <f t="shared" si="89"/>
        <v>Aguardando...</v>
      </c>
      <c r="Z241" s="80" t="str">
        <f t="shared" si="89"/>
        <v>Aguardando...</v>
      </c>
      <c r="AA241" s="80" t="str">
        <f t="shared" si="89"/>
        <v>Aguardando...</v>
      </c>
      <c r="AB241" s="80" t="str">
        <f t="shared" si="89"/>
        <v>Aguardando...</v>
      </c>
      <c r="AC241" s="80" t="str">
        <f t="shared" si="89"/>
        <v>Aguardando...</v>
      </c>
      <c r="AD241" s="80" t="str">
        <f t="shared" si="89"/>
        <v>Aguardando...</v>
      </c>
      <c r="AE241" s="80" t="str">
        <f t="shared" si="89"/>
        <v>Aguardando...</v>
      </c>
      <c r="AF241" s="80" t="str">
        <f t="shared" si="89"/>
        <v>Aguardando...</v>
      </c>
      <c r="AG241" s="80" t="str">
        <f t="shared" si="89"/>
        <v>Aguardando...</v>
      </c>
      <c r="AH241" s="80" t="str">
        <f t="shared" si="89"/>
        <v>Aguardando...</v>
      </c>
      <c r="AI241" s="80" t="str">
        <f t="shared" si="89"/>
        <v>Aguardando...</v>
      </c>
      <c r="AJ241" s="80" t="str">
        <f t="shared" si="89"/>
        <v>Aguardando...</v>
      </c>
      <c r="AK241" s="80" t="str">
        <f t="shared" si="89"/>
        <v>Aguardando...</v>
      </c>
      <c r="AL241" s="80" t="str">
        <f t="shared" si="89"/>
        <v>Aguardando...</v>
      </c>
      <c r="AM241" s="80" t="str">
        <f t="shared" si="89"/>
        <v>Aguardando...</v>
      </c>
      <c r="AN241" s="80" t="str">
        <f t="shared" si="89"/>
        <v>Aguardando...</v>
      </c>
      <c r="AO241" s="80" t="str">
        <f t="shared" si="89"/>
        <v>Aguardando...</v>
      </c>
      <c r="AP241" s="80" t="str">
        <f t="shared" si="89"/>
        <v>Aguardando...</v>
      </c>
      <c r="AQ241" s="80" t="str">
        <f t="shared" si="89"/>
        <v>Aguardando...</v>
      </c>
      <c r="AR241" s="80" t="str">
        <f t="shared" si="89"/>
        <v>Aguardando...</v>
      </c>
      <c r="AZ241" s="21" t="s">
        <v>13</v>
      </c>
    </row>
    <row r="242" spans="1:52" s="21" customFormat="1" x14ac:dyDescent="0.25">
      <c r="A242" s="22" t="str">
        <f t="shared" si="86"/>
        <v>Colposcopia</v>
      </c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75" t="s">
        <v>98</v>
      </c>
      <c r="R242" s="71"/>
      <c r="S242" s="71"/>
      <c r="T242" s="71"/>
      <c r="U242" s="71"/>
      <c r="V242" s="80">
        <f t="shared" si="88"/>
        <v>0.33333333333333331</v>
      </c>
      <c r="W242" s="80" t="str">
        <f t="shared" si="89"/>
        <v>Aguardando...</v>
      </c>
      <c r="X242" s="80" t="str">
        <f t="shared" si="89"/>
        <v>Aguardando...</v>
      </c>
      <c r="Y242" s="80" t="str">
        <f t="shared" si="89"/>
        <v>Aguardando...</v>
      </c>
      <c r="Z242" s="80" t="str">
        <f t="shared" si="89"/>
        <v>Aguardando...</v>
      </c>
      <c r="AA242" s="80" t="str">
        <f t="shared" si="89"/>
        <v>Aguardando...</v>
      </c>
      <c r="AB242" s="80" t="str">
        <f t="shared" si="89"/>
        <v>Aguardando...</v>
      </c>
      <c r="AC242" s="80" t="str">
        <f t="shared" si="89"/>
        <v>Aguardando...</v>
      </c>
      <c r="AD242" s="80" t="str">
        <f t="shared" si="89"/>
        <v>Aguardando...</v>
      </c>
      <c r="AE242" s="80" t="str">
        <f t="shared" si="89"/>
        <v>Aguardando...</v>
      </c>
      <c r="AF242" s="80" t="str">
        <f t="shared" si="89"/>
        <v>Aguardando...</v>
      </c>
      <c r="AG242" s="80" t="str">
        <f t="shared" si="89"/>
        <v>Aguardando...</v>
      </c>
      <c r="AH242" s="80" t="str">
        <f t="shared" si="89"/>
        <v>Aguardando...</v>
      </c>
      <c r="AI242" s="80" t="str">
        <f t="shared" si="89"/>
        <v>Aguardando...</v>
      </c>
      <c r="AJ242" s="80" t="str">
        <f t="shared" si="89"/>
        <v>Aguardando...</v>
      </c>
      <c r="AK242" s="80" t="str">
        <f t="shared" si="89"/>
        <v>Aguardando...</v>
      </c>
      <c r="AL242" s="80" t="str">
        <f t="shared" si="89"/>
        <v>Aguardando...</v>
      </c>
      <c r="AM242" s="80" t="str">
        <f t="shared" si="89"/>
        <v>Aguardando...</v>
      </c>
      <c r="AN242" s="80" t="str">
        <f t="shared" si="89"/>
        <v>Aguardando...</v>
      </c>
      <c r="AO242" s="80" t="str">
        <f t="shared" si="89"/>
        <v>Aguardando...</v>
      </c>
      <c r="AP242" s="80" t="str">
        <f t="shared" si="89"/>
        <v>Aguardando...</v>
      </c>
      <c r="AQ242" s="80" t="str">
        <f t="shared" si="89"/>
        <v>Aguardando...</v>
      </c>
      <c r="AR242" s="80" t="str">
        <f t="shared" si="89"/>
        <v>Aguardando...</v>
      </c>
      <c r="AZ242" s="21" t="s">
        <v>13</v>
      </c>
    </row>
    <row r="243" spans="1:52" s="21" customFormat="1" x14ac:dyDescent="0.25">
      <c r="A243" s="22" t="str">
        <f t="shared" si="86"/>
        <v>Densitometria Óssea</v>
      </c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75" t="s">
        <v>99</v>
      </c>
      <c r="R243" s="71"/>
      <c r="S243" s="71"/>
      <c r="T243" s="71"/>
      <c r="U243" s="71"/>
      <c r="V243" s="80">
        <f t="shared" si="88"/>
        <v>0</v>
      </c>
      <c r="W243" s="80" t="str">
        <f t="shared" si="89"/>
        <v>Aguardando...</v>
      </c>
      <c r="X243" s="80" t="str">
        <f t="shared" si="89"/>
        <v>Aguardando...</v>
      </c>
      <c r="Y243" s="80" t="str">
        <f t="shared" si="89"/>
        <v>Aguardando...</v>
      </c>
      <c r="Z243" s="80" t="str">
        <f t="shared" si="89"/>
        <v>Aguardando...</v>
      </c>
      <c r="AA243" s="80" t="str">
        <f t="shared" si="89"/>
        <v>Aguardando...</v>
      </c>
      <c r="AB243" s="80" t="str">
        <f t="shared" si="89"/>
        <v>Aguardando...</v>
      </c>
      <c r="AC243" s="80" t="str">
        <f t="shared" si="89"/>
        <v>Aguardando...</v>
      </c>
      <c r="AD243" s="80" t="str">
        <f t="shared" si="89"/>
        <v>Aguardando...</v>
      </c>
      <c r="AE243" s="80" t="str">
        <f t="shared" si="89"/>
        <v>Aguardando...</v>
      </c>
      <c r="AF243" s="80" t="str">
        <f t="shared" si="89"/>
        <v>Aguardando...</v>
      </c>
      <c r="AG243" s="80" t="str">
        <f t="shared" si="89"/>
        <v>Aguardando...</v>
      </c>
      <c r="AH243" s="80" t="str">
        <f t="shared" si="89"/>
        <v>Aguardando...</v>
      </c>
      <c r="AI243" s="80" t="str">
        <f t="shared" si="89"/>
        <v>Aguardando...</v>
      </c>
      <c r="AJ243" s="80" t="str">
        <f t="shared" si="89"/>
        <v>Aguardando...</v>
      </c>
      <c r="AK243" s="80" t="str">
        <f t="shared" si="89"/>
        <v>Aguardando...</v>
      </c>
      <c r="AL243" s="80" t="str">
        <f t="shared" si="89"/>
        <v>Aguardando...</v>
      </c>
      <c r="AM243" s="80" t="str">
        <f t="shared" si="89"/>
        <v>Aguardando...</v>
      </c>
      <c r="AN243" s="80" t="str">
        <f t="shared" si="89"/>
        <v>Aguardando...</v>
      </c>
      <c r="AO243" s="80" t="str">
        <f t="shared" si="89"/>
        <v>Aguardando...</v>
      </c>
      <c r="AP243" s="80" t="str">
        <f t="shared" si="89"/>
        <v>Aguardando...</v>
      </c>
      <c r="AQ243" s="80" t="str">
        <f t="shared" si="89"/>
        <v>Aguardando...</v>
      </c>
      <c r="AR243" s="80" t="str">
        <f t="shared" si="89"/>
        <v>Aguardando...</v>
      </c>
      <c r="AZ243" s="21" t="s">
        <v>13</v>
      </c>
    </row>
    <row r="244" spans="1:52" s="21" customFormat="1" x14ac:dyDescent="0.25">
      <c r="A244" s="22" t="str">
        <f t="shared" si="86"/>
        <v>Doppler Vascular</v>
      </c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75" t="s">
        <v>100</v>
      </c>
      <c r="R244" s="71"/>
      <c r="S244" s="71"/>
      <c r="T244" s="71"/>
      <c r="U244" s="71"/>
      <c r="V244" s="80">
        <f t="shared" si="88"/>
        <v>8.1081081081081086E-2</v>
      </c>
      <c r="W244" s="80" t="str">
        <f t="shared" si="89"/>
        <v>Aguardando...</v>
      </c>
      <c r="X244" s="80" t="str">
        <f t="shared" si="89"/>
        <v>Aguardando...</v>
      </c>
      <c r="Y244" s="80" t="str">
        <f t="shared" si="89"/>
        <v>Aguardando...</v>
      </c>
      <c r="Z244" s="80" t="str">
        <f t="shared" si="89"/>
        <v>Aguardando...</v>
      </c>
      <c r="AA244" s="80" t="str">
        <f t="shared" si="89"/>
        <v>Aguardando...</v>
      </c>
      <c r="AB244" s="80" t="str">
        <f t="shared" si="89"/>
        <v>Aguardando...</v>
      </c>
      <c r="AC244" s="80" t="str">
        <f t="shared" si="89"/>
        <v>Aguardando...</v>
      </c>
      <c r="AD244" s="80" t="str">
        <f t="shared" si="89"/>
        <v>Aguardando...</v>
      </c>
      <c r="AE244" s="80" t="str">
        <f t="shared" si="89"/>
        <v>Aguardando...</v>
      </c>
      <c r="AF244" s="80" t="str">
        <f t="shared" si="89"/>
        <v>Aguardando...</v>
      </c>
      <c r="AG244" s="80" t="str">
        <f t="shared" si="89"/>
        <v>Aguardando...</v>
      </c>
      <c r="AH244" s="80" t="str">
        <f t="shared" si="89"/>
        <v>Aguardando...</v>
      </c>
      <c r="AI244" s="80" t="str">
        <f t="shared" si="89"/>
        <v>Aguardando...</v>
      </c>
      <c r="AJ244" s="80" t="str">
        <f t="shared" si="89"/>
        <v>Aguardando...</v>
      </c>
      <c r="AK244" s="80" t="str">
        <f t="shared" si="89"/>
        <v>Aguardando...</v>
      </c>
      <c r="AL244" s="80" t="str">
        <f t="shared" si="89"/>
        <v>Aguardando...</v>
      </c>
      <c r="AM244" s="80" t="str">
        <f t="shared" si="89"/>
        <v>Aguardando...</v>
      </c>
      <c r="AN244" s="80" t="str">
        <f t="shared" si="89"/>
        <v>Aguardando...</v>
      </c>
      <c r="AO244" s="80" t="str">
        <f t="shared" si="89"/>
        <v>Aguardando...</v>
      </c>
      <c r="AP244" s="80" t="str">
        <f t="shared" si="89"/>
        <v>Aguardando...</v>
      </c>
      <c r="AQ244" s="80" t="str">
        <f t="shared" si="89"/>
        <v>Aguardando...</v>
      </c>
      <c r="AR244" s="80" t="str">
        <f t="shared" si="89"/>
        <v>Aguardando...</v>
      </c>
      <c r="AZ244" s="21" t="s">
        <v>13</v>
      </c>
    </row>
    <row r="245" spans="1:52" s="21" customFormat="1" x14ac:dyDescent="0.25">
      <c r="A245" s="22" t="str">
        <f t="shared" si="86"/>
        <v>Ecocardiografia</v>
      </c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75" t="s">
        <v>101</v>
      </c>
      <c r="R245" s="71"/>
      <c r="S245" s="71"/>
      <c r="T245" s="71"/>
      <c r="U245" s="71"/>
      <c r="V245" s="80">
        <f t="shared" si="88"/>
        <v>0.45238095238095238</v>
      </c>
      <c r="W245" s="80" t="str">
        <f t="shared" si="89"/>
        <v>Aguardando...</v>
      </c>
      <c r="X245" s="80" t="str">
        <f t="shared" si="89"/>
        <v>Aguardando...</v>
      </c>
      <c r="Y245" s="80" t="str">
        <f t="shared" si="89"/>
        <v>Aguardando...</v>
      </c>
      <c r="Z245" s="80" t="str">
        <f t="shared" si="89"/>
        <v>Aguardando...</v>
      </c>
      <c r="AA245" s="80" t="str">
        <f t="shared" si="89"/>
        <v>Aguardando...</v>
      </c>
      <c r="AB245" s="80" t="str">
        <f t="shared" si="89"/>
        <v>Aguardando...</v>
      </c>
      <c r="AC245" s="80" t="str">
        <f t="shared" si="89"/>
        <v>Aguardando...</v>
      </c>
      <c r="AD245" s="80" t="str">
        <f t="shared" si="89"/>
        <v>Aguardando...</v>
      </c>
      <c r="AE245" s="80" t="str">
        <f t="shared" si="89"/>
        <v>Aguardando...</v>
      </c>
      <c r="AF245" s="80" t="str">
        <f t="shared" si="89"/>
        <v>Aguardando...</v>
      </c>
      <c r="AG245" s="80" t="str">
        <f t="shared" si="89"/>
        <v>Aguardando...</v>
      </c>
      <c r="AH245" s="80" t="str">
        <f t="shared" si="89"/>
        <v>Aguardando...</v>
      </c>
      <c r="AI245" s="80" t="str">
        <f t="shared" si="89"/>
        <v>Aguardando...</v>
      </c>
      <c r="AJ245" s="80" t="str">
        <f t="shared" si="89"/>
        <v>Aguardando...</v>
      </c>
      <c r="AK245" s="80" t="str">
        <f t="shared" si="89"/>
        <v>Aguardando...</v>
      </c>
      <c r="AL245" s="80" t="str">
        <f t="shared" si="89"/>
        <v>Aguardando...</v>
      </c>
      <c r="AM245" s="80" t="str">
        <f t="shared" si="89"/>
        <v>Aguardando...</v>
      </c>
      <c r="AN245" s="80" t="str">
        <f t="shared" si="89"/>
        <v>Aguardando...</v>
      </c>
      <c r="AO245" s="80" t="str">
        <f t="shared" si="89"/>
        <v>Aguardando...</v>
      </c>
      <c r="AP245" s="80" t="str">
        <f t="shared" si="89"/>
        <v>Aguardando...</v>
      </c>
      <c r="AQ245" s="80" t="str">
        <f t="shared" si="89"/>
        <v>Aguardando...</v>
      </c>
      <c r="AR245" s="80" t="str">
        <f t="shared" si="89"/>
        <v>Aguardando...</v>
      </c>
      <c r="AZ245" s="21" t="s">
        <v>13</v>
      </c>
    </row>
    <row r="246" spans="1:52" s="21" customFormat="1" x14ac:dyDescent="0.25">
      <c r="A246" s="22" t="str">
        <f t="shared" si="86"/>
        <v>Eletrocardiografia</v>
      </c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75" t="s">
        <v>102</v>
      </c>
      <c r="R246" s="71"/>
      <c r="S246" s="71"/>
      <c r="T246" s="71"/>
      <c r="U246" s="71"/>
      <c r="V246" s="80">
        <f t="shared" si="88"/>
        <v>0.33333333333333331</v>
      </c>
      <c r="W246" s="80" t="str">
        <f t="shared" si="89"/>
        <v>Aguardando...</v>
      </c>
      <c r="X246" s="80" t="str">
        <f t="shared" si="89"/>
        <v>Aguardando...</v>
      </c>
      <c r="Y246" s="80" t="str">
        <f t="shared" si="89"/>
        <v>Aguardando...</v>
      </c>
      <c r="Z246" s="80" t="str">
        <f t="shared" si="89"/>
        <v>Aguardando...</v>
      </c>
      <c r="AA246" s="80" t="str">
        <f t="shared" si="89"/>
        <v>Aguardando...</v>
      </c>
      <c r="AB246" s="80" t="str">
        <f t="shared" si="89"/>
        <v>Aguardando...</v>
      </c>
      <c r="AC246" s="80" t="str">
        <f t="shared" si="89"/>
        <v>Aguardando...</v>
      </c>
      <c r="AD246" s="80" t="str">
        <f t="shared" si="89"/>
        <v>Aguardando...</v>
      </c>
      <c r="AE246" s="80" t="str">
        <f t="shared" si="89"/>
        <v>Aguardando...</v>
      </c>
      <c r="AF246" s="80" t="str">
        <f t="shared" si="89"/>
        <v>Aguardando...</v>
      </c>
      <c r="AG246" s="80" t="str">
        <f t="shared" si="89"/>
        <v>Aguardando...</v>
      </c>
      <c r="AH246" s="80" t="str">
        <f t="shared" si="89"/>
        <v>Aguardando...</v>
      </c>
      <c r="AI246" s="80" t="str">
        <f t="shared" si="89"/>
        <v>Aguardando...</v>
      </c>
      <c r="AJ246" s="80" t="str">
        <f t="shared" si="89"/>
        <v>Aguardando...</v>
      </c>
      <c r="AK246" s="80" t="str">
        <f t="shared" si="89"/>
        <v>Aguardando...</v>
      </c>
      <c r="AL246" s="80" t="str">
        <f t="shared" si="89"/>
        <v>Aguardando...</v>
      </c>
      <c r="AM246" s="80" t="str">
        <f t="shared" si="89"/>
        <v>Aguardando...</v>
      </c>
      <c r="AN246" s="80" t="str">
        <f t="shared" si="89"/>
        <v>Aguardando...</v>
      </c>
      <c r="AO246" s="80" t="str">
        <f t="shared" si="89"/>
        <v>Aguardando...</v>
      </c>
      <c r="AP246" s="80" t="str">
        <f t="shared" si="89"/>
        <v>Aguardando...</v>
      </c>
      <c r="AQ246" s="80" t="str">
        <f t="shared" si="89"/>
        <v>Aguardando...</v>
      </c>
      <c r="AR246" s="80" t="str">
        <f t="shared" si="89"/>
        <v>Aguardando...</v>
      </c>
      <c r="AZ246" s="21" t="s">
        <v>13</v>
      </c>
    </row>
    <row r="247" spans="1:52" s="21" customFormat="1" x14ac:dyDescent="0.25">
      <c r="A247" s="22" t="str">
        <f t="shared" si="86"/>
        <v>Eletroencefalografia</v>
      </c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75" t="s">
        <v>103</v>
      </c>
      <c r="R247" s="71"/>
      <c r="S247" s="71"/>
      <c r="T247" s="71"/>
      <c r="U247" s="71"/>
      <c r="V247" s="80">
        <f t="shared" si="88"/>
        <v>0.5</v>
      </c>
      <c r="W247" s="80" t="str">
        <f t="shared" si="89"/>
        <v>Aguardando...</v>
      </c>
      <c r="X247" s="80" t="str">
        <f t="shared" si="89"/>
        <v>Aguardando...</v>
      </c>
      <c r="Y247" s="80" t="str">
        <f t="shared" si="89"/>
        <v>Aguardando...</v>
      </c>
      <c r="Z247" s="80" t="str">
        <f t="shared" si="89"/>
        <v>Aguardando...</v>
      </c>
      <c r="AA247" s="80" t="str">
        <f t="shared" si="89"/>
        <v>Aguardando...</v>
      </c>
      <c r="AB247" s="80" t="str">
        <f t="shared" si="89"/>
        <v>Aguardando...</v>
      </c>
      <c r="AC247" s="80" t="str">
        <f t="shared" si="89"/>
        <v>Aguardando...</v>
      </c>
      <c r="AD247" s="80" t="str">
        <f t="shared" si="89"/>
        <v>Aguardando...</v>
      </c>
      <c r="AE247" s="80" t="str">
        <f t="shared" si="89"/>
        <v>Aguardando...</v>
      </c>
      <c r="AF247" s="80" t="str">
        <f t="shared" si="89"/>
        <v>Aguardando...</v>
      </c>
      <c r="AG247" s="80" t="str">
        <f t="shared" si="89"/>
        <v>Aguardando...</v>
      </c>
      <c r="AH247" s="80" t="str">
        <f t="shared" si="89"/>
        <v>Aguardando...</v>
      </c>
      <c r="AI247" s="80" t="str">
        <f t="shared" si="89"/>
        <v>Aguardando...</v>
      </c>
      <c r="AJ247" s="80" t="str">
        <f t="shared" si="89"/>
        <v>Aguardando...</v>
      </c>
      <c r="AK247" s="80" t="str">
        <f t="shared" si="89"/>
        <v>Aguardando...</v>
      </c>
      <c r="AL247" s="80" t="str">
        <f t="shared" si="89"/>
        <v>Aguardando...</v>
      </c>
      <c r="AM247" s="80" t="str">
        <f t="shared" si="89"/>
        <v>Aguardando...</v>
      </c>
      <c r="AN247" s="80" t="str">
        <f t="shared" si="89"/>
        <v>Aguardando...</v>
      </c>
      <c r="AO247" s="80" t="str">
        <f t="shared" si="89"/>
        <v>Aguardando...</v>
      </c>
      <c r="AP247" s="80" t="str">
        <f t="shared" si="89"/>
        <v>Aguardando...</v>
      </c>
      <c r="AQ247" s="80" t="str">
        <f t="shared" si="89"/>
        <v>Aguardando...</v>
      </c>
      <c r="AR247" s="80" t="str">
        <f t="shared" si="89"/>
        <v>Aguardando...</v>
      </c>
      <c r="AZ247" s="21" t="s">
        <v>13</v>
      </c>
    </row>
    <row r="248" spans="1:52" s="21" customFormat="1" x14ac:dyDescent="0.25">
      <c r="A248" s="22" t="str">
        <f t="shared" si="86"/>
        <v>Eletroneuromiografia</v>
      </c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75" t="s">
        <v>104</v>
      </c>
      <c r="R248" s="71"/>
      <c r="S248" s="71"/>
      <c r="T248" s="71"/>
      <c r="U248" s="71"/>
      <c r="V248" s="80">
        <f t="shared" si="88"/>
        <v>0</v>
      </c>
      <c r="W248" s="80" t="str">
        <f t="shared" si="89"/>
        <v>Aguardando...</v>
      </c>
      <c r="X248" s="80" t="str">
        <f t="shared" si="89"/>
        <v>Aguardando...</v>
      </c>
      <c r="Y248" s="80" t="str">
        <f t="shared" si="89"/>
        <v>Aguardando...</v>
      </c>
      <c r="Z248" s="80" t="str">
        <f t="shared" si="89"/>
        <v>Aguardando...</v>
      </c>
      <c r="AA248" s="80" t="str">
        <f t="shared" si="89"/>
        <v>Aguardando...</v>
      </c>
      <c r="AB248" s="80" t="str">
        <f t="shared" si="89"/>
        <v>Aguardando...</v>
      </c>
      <c r="AC248" s="80" t="str">
        <f t="shared" si="89"/>
        <v>Aguardando...</v>
      </c>
      <c r="AD248" s="80" t="str">
        <f t="shared" si="89"/>
        <v>Aguardando...</v>
      </c>
      <c r="AE248" s="80" t="str">
        <f t="shared" si="89"/>
        <v>Aguardando...</v>
      </c>
      <c r="AF248" s="80" t="str">
        <f t="shared" si="89"/>
        <v>Aguardando...</v>
      </c>
      <c r="AG248" s="80" t="str">
        <f t="shared" si="89"/>
        <v>Aguardando...</v>
      </c>
      <c r="AH248" s="80" t="str">
        <f t="shared" si="89"/>
        <v>Aguardando...</v>
      </c>
      <c r="AI248" s="80" t="str">
        <f t="shared" si="89"/>
        <v>Aguardando...</v>
      </c>
      <c r="AJ248" s="80" t="str">
        <f t="shared" si="89"/>
        <v>Aguardando...</v>
      </c>
      <c r="AK248" s="80" t="str">
        <f t="shared" si="89"/>
        <v>Aguardando...</v>
      </c>
      <c r="AL248" s="80" t="str">
        <f t="shared" si="89"/>
        <v>Aguardando...</v>
      </c>
      <c r="AM248" s="80" t="str">
        <f t="shared" si="89"/>
        <v>Aguardando...</v>
      </c>
      <c r="AN248" s="80" t="str">
        <f t="shared" si="89"/>
        <v>Aguardando...</v>
      </c>
      <c r="AO248" s="80" t="str">
        <f t="shared" si="89"/>
        <v>Aguardando...</v>
      </c>
      <c r="AP248" s="80" t="str">
        <f t="shared" si="89"/>
        <v>Aguardando...</v>
      </c>
      <c r="AQ248" s="80" t="str">
        <f t="shared" si="89"/>
        <v>Aguardando...</v>
      </c>
      <c r="AR248" s="80" t="str">
        <f t="shared" si="89"/>
        <v>Aguardando...</v>
      </c>
      <c r="AZ248" s="21" t="s">
        <v>13</v>
      </c>
    </row>
    <row r="249" spans="1:52" s="21" customFormat="1" hidden="1" x14ac:dyDescent="0.25">
      <c r="A249" s="70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6"/>
      <c r="R249" s="71"/>
      <c r="S249" s="71"/>
      <c r="T249" s="71"/>
      <c r="U249" s="71"/>
      <c r="V249" s="81" t="str">
        <f t="shared" si="88"/>
        <v>Aguardando...</v>
      </c>
      <c r="W249" s="81" t="str">
        <f t="shared" si="89"/>
        <v>Aguardando...</v>
      </c>
      <c r="X249" s="81" t="str">
        <f t="shared" si="89"/>
        <v>Aguardando...</v>
      </c>
      <c r="Y249" s="81" t="str">
        <f t="shared" si="89"/>
        <v>Aguardando...</v>
      </c>
      <c r="Z249" s="81" t="str">
        <f t="shared" si="89"/>
        <v>Aguardando...</v>
      </c>
      <c r="AA249" s="81" t="str">
        <f t="shared" si="89"/>
        <v>Aguardando...</v>
      </c>
      <c r="AB249" s="81" t="str">
        <f t="shared" si="89"/>
        <v>Aguardando...</v>
      </c>
      <c r="AC249" s="81" t="str">
        <f t="shared" si="89"/>
        <v>Aguardando...</v>
      </c>
      <c r="AD249" s="81" t="str">
        <f t="shared" si="89"/>
        <v>Aguardando...</v>
      </c>
      <c r="AE249" s="81" t="str">
        <f t="shared" si="89"/>
        <v>Aguardando...</v>
      </c>
      <c r="AF249" s="81" t="str">
        <f t="shared" si="89"/>
        <v>Aguardando...</v>
      </c>
      <c r="AG249" s="81" t="str">
        <f t="shared" si="89"/>
        <v>Aguardando...</v>
      </c>
      <c r="AH249" s="81" t="str">
        <f t="shared" si="89"/>
        <v>Aguardando...</v>
      </c>
      <c r="AI249" s="81" t="str">
        <f t="shared" si="89"/>
        <v>Aguardando...</v>
      </c>
      <c r="AJ249" s="81" t="str">
        <f t="shared" si="89"/>
        <v>Aguardando...</v>
      </c>
      <c r="AK249" s="81" t="str">
        <f t="shared" si="89"/>
        <v>Aguardando...</v>
      </c>
      <c r="AL249" s="81" t="str">
        <f t="shared" si="89"/>
        <v>Aguardando...</v>
      </c>
      <c r="AM249" s="81" t="str">
        <f t="shared" si="89"/>
        <v>Aguardando...</v>
      </c>
      <c r="AN249" s="81" t="str">
        <f t="shared" si="89"/>
        <v>Aguardando...</v>
      </c>
      <c r="AO249" s="81" t="str">
        <f t="shared" si="89"/>
        <v>Aguardando...</v>
      </c>
      <c r="AP249" s="81" t="str">
        <f t="shared" si="89"/>
        <v>Aguardando...</v>
      </c>
      <c r="AQ249" s="81" t="str">
        <f t="shared" si="89"/>
        <v>Aguardando...</v>
      </c>
      <c r="AR249" s="81" t="str">
        <f t="shared" si="89"/>
        <v>Aguardando...</v>
      </c>
      <c r="AZ249" s="21" t="s">
        <v>106</v>
      </c>
    </row>
    <row r="250" spans="1:52" s="21" customFormat="1" x14ac:dyDescent="0.25">
      <c r="A250" s="22" t="str">
        <f>Q250</f>
        <v>Endoscopia</v>
      </c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75" t="s">
        <v>107</v>
      </c>
      <c r="R250" s="71"/>
      <c r="S250" s="71"/>
      <c r="T250" s="71"/>
      <c r="U250" s="71"/>
      <c r="V250" s="80">
        <f t="shared" si="88"/>
        <v>0</v>
      </c>
      <c r="W250" s="80" t="str">
        <f t="shared" si="89"/>
        <v>Aguardando...</v>
      </c>
      <c r="X250" s="80" t="str">
        <f t="shared" si="89"/>
        <v>Aguardando...</v>
      </c>
      <c r="Y250" s="80" t="str">
        <f t="shared" si="89"/>
        <v>Aguardando...</v>
      </c>
      <c r="Z250" s="80" t="str">
        <f t="shared" si="89"/>
        <v>Aguardando...</v>
      </c>
      <c r="AA250" s="80" t="str">
        <f t="shared" si="89"/>
        <v>Aguardando...</v>
      </c>
      <c r="AB250" s="80" t="str">
        <f t="shared" si="89"/>
        <v>Aguardando...</v>
      </c>
      <c r="AC250" s="80" t="str">
        <f t="shared" si="89"/>
        <v>Aguardando...</v>
      </c>
      <c r="AD250" s="80" t="str">
        <f t="shared" si="89"/>
        <v>Aguardando...</v>
      </c>
      <c r="AE250" s="80" t="str">
        <f t="shared" si="89"/>
        <v>Aguardando...</v>
      </c>
      <c r="AF250" s="80" t="str">
        <f t="shared" si="89"/>
        <v>Aguardando...</v>
      </c>
      <c r="AG250" s="80" t="str">
        <f t="shared" si="89"/>
        <v>Aguardando...</v>
      </c>
      <c r="AH250" s="80" t="str">
        <f t="shared" si="89"/>
        <v>Aguardando...</v>
      </c>
      <c r="AI250" s="80" t="str">
        <f t="shared" si="89"/>
        <v>Aguardando...</v>
      </c>
      <c r="AJ250" s="80" t="str">
        <f t="shared" si="89"/>
        <v>Aguardando...</v>
      </c>
      <c r="AK250" s="80" t="str">
        <f t="shared" si="89"/>
        <v>Aguardando...</v>
      </c>
      <c r="AL250" s="80" t="str">
        <f t="shared" si="89"/>
        <v>Aguardando...</v>
      </c>
      <c r="AM250" s="80" t="str">
        <f t="shared" si="89"/>
        <v>Aguardando...</v>
      </c>
      <c r="AN250" s="80" t="str">
        <f t="shared" si="89"/>
        <v>Aguardando...</v>
      </c>
      <c r="AO250" s="80" t="str">
        <f t="shared" si="89"/>
        <v>Aguardando...</v>
      </c>
      <c r="AP250" s="80" t="str">
        <f t="shared" si="89"/>
        <v>Aguardando...</v>
      </c>
      <c r="AQ250" s="80" t="str">
        <f t="shared" si="89"/>
        <v>Aguardando...</v>
      </c>
      <c r="AR250" s="80" t="str">
        <f t="shared" si="89"/>
        <v>Aguardando...</v>
      </c>
      <c r="AZ250" s="21" t="s">
        <v>13</v>
      </c>
    </row>
    <row r="251" spans="1:52" s="21" customFormat="1" x14ac:dyDescent="0.25">
      <c r="A251" s="22" t="str">
        <f>Q251</f>
        <v>Espirometria</v>
      </c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75" t="s">
        <v>108</v>
      </c>
      <c r="R251" s="71"/>
      <c r="S251" s="71"/>
      <c r="T251" s="71"/>
      <c r="U251" s="71"/>
      <c r="V251" s="80">
        <f t="shared" si="88"/>
        <v>0</v>
      </c>
      <c r="W251" s="80" t="str">
        <f t="shared" si="89"/>
        <v>Aguardando...</v>
      </c>
      <c r="X251" s="80" t="str">
        <f t="shared" si="89"/>
        <v>Aguardando...</v>
      </c>
      <c r="Y251" s="80" t="str">
        <f t="shared" si="89"/>
        <v>Aguardando...</v>
      </c>
      <c r="Z251" s="80" t="str">
        <f t="shared" si="89"/>
        <v>Aguardando...</v>
      </c>
      <c r="AA251" s="80" t="str">
        <f t="shared" si="89"/>
        <v>Aguardando...</v>
      </c>
      <c r="AB251" s="80" t="str">
        <f t="shared" si="89"/>
        <v>Aguardando...</v>
      </c>
      <c r="AC251" s="80" t="str">
        <f t="shared" ref="W251:AR262" si="91">IF(AC221="","Aguardando...",IFERROR(((AC191-AC221)/AC191),0))</f>
        <v>Aguardando...</v>
      </c>
      <c r="AD251" s="80" t="str">
        <f t="shared" si="91"/>
        <v>Aguardando...</v>
      </c>
      <c r="AE251" s="80" t="str">
        <f t="shared" si="91"/>
        <v>Aguardando...</v>
      </c>
      <c r="AF251" s="80" t="str">
        <f t="shared" si="91"/>
        <v>Aguardando...</v>
      </c>
      <c r="AG251" s="80" t="str">
        <f t="shared" si="91"/>
        <v>Aguardando...</v>
      </c>
      <c r="AH251" s="80" t="str">
        <f t="shared" si="91"/>
        <v>Aguardando...</v>
      </c>
      <c r="AI251" s="80" t="str">
        <f t="shared" si="91"/>
        <v>Aguardando...</v>
      </c>
      <c r="AJ251" s="80" t="str">
        <f t="shared" si="91"/>
        <v>Aguardando...</v>
      </c>
      <c r="AK251" s="80" t="str">
        <f t="shared" si="91"/>
        <v>Aguardando...</v>
      </c>
      <c r="AL251" s="80" t="str">
        <f t="shared" si="91"/>
        <v>Aguardando...</v>
      </c>
      <c r="AM251" s="80" t="str">
        <f t="shared" si="91"/>
        <v>Aguardando...</v>
      </c>
      <c r="AN251" s="80" t="str">
        <f t="shared" si="91"/>
        <v>Aguardando...</v>
      </c>
      <c r="AO251" s="80" t="str">
        <f t="shared" si="91"/>
        <v>Aguardando...</v>
      </c>
      <c r="AP251" s="80" t="str">
        <f t="shared" si="91"/>
        <v>Aguardando...</v>
      </c>
      <c r="AQ251" s="80" t="str">
        <f t="shared" si="91"/>
        <v>Aguardando...</v>
      </c>
      <c r="AR251" s="80" t="str">
        <f t="shared" si="91"/>
        <v>Aguardando...</v>
      </c>
      <c r="AZ251" s="21" t="s">
        <v>13</v>
      </c>
    </row>
    <row r="252" spans="1:52" s="21" customFormat="1" x14ac:dyDescent="0.25">
      <c r="A252" s="22" t="str">
        <f>Q252</f>
        <v>Holter</v>
      </c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75" t="s">
        <v>109</v>
      </c>
      <c r="R252" s="71"/>
      <c r="S252" s="71"/>
      <c r="T252" s="71"/>
      <c r="U252" s="71"/>
      <c r="V252" s="80">
        <f t="shared" si="88"/>
        <v>0.55555555555555558</v>
      </c>
      <c r="W252" s="80" t="str">
        <f t="shared" si="91"/>
        <v>Aguardando...</v>
      </c>
      <c r="X252" s="80" t="str">
        <f t="shared" si="91"/>
        <v>Aguardando...</v>
      </c>
      <c r="Y252" s="80" t="str">
        <f t="shared" si="91"/>
        <v>Aguardando...</v>
      </c>
      <c r="Z252" s="80" t="str">
        <f t="shared" si="91"/>
        <v>Aguardando...</v>
      </c>
      <c r="AA252" s="80" t="str">
        <f t="shared" si="91"/>
        <v>Aguardando...</v>
      </c>
      <c r="AB252" s="80" t="str">
        <f t="shared" si="91"/>
        <v>Aguardando...</v>
      </c>
      <c r="AC252" s="80" t="str">
        <f t="shared" si="91"/>
        <v>Aguardando...</v>
      </c>
      <c r="AD252" s="80" t="str">
        <f t="shared" si="91"/>
        <v>Aguardando...</v>
      </c>
      <c r="AE252" s="80" t="str">
        <f t="shared" si="91"/>
        <v>Aguardando...</v>
      </c>
      <c r="AF252" s="80" t="str">
        <f t="shared" si="91"/>
        <v>Aguardando...</v>
      </c>
      <c r="AG252" s="80" t="str">
        <f t="shared" si="91"/>
        <v>Aguardando...</v>
      </c>
      <c r="AH252" s="80" t="str">
        <f t="shared" si="91"/>
        <v>Aguardando...</v>
      </c>
      <c r="AI252" s="80" t="str">
        <f t="shared" si="91"/>
        <v>Aguardando...</v>
      </c>
      <c r="AJ252" s="80" t="str">
        <f t="shared" si="91"/>
        <v>Aguardando...</v>
      </c>
      <c r="AK252" s="80" t="str">
        <f t="shared" si="91"/>
        <v>Aguardando...</v>
      </c>
      <c r="AL252" s="80" t="str">
        <f t="shared" si="91"/>
        <v>Aguardando...</v>
      </c>
      <c r="AM252" s="80" t="str">
        <f t="shared" si="91"/>
        <v>Aguardando...</v>
      </c>
      <c r="AN252" s="80" t="str">
        <f t="shared" si="91"/>
        <v>Aguardando...</v>
      </c>
      <c r="AO252" s="80" t="str">
        <f t="shared" si="91"/>
        <v>Aguardando...</v>
      </c>
      <c r="AP252" s="80" t="str">
        <f t="shared" si="91"/>
        <v>Aguardando...</v>
      </c>
      <c r="AQ252" s="80" t="str">
        <f t="shared" si="91"/>
        <v>Aguardando...</v>
      </c>
      <c r="AR252" s="80" t="str">
        <f t="shared" si="91"/>
        <v>Aguardando...</v>
      </c>
      <c r="AZ252" s="21" t="s">
        <v>13</v>
      </c>
    </row>
    <row r="253" spans="1:52" s="21" customFormat="1" x14ac:dyDescent="0.25">
      <c r="A253" s="22" t="str">
        <f>Q253</f>
        <v>Mamografia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75" t="s">
        <v>110</v>
      </c>
      <c r="R253" s="71"/>
      <c r="S253" s="71"/>
      <c r="T253" s="71"/>
      <c r="U253" s="71"/>
      <c r="V253" s="80">
        <f t="shared" si="88"/>
        <v>0.23809523809523808</v>
      </c>
      <c r="W253" s="80" t="str">
        <f t="shared" si="91"/>
        <v>Aguardando...</v>
      </c>
      <c r="X253" s="80" t="str">
        <f t="shared" si="91"/>
        <v>Aguardando...</v>
      </c>
      <c r="Y253" s="80" t="str">
        <f t="shared" si="91"/>
        <v>Aguardando...</v>
      </c>
      <c r="Z253" s="80" t="str">
        <f t="shared" si="91"/>
        <v>Aguardando...</v>
      </c>
      <c r="AA253" s="80" t="str">
        <f t="shared" si="91"/>
        <v>Aguardando...</v>
      </c>
      <c r="AB253" s="80" t="str">
        <f t="shared" si="91"/>
        <v>Aguardando...</v>
      </c>
      <c r="AC253" s="80" t="str">
        <f t="shared" si="91"/>
        <v>Aguardando...</v>
      </c>
      <c r="AD253" s="80" t="str">
        <f t="shared" si="91"/>
        <v>Aguardando...</v>
      </c>
      <c r="AE253" s="80" t="str">
        <f t="shared" si="91"/>
        <v>Aguardando...</v>
      </c>
      <c r="AF253" s="80" t="str">
        <f t="shared" si="91"/>
        <v>Aguardando...</v>
      </c>
      <c r="AG253" s="80" t="str">
        <f t="shared" si="91"/>
        <v>Aguardando...</v>
      </c>
      <c r="AH253" s="80" t="str">
        <f t="shared" si="91"/>
        <v>Aguardando...</v>
      </c>
      <c r="AI253" s="80" t="str">
        <f t="shared" si="91"/>
        <v>Aguardando...</v>
      </c>
      <c r="AJ253" s="80" t="str">
        <f t="shared" si="91"/>
        <v>Aguardando...</v>
      </c>
      <c r="AK253" s="80" t="str">
        <f t="shared" si="91"/>
        <v>Aguardando...</v>
      </c>
      <c r="AL253" s="80" t="str">
        <f t="shared" si="91"/>
        <v>Aguardando...</v>
      </c>
      <c r="AM253" s="80" t="str">
        <f t="shared" si="91"/>
        <v>Aguardando...</v>
      </c>
      <c r="AN253" s="80" t="str">
        <f t="shared" si="91"/>
        <v>Aguardando...</v>
      </c>
      <c r="AO253" s="80" t="str">
        <f t="shared" si="91"/>
        <v>Aguardando...</v>
      </c>
      <c r="AP253" s="80" t="str">
        <f t="shared" si="91"/>
        <v>Aguardando...</v>
      </c>
      <c r="AQ253" s="80" t="str">
        <f t="shared" si="91"/>
        <v>Aguardando...</v>
      </c>
      <c r="AR253" s="80" t="str">
        <f t="shared" si="91"/>
        <v>Aguardando...</v>
      </c>
      <c r="AZ253" s="21" t="s">
        <v>13</v>
      </c>
    </row>
    <row r="254" spans="1:52" s="21" customFormat="1" x14ac:dyDescent="0.25">
      <c r="A254" s="22" t="str">
        <f>Q254</f>
        <v>Mapa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75" t="s">
        <v>111</v>
      </c>
      <c r="R254" s="71"/>
      <c r="S254" s="71"/>
      <c r="T254" s="71"/>
      <c r="U254" s="71"/>
      <c r="V254" s="80">
        <f t="shared" si="88"/>
        <v>0.41304347826086957</v>
      </c>
      <c r="W254" s="80" t="str">
        <f t="shared" si="91"/>
        <v>Aguardando...</v>
      </c>
      <c r="X254" s="80" t="str">
        <f t="shared" si="91"/>
        <v>Aguardando...</v>
      </c>
      <c r="Y254" s="80" t="str">
        <f t="shared" si="91"/>
        <v>Aguardando...</v>
      </c>
      <c r="Z254" s="80" t="str">
        <f t="shared" si="91"/>
        <v>Aguardando...</v>
      </c>
      <c r="AA254" s="80" t="str">
        <f t="shared" si="91"/>
        <v>Aguardando...</v>
      </c>
      <c r="AB254" s="80" t="str">
        <f t="shared" si="91"/>
        <v>Aguardando...</v>
      </c>
      <c r="AC254" s="80" t="str">
        <f t="shared" si="91"/>
        <v>Aguardando...</v>
      </c>
      <c r="AD254" s="80" t="str">
        <f t="shared" si="91"/>
        <v>Aguardando...</v>
      </c>
      <c r="AE254" s="80" t="str">
        <f t="shared" si="91"/>
        <v>Aguardando...</v>
      </c>
      <c r="AF254" s="80" t="str">
        <f t="shared" si="91"/>
        <v>Aguardando...</v>
      </c>
      <c r="AG254" s="80" t="str">
        <f t="shared" si="91"/>
        <v>Aguardando...</v>
      </c>
      <c r="AH254" s="80" t="str">
        <f t="shared" si="91"/>
        <v>Aguardando...</v>
      </c>
      <c r="AI254" s="80" t="str">
        <f t="shared" si="91"/>
        <v>Aguardando...</v>
      </c>
      <c r="AJ254" s="80" t="str">
        <f t="shared" si="91"/>
        <v>Aguardando...</v>
      </c>
      <c r="AK254" s="80" t="str">
        <f t="shared" si="91"/>
        <v>Aguardando...</v>
      </c>
      <c r="AL254" s="80" t="str">
        <f t="shared" si="91"/>
        <v>Aguardando...</v>
      </c>
      <c r="AM254" s="80" t="str">
        <f t="shared" si="91"/>
        <v>Aguardando...</v>
      </c>
      <c r="AN254" s="80" t="str">
        <f t="shared" si="91"/>
        <v>Aguardando...</v>
      </c>
      <c r="AO254" s="80" t="str">
        <f t="shared" si="91"/>
        <v>Aguardando...</v>
      </c>
      <c r="AP254" s="80" t="str">
        <f t="shared" si="91"/>
        <v>Aguardando...</v>
      </c>
      <c r="AQ254" s="80" t="str">
        <f t="shared" si="91"/>
        <v>Aguardando...</v>
      </c>
      <c r="AR254" s="80" t="str">
        <f t="shared" si="91"/>
        <v>Aguardando...</v>
      </c>
      <c r="AZ254" s="21" t="s">
        <v>13</v>
      </c>
    </row>
    <row r="255" spans="1:52" s="21" customFormat="1" hidden="1" x14ac:dyDescent="0.25">
      <c r="A255" s="70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6"/>
      <c r="R255" s="71"/>
      <c r="S255" s="71"/>
      <c r="T255" s="71"/>
      <c r="U255" s="71"/>
      <c r="V255" s="81" t="str">
        <f t="shared" si="88"/>
        <v>Aguardando...</v>
      </c>
      <c r="W255" s="81" t="str">
        <f t="shared" si="91"/>
        <v>Aguardando...</v>
      </c>
      <c r="X255" s="81" t="str">
        <f t="shared" si="91"/>
        <v>Aguardando...</v>
      </c>
      <c r="Y255" s="81" t="str">
        <f t="shared" si="91"/>
        <v>Aguardando...</v>
      </c>
      <c r="Z255" s="81" t="str">
        <f t="shared" si="91"/>
        <v>Aguardando...</v>
      </c>
      <c r="AA255" s="81" t="str">
        <f t="shared" si="91"/>
        <v>Aguardando...</v>
      </c>
      <c r="AB255" s="81" t="str">
        <f t="shared" si="91"/>
        <v>Aguardando...</v>
      </c>
      <c r="AC255" s="81" t="str">
        <f t="shared" si="91"/>
        <v>Aguardando...</v>
      </c>
      <c r="AD255" s="81" t="str">
        <f t="shared" si="91"/>
        <v>Aguardando...</v>
      </c>
      <c r="AE255" s="81" t="str">
        <f t="shared" si="91"/>
        <v>Aguardando...</v>
      </c>
      <c r="AF255" s="81" t="str">
        <f t="shared" si="91"/>
        <v>Aguardando...</v>
      </c>
      <c r="AG255" s="81" t="str">
        <f t="shared" si="91"/>
        <v>Aguardando...</v>
      </c>
      <c r="AH255" s="81" t="str">
        <f t="shared" si="91"/>
        <v>Aguardando...</v>
      </c>
      <c r="AI255" s="81" t="str">
        <f t="shared" si="91"/>
        <v>Aguardando...</v>
      </c>
      <c r="AJ255" s="81" t="str">
        <f t="shared" si="91"/>
        <v>Aguardando...</v>
      </c>
      <c r="AK255" s="81" t="str">
        <f t="shared" si="91"/>
        <v>Aguardando...</v>
      </c>
      <c r="AL255" s="81" t="str">
        <f t="shared" si="91"/>
        <v>Aguardando...</v>
      </c>
      <c r="AM255" s="81" t="str">
        <f t="shared" si="91"/>
        <v>Aguardando...</v>
      </c>
      <c r="AN255" s="81" t="str">
        <f t="shared" si="91"/>
        <v>Aguardando...</v>
      </c>
      <c r="AO255" s="81" t="str">
        <f t="shared" si="91"/>
        <v>Aguardando...</v>
      </c>
      <c r="AP255" s="81" t="str">
        <f t="shared" si="91"/>
        <v>Aguardando...</v>
      </c>
      <c r="AQ255" s="81" t="str">
        <f t="shared" si="91"/>
        <v>Aguardando...</v>
      </c>
      <c r="AR255" s="81" t="str">
        <f t="shared" si="91"/>
        <v>Aguardando...</v>
      </c>
      <c r="AZ255" s="21" t="s">
        <v>106</v>
      </c>
    </row>
    <row r="256" spans="1:52" s="21" customFormat="1" x14ac:dyDescent="0.25">
      <c r="A256" s="22" t="str">
        <f t="shared" ref="A256:A295" si="92">Q256</f>
        <v>Punção Aspirativa por Agulha Fina (PAAF): Mama</v>
      </c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75" t="s">
        <v>113</v>
      </c>
      <c r="R256" s="71"/>
      <c r="S256" s="71"/>
      <c r="T256" s="71"/>
      <c r="U256" s="71"/>
      <c r="V256" s="80">
        <f t="shared" ref="V256:V265" si="93">IF(V226="","Aguardando...",IFERROR(((V196-V226)/V196),0))</f>
        <v>0</v>
      </c>
      <c r="W256" s="80" t="str">
        <f t="shared" si="91"/>
        <v>Aguardando...</v>
      </c>
      <c r="X256" s="80" t="str">
        <f t="shared" si="91"/>
        <v>Aguardando...</v>
      </c>
      <c r="Y256" s="80" t="str">
        <f t="shared" si="91"/>
        <v>Aguardando...</v>
      </c>
      <c r="Z256" s="80" t="str">
        <f t="shared" si="91"/>
        <v>Aguardando...</v>
      </c>
      <c r="AA256" s="80" t="str">
        <f t="shared" si="91"/>
        <v>Aguardando...</v>
      </c>
      <c r="AB256" s="80" t="str">
        <f t="shared" si="91"/>
        <v>Aguardando...</v>
      </c>
      <c r="AC256" s="80" t="str">
        <f t="shared" si="91"/>
        <v>Aguardando...</v>
      </c>
      <c r="AD256" s="80" t="str">
        <f t="shared" si="91"/>
        <v>Aguardando...</v>
      </c>
      <c r="AE256" s="80" t="str">
        <f t="shared" si="91"/>
        <v>Aguardando...</v>
      </c>
      <c r="AF256" s="80" t="str">
        <f t="shared" si="91"/>
        <v>Aguardando...</v>
      </c>
      <c r="AG256" s="80" t="str">
        <f t="shared" si="91"/>
        <v>Aguardando...</v>
      </c>
      <c r="AH256" s="80" t="str">
        <f t="shared" si="91"/>
        <v>Aguardando...</v>
      </c>
      <c r="AI256" s="80" t="str">
        <f t="shared" si="91"/>
        <v>Aguardando...</v>
      </c>
      <c r="AJ256" s="80" t="str">
        <f t="shared" si="91"/>
        <v>Aguardando...</v>
      </c>
      <c r="AK256" s="80" t="str">
        <f t="shared" si="91"/>
        <v>Aguardando...</v>
      </c>
      <c r="AL256" s="80" t="str">
        <f t="shared" si="91"/>
        <v>Aguardando...</v>
      </c>
      <c r="AM256" s="80" t="str">
        <f t="shared" si="91"/>
        <v>Aguardando...</v>
      </c>
      <c r="AN256" s="80" t="str">
        <f t="shared" si="91"/>
        <v>Aguardando...</v>
      </c>
      <c r="AO256" s="80" t="str">
        <f t="shared" si="91"/>
        <v>Aguardando...</v>
      </c>
      <c r="AP256" s="80" t="str">
        <f t="shared" si="91"/>
        <v>Aguardando...</v>
      </c>
      <c r="AQ256" s="80" t="str">
        <f t="shared" si="91"/>
        <v>Aguardando...</v>
      </c>
      <c r="AR256" s="80" t="str">
        <f t="shared" si="91"/>
        <v>Aguardando...</v>
      </c>
      <c r="AZ256" s="21" t="s">
        <v>13</v>
      </c>
    </row>
    <row r="257" spans="1:52" s="21" customFormat="1" x14ac:dyDescent="0.25">
      <c r="A257" s="22" t="str">
        <f t="shared" si="92"/>
        <v>Punção Aspirativa por Agulha Fina (PAAF): Tireóide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75" t="s">
        <v>114</v>
      </c>
      <c r="R257" s="71"/>
      <c r="S257" s="71"/>
      <c r="T257" s="71"/>
      <c r="U257" s="71"/>
      <c r="V257" s="80">
        <f t="shared" si="93"/>
        <v>0</v>
      </c>
      <c r="W257" s="80" t="str">
        <f t="shared" si="91"/>
        <v>Aguardando...</v>
      </c>
      <c r="X257" s="80" t="str">
        <f t="shared" si="91"/>
        <v>Aguardando...</v>
      </c>
      <c r="Y257" s="80" t="str">
        <f t="shared" si="91"/>
        <v>Aguardando...</v>
      </c>
      <c r="Z257" s="80" t="str">
        <f t="shared" si="91"/>
        <v>Aguardando...</v>
      </c>
      <c r="AA257" s="80" t="str">
        <f t="shared" si="91"/>
        <v>Aguardando...</v>
      </c>
      <c r="AB257" s="80" t="str">
        <f t="shared" si="91"/>
        <v>Aguardando...</v>
      </c>
      <c r="AC257" s="80" t="str">
        <f t="shared" si="91"/>
        <v>Aguardando...</v>
      </c>
      <c r="AD257" s="80" t="str">
        <f t="shared" si="91"/>
        <v>Aguardando...</v>
      </c>
      <c r="AE257" s="80" t="str">
        <f t="shared" si="91"/>
        <v>Aguardando...</v>
      </c>
      <c r="AF257" s="80" t="str">
        <f t="shared" si="91"/>
        <v>Aguardando...</v>
      </c>
      <c r="AG257" s="80" t="str">
        <f t="shared" si="91"/>
        <v>Aguardando...</v>
      </c>
      <c r="AH257" s="80" t="str">
        <f t="shared" si="91"/>
        <v>Aguardando...</v>
      </c>
      <c r="AI257" s="80" t="str">
        <f t="shared" si="91"/>
        <v>Aguardando...</v>
      </c>
      <c r="AJ257" s="80" t="str">
        <f t="shared" si="91"/>
        <v>Aguardando...</v>
      </c>
      <c r="AK257" s="80" t="str">
        <f t="shared" si="91"/>
        <v>Aguardando...</v>
      </c>
      <c r="AL257" s="80" t="str">
        <f t="shared" si="91"/>
        <v>Aguardando...</v>
      </c>
      <c r="AM257" s="80" t="str">
        <f t="shared" si="91"/>
        <v>Aguardando...</v>
      </c>
      <c r="AN257" s="80" t="str">
        <f t="shared" si="91"/>
        <v>Aguardando...</v>
      </c>
      <c r="AO257" s="80" t="str">
        <f t="shared" si="91"/>
        <v>Aguardando...</v>
      </c>
      <c r="AP257" s="80" t="str">
        <f t="shared" si="91"/>
        <v>Aguardando...</v>
      </c>
      <c r="AQ257" s="80" t="str">
        <f t="shared" si="91"/>
        <v>Aguardando...</v>
      </c>
      <c r="AR257" s="80" t="str">
        <f t="shared" si="91"/>
        <v>Aguardando...</v>
      </c>
      <c r="AZ257" s="21" t="s">
        <v>13</v>
      </c>
    </row>
    <row r="258" spans="1:52" s="21" customFormat="1" x14ac:dyDescent="0.25">
      <c r="A258" s="22" t="str">
        <f t="shared" si="92"/>
        <v>Punção Aspirativa por Agulha Grossa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75" t="s">
        <v>115</v>
      </c>
      <c r="R258" s="71"/>
      <c r="S258" s="71"/>
      <c r="T258" s="71"/>
      <c r="U258" s="71"/>
      <c r="V258" s="80">
        <f t="shared" si="93"/>
        <v>0</v>
      </c>
      <c r="W258" s="80" t="str">
        <f t="shared" si="91"/>
        <v>Aguardando...</v>
      </c>
      <c r="X258" s="80" t="str">
        <f t="shared" si="91"/>
        <v>Aguardando...</v>
      </c>
      <c r="Y258" s="80" t="str">
        <f t="shared" si="91"/>
        <v>Aguardando...</v>
      </c>
      <c r="Z258" s="80" t="str">
        <f t="shared" si="91"/>
        <v>Aguardando...</v>
      </c>
      <c r="AA258" s="80" t="str">
        <f t="shared" si="91"/>
        <v>Aguardando...</v>
      </c>
      <c r="AB258" s="80" t="str">
        <f t="shared" si="91"/>
        <v>Aguardando...</v>
      </c>
      <c r="AC258" s="80" t="str">
        <f t="shared" si="91"/>
        <v>Aguardando...</v>
      </c>
      <c r="AD258" s="80" t="str">
        <f t="shared" si="91"/>
        <v>Aguardando...</v>
      </c>
      <c r="AE258" s="80" t="str">
        <f t="shared" si="91"/>
        <v>Aguardando...</v>
      </c>
      <c r="AF258" s="80" t="str">
        <f t="shared" si="91"/>
        <v>Aguardando...</v>
      </c>
      <c r="AG258" s="80" t="str">
        <f t="shared" si="91"/>
        <v>Aguardando...</v>
      </c>
      <c r="AH258" s="80" t="str">
        <f t="shared" si="91"/>
        <v>Aguardando...</v>
      </c>
      <c r="AI258" s="80" t="str">
        <f t="shared" si="91"/>
        <v>Aguardando...</v>
      </c>
      <c r="AJ258" s="80" t="str">
        <f t="shared" si="91"/>
        <v>Aguardando...</v>
      </c>
      <c r="AK258" s="80" t="str">
        <f t="shared" si="91"/>
        <v>Aguardando...</v>
      </c>
      <c r="AL258" s="80" t="str">
        <f t="shared" si="91"/>
        <v>Aguardando...</v>
      </c>
      <c r="AM258" s="80" t="str">
        <f t="shared" si="91"/>
        <v>Aguardando...</v>
      </c>
      <c r="AN258" s="80" t="str">
        <f t="shared" si="91"/>
        <v>Aguardando...</v>
      </c>
      <c r="AO258" s="80" t="str">
        <f t="shared" si="91"/>
        <v>Aguardando...</v>
      </c>
      <c r="AP258" s="80" t="str">
        <f t="shared" si="91"/>
        <v>Aguardando...</v>
      </c>
      <c r="AQ258" s="80" t="str">
        <f t="shared" si="91"/>
        <v>Aguardando...</v>
      </c>
      <c r="AR258" s="80" t="str">
        <f t="shared" si="91"/>
        <v>Aguardando...</v>
      </c>
      <c r="AZ258" s="21" t="s">
        <v>13</v>
      </c>
    </row>
    <row r="259" spans="1:52" s="21" customFormat="1" x14ac:dyDescent="0.25">
      <c r="A259" s="22" t="str">
        <f t="shared" si="92"/>
        <v>Radiologia</v>
      </c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75" t="s">
        <v>116</v>
      </c>
      <c r="R259" s="71"/>
      <c r="S259" s="71"/>
      <c r="T259" s="71"/>
      <c r="U259" s="71"/>
      <c r="V259" s="80">
        <f t="shared" si="93"/>
        <v>0.36144578313253012</v>
      </c>
      <c r="W259" s="80" t="str">
        <f t="shared" si="91"/>
        <v>Aguardando...</v>
      </c>
      <c r="X259" s="80" t="str">
        <f t="shared" si="91"/>
        <v>Aguardando...</v>
      </c>
      <c r="Y259" s="80" t="str">
        <f t="shared" si="91"/>
        <v>Aguardando...</v>
      </c>
      <c r="Z259" s="80" t="str">
        <f t="shared" si="91"/>
        <v>Aguardando...</v>
      </c>
      <c r="AA259" s="80" t="str">
        <f t="shared" si="91"/>
        <v>Aguardando...</v>
      </c>
      <c r="AB259" s="80" t="str">
        <f t="shared" si="91"/>
        <v>Aguardando...</v>
      </c>
      <c r="AC259" s="80" t="str">
        <f t="shared" si="91"/>
        <v>Aguardando...</v>
      </c>
      <c r="AD259" s="80" t="str">
        <f t="shared" si="91"/>
        <v>Aguardando...</v>
      </c>
      <c r="AE259" s="80" t="str">
        <f t="shared" si="91"/>
        <v>Aguardando...</v>
      </c>
      <c r="AF259" s="80" t="str">
        <f t="shared" si="91"/>
        <v>Aguardando...</v>
      </c>
      <c r="AG259" s="80" t="str">
        <f t="shared" si="91"/>
        <v>Aguardando...</v>
      </c>
      <c r="AH259" s="80" t="str">
        <f t="shared" si="91"/>
        <v>Aguardando...</v>
      </c>
      <c r="AI259" s="80" t="str">
        <f t="shared" si="91"/>
        <v>Aguardando...</v>
      </c>
      <c r="AJ259" s="80" t="str">
        <f t="shared" si="91"/>
        <v>Aguardando...</v>
      </c>
      <c r="AK259" s="80" t="str">
        <f t="shared" si="91"/>
        <v>Aguardando...</v>
      </c>
      <c r="AL259" s="80" t="str">
        <f t="shared" si="91"/>
        <v>Aguardando...</v>
      </c>
      <c r="AM259" s="80" t="str">
        <f t="shared" si="91"/>
        <v>Aguardando...</v>
      </c>
      <c r="AN259" s="80" t="str">
        <f t="shared" si="91"/>
        <v>Aguardando...</v>
      </c>
      <c r="AO259" s="80" t="str">
        <f t="shared" si="91"/>
        <v>Aguardando...</v>
      </c>
      <c r="AP259" s="80" t="str">
        <f t="shared" si="91"/>
        <v>Aguardando...</v>
      </c>
      <c r="AQ259" s="80" t="str">
        <f t="shared" si="91"/>
        <v>Aguardando...</v>
      </c>
      <c r="AR259" s="80" t="str">
        <f t="shared" si="91"/>
        <v>Aguardando...</v>
      </c>
      <c r="AZ259" s="21" t="s">
        <v>13</v>
      </c>
    </row>
    <row r="260" spans="1:52" s="21" customFormat="1" x14ac:dyDescent="0.25">
      <c r="A260" s="22" t="str">
        <f t="shared" si="92"/>
        <v>Ressonância Nuclear Magnética</v>
      </c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75" t="s">
        <v>117</v>
      </c>
      <c r="R260" s="71"/>
      <c r="S260" s="71"/>
      <c r="T260" s="71"/>
      <c r="U260" s="71"/>
      <c r="V260" s="80">
        <f t="shared" si="93"/>
        <v>0.2</v>
      </c>
      <c r="W260" s="80" t="str">
        <f t="shared" si="91"/>
        <v>Aguardando...</v>
      </c>
      <c r="X260" s="80" t="str">
        <f t="shared" si="91"/>
        <v>Aguardando...</v>
      </c>
      <c r="Y260" s="80" t="str">
        <f t="shared" si="91"/>
        <v>Aguardando...</v>
      </c>
      <c r="Z260" s="80" t="str">
        <f t="shared" si="91"/>
        <v>Aguardando...</v>
      </c>
      <c r="AA260" s="80" t="str">
        <f t="shared" si="91"/>
        <v>Aguardando...</v>
      </c>
      <c r="AB260" s="80" t="str">
        <f t="shared" si="91"/>
        <v>Aguardando...</v>
      </c>
      <c r="AC260" s="80" t="str">
        <f t="shared" si="91"/>
        <v>Aguardando...</v>
      </c>
      <c r="AD260" s="80" t="str">
        <f t="shared" si="91"/>
        <v>Aguardando...</v>
      </c>
      <c r="AE260" s="80" t="str">
        <f t="shared" si="91"/>
        <v>Aguardando...</v>
      </c>
      <c r="AF260" s="80" t="str">
        <f t="shared" si="91"/>
        <v>Aguardando...</v>
      </c>
      <c r="AG260" s="80" t="str">
        <f t="shared" si="91"/>
        <v>Aguardando...</v>
      </c>
      <c r="AH260" s="80" t="str">
        <f t="shared" si="91"/>
        <v>Aguardando...</v>
      </c>
      <c r="AI260" s="80" t="str">
        <f t="shared" si="91"/>
        <v>Aguardando...</v>
      </c>
      <c r="AJ260" s="80" t="str">
        <f t="shared" si="91"/>
        <v>Aguardando...</v>
      </c>
      <c r="AK260" s="80" t="str">
        <f t="shared" si="91"/>
        <v>Aguardando...</v>
      </c>
      <c r="AL260" s="80" t="str">
        <f t="shared" si="91"/>
        <v>Aguardando...</v>
      </c>
      <c r="AM260" s="80" t="str">
        <f t="shared" si="91"/>
        <v>Aguardando...</v>
      </c>
      <c r="AN260" s="80" t="str">
        <f t="shared" si="91"/>
        <v>Aguardando...</v>
      </c>
      <c r="AO260" s="80" t="str">
        <f t="shared" si="91"/>
        <v>Aguardando...</v>
      </c>
      <c r="AP260" s="80" t="str">
        <f t="shared" si="91"/>
        <v>Aguardando...</v>
      </c>
      <c r="AQ260" s="80" t="str">
        <f t="shared" si="91"/>
        <v>Aguardando...</v>
      </c>
      <c r="AR260" s="80" t="str">
        <f t="shared" si="91"/>
        <v>Aguardando...</v>
      </c>
      <c r="AZ260" s="21" t="s">
        <v>13</v>
      </c>
    </row>
    <row r="261" spans="1:52" s="21" customFormat="1" x14ac:dyDescent="0.25">
      <c r="A261" s="22" t="str">
        <f t="shared" si="92"/>
        <v>Teste Ergométrico</v>
      </c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75" t="s">
        <v>118</v>
      </c>
      <c r="R261" s="71"/>
      <c r="S261" s="71"/>
      <c r="T261" s="71"/>
      <c r="U261" s="71"/>
      <c r="V261" s="80">
        <f t="shared" si="93"/>
        <v>0.44117647058823528</v>
      </c>
      <c r="W261" s="80" t="str">
        <f t="shared" si="91"/>
        <v>Aguardando...</v>
      </c>
      <c r="X261" s="80" t="str">
        <f t="shared" si="91"/>
        <v>Aguardando...</v>
      </c>
      <c r="Y261" s="80" t="str">
        <f t="shared" si="91"/>
        <v>Aguardando...</v>
      </c>
      <c r="Z261" s="80" t="str">
        <f t="shared" si="91"/>
        <v>Aguardando...</v>
      </c>
      <c r="AA261" s="80" t="str">
        <f t="shared" si="91"/>
        <v>Aguardando...</v>
      </c>
      <c r="AB261" s="80" t="str">
        <f t="shared" si="91"/>
        <v>Aguardando...</v>
      </c>
      <c r="AC261" s="80" t="str">
        <f t="shared" si="91"/>
        <v>Aguardando...</v>
      </c>
      <c r="AD261" s="80" t="str">
        <f t="shared" si="91"/>
        <v>Aguardando...</v>
      </c>
      <c r="AE261" s="80" t="str">
        <f t="shared" si="91"/>
        <v>Aguardando...</v>
      </c>
      <c r="AF261" s="80" t="str">
        <f t="shared" si="91"/>
        <v>Aguardando...</v>
      </c>
      <c r="AG261" s="80" t="str">
        <f t="shared" si="91"/>
        <v>Aguardando...</v>
      </c>
      <c r="AH261" s="80" t="str">
        <f t="shared" si="91"/>
        <v>Aguardando...</v>
      </c>
      <c r="AI261" s="80" t="str">
        <f t="shared" si="91"/>
        <v>Aguardando...</v>
      </c>
      <c r="AJ261" s="80" t="str">
        <f t="shared" si="91"/>
        <v>Aguardando...</v>
      </c>
      <c r="AK261" s="80" t="str">
        <f t="shared" si="91"/>
        <v>Aguardando...</v>
      </c>
      <c r="AL261" s="80" t="str">
        <f t="shared" si="91"/>
        <v>Aguardando...</v>
      </c>
      <c r="AM261" s="80" t="str">
        <f t="shared" si="91"/>
        <v>Aguardando...</v>
      </c>
      <c r="AN261" s="80" t="str">
        <f t="shared" si="91"/>
        <v>Aguardando...</v>
      </c>
      <c r="AO261" s="80" t="str">
        <f t="shared" si="91"/>
        <v>Aguardando...</v>
      </c>
      <c r="AP261" s="80" t="str">
        <f t="shared" si="91"/>
        <v>Aguardando...</v>
      </c>
      <c r="AQ261" s="80" t="str">
        <f t="shared" si="91"/>
        <v>Aguardando...</v>
      </c>
      <c r="AR261" s="80" t="str">
        <f t="shared" si="91"/>
        <v>Aguardando...</v>
      </c>
      <c r="AZ261" s="21" t="s">
        <v>13</v>
      </c>
    </row>
    <row r="262" spans="1:52" s="21" customFormat="1" x14ac:dyDescent="0.25">
      <c r="A262" s="22" t="str">
        <f t="shared" si="92"/>
        <v>Tomografia Computadorizada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75" t="s">
        <v>119</v>
      </c>
      <c r="R262" s="71"/>
      <c r="S262" s="71"/>
      <c r="T262" s="71"/>
      <c r="U262" s="71"/>
      <c r="V262" s="80">
        <f t="shared" si="93"/>
        <v>0.25294117647058822</v>
      </c>
      <c r="W262" s="80" t="str">
        <f t="shared" si="91"/>
        <v>Aguardando...</v>
      </c>
      <c r="X262" s="80" t="str">
        <f t="shared" si="91"/>
        <v>Aguardando...</v>
      </c>
      <c r="Y262" s="80" t="str">
        <f t="shared" si="91"/>
        <v>Aguardando...</v>
      </c>
      <c r="Z262" s="80" t="str">
        <f t="shared" si="91"/>
        <v>Aguardando...</v>
      </c>
      <c r="AA262" s="80" t="str">
        <f t="shared" si="91"/>
        <v>Aguardando...</v>
      </c>
      <c r="AB262" s="80" t="str">
        <f t="shared" si="91"/>
        <v>Aguardando...</v>
      </c>
      <c r="AC262" s="80" t="str">
        <f t="shared" si="91"/>
        <v>Aguardando...</v>
      </c>
      <c r="AD262" s="80" t="str">
        <f t="shared" si="91"/>
        <v>Aguardando...</v>
      </c>
      <c r="AE262" s="80" t="str">
        <f t="shared" si="91"/>
        <v>Aguardando...</v>
      </c>
      <c r="AF262" s="80" t="str">
        <f t="shared" si="91"/>
        <v>Aguardando...</v>
      </c>
      <c r="AG262" s="80" t="str">
        <f t="shared" si="91"/>
        <v>Aguardando...</v>
      </c>
      <c r="AH262" s="80" t="str">
        <f t="shared" si="91"/>
        <v>Aguardando...</v>
      </c>
      <c r="AI262" s="80" t="str">
        <f t="shared" si="91"/>
        <v>Aguardando...</v>
      </c>
      <c r="AJ262" s="80" t="str">
        <f t="shared" si="91"/>
        <v>Aguardando...</v>
      </c>
      <c r="AK262" s="80" t="str">
        <f t="shared" si="91"/>
        <v>Aguardando...</v>
      </c>
      <c r="AL262" s="80" t="str">
        <f t="shared" si="91"/>
        <v>Aguardando...</v>
      </c>
      <c r="AM262" s="80" t="str">
        <f t="shared" si="91"/>
        <v>Aguardando...</v>
      </c>
      <c r="AN262" s="80" t="str">
        <f t="shared" si="91"/>
        <v>Aguardando...</v>
      </c>
      <c r="AO262" s="80" t="str">
        <f t="shared" si="91"/>
        <v>Aguardando...</v>
      </c>
      <c r="AP262" s="80" t="str">
        <f t="shared" ref="W262:AR265" si="94">IF(AP232="","Aguardando...",IFERROR(((AP202-AP232)/AP202),0))</f>
        <v>Aguardando...</v>
      </c>
      <c r="AQ262" s="80" t="str">
        <f t="shared" si="94"/>
        <v>Aguardando...</v>
      </c>
      <c r="AR262" s="80" t="str">
        <f t="shared" si="94"/>
        <v>Aguardando...</v>
      </c>
      <c r="AZ262" s="21" t="s">
        <v>13</v>
      </c>
    </row>
    <row r="263" spans="1:52" s="21" customFormat="1" x14ac:dyDescent="0.25">
      <c r="A263" s="22" t="str">
        <f t="shared" si="92"/>
        <v>Ultrassonografia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75" t="s">
        <v>120</v>
      </c>
      <c r="R263" s="71"/>
      <c r="S263" s="71"/>
      <c r="T263" s="71"/>
      <c r="U263" s="71"/>
      <c r="V263" s="80">
        <f t="shared" si="93"/>
        <v>0.35454545454545455</v>
      </c>
      <c r="W263" s="80" t="str">
        <f t="shared" si="94"/>
        <v>Aguardando...</v>
      </c>
      <c r="X263" s="80" t="str">
        <f t="shared" si="94"/>
        <v>Aguardando...</v>
      </c>
      <c r="Y263" s="80" t="str">
        <f t="shared" si="94"/>
        <v>Aguardando...</v>
      </c>
      <c r="Z263" s="80" t="str">
        <f t="shared" si="94"/>
        <v>Aguardando...</v>
      </c>
      <c r="AA263" s="80" t="str">
        <f t="shared" si="94"/>
        <v>Aguardando...</v>
      </c>
      <c r="AB263" s="80" t="str">
        <f t="shared" si="94"/>
        <v>Aguardando...</v>
      </c>
      <c r="AC263" s="80" t="str">
        <f t="shared" si="94"/>
        <v>Aguardando...</v>
      </c>
      <c r="AD263" s="80" t="str">
        <f t="shared" si="94"/>
        <v>Aguardando...</v>
      </c>
      <c r="AE263" s="80" t="str">
        <f t="shared" si="94"/>
        <v>Aguardando...</v>
      </c>
      <c r="AF263" s="80" t="str">
        <f t="shared" si="94"/>
        <v>Aguardando...</v>
      </c>
      <c r="AG263" s="80" t="str">
        <f t="shared" si="94"/>
        <v>Aguardando...</v>
      </c>
      <c r="AH263" s="80" t="str">
        <f t="shared" si="94"/>
        <v>Aguardando...</v>
      </c>
      <c r="AI263" s="80" t="str">
        <f t="shared" si="94"/>
        <v>Aguardando...</v>
      </c>
      <c r="AJ263" s="80" t="str">
        <f t="shared" si="94"/>
        <v>Aguardando...</v>
      </c>
      <c r="AK263" s="80" t="str">
        <f t="shared" si="94"/>
        <v>Aguardando...</v>
      </c>
      <c r="AL263" s="80" t="str">
        <f t="shared" si="94"/>
        <v>Aguardando...</v>
      </c>
      <c r="AM263" s="80" t="str">
        <f t="shared" si="94"/>
        <v>Aguardando...</v>
      </c>
      <c r="AN263" s="80" t="str">
        <f t="shared" si="94"/>
        <v>Aguardando...</v>
      </c>
      <c r="AO263" s="80" t="str">
        <f t="shared" si="94"/>
        <v>Aguardando...</v>
      </c>
      <c r="AP263" s="80" t="str">
        <f t="shared" si="94"/>
        <v>Aguardando...</v>
      </c>
      <c r="AQ263" s="80" t="str">
        <f t="shared" si="94"/>
        <v>Aguardando...</v>
      </c>
      <c r="AR263" s="80" t="str">
        <f t="shared" si="94"/>
        <v>Aguardando...</v>
      </c>
      <c r="AZ263" s="21" t="s">
        <v>13</v>
      </c>
    </row>
    <row r="264" spans="1:52" s="21" customFormat="1" x14ac:dyDescent="0.25">
      <c r="A264" s="22" t="str">
        <f t="shared" si="92"/>
        <v>Urodinâmica</v>
      </c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75" t="s">
        <v>121</v>
      </c>
      <c r="R264" s="71"/>
      <c r="S264" s="71"/>
      <c r="T264" s="71"/>
      <c r="U264" s="71"/>
      <c r="V264" s="80">
        <f t="shared" si="93"/>
        <v>1</v>
      </c>
      <c r="W264" s="80" t="str">
        <f t="shared" si="94"/>
        <v>Aguardando...</v>
      </c>
      <c r="X264" s="80" t="str">
        <f t="shared" si="94"/>
        <v>Aguardando...</v>
      </c>
      <c r="Y264" s="80" t="str">
        <f t="shared" si="94"/>
        <v>Aguardando...</v>
      </c>
      <c r="Z264" s="80" t="str">
        <f t="shared" si="94"/>
        <v>Aguardando...</v>
      </c>
      <c r="AA264" s="80" t="str">
        <f t="shared" si="94"/>
        <v>Aguardando...</v>
      </c>
      <c r="AB264" s="80" t="str">
        <f t="shared" si="94"/>
        <v>Aguardando...</v>
      </c>
      <c r="AC264" s="80" t="str">
        <f t="shared" si="94"/>
        <v>Aguardando...</v>
      </c>
      <c r="AD264" s="80" t="str">
        <f t="shared" si="94"/>
        <v>Aguardando...</v>
      </c>
      <c r="AE264" s="80" t="str">
        <f t="shared" si="94"/>
        <v>Aguardando...</v>
      </c>
      <c r="AF264" s="80" t="str">
        <f t="shared" si="94"/>
        <v>Aguardando...</v>
      </c>
      <c r="AG264" s="80" t="str">
        <f t="shared" si="94"/>
        <v>Aguardando...</v>
      </c>
      <c r="AH264" s="80" t="str">
        <f t="shared" si="94"/>
        <v>Aguardando...</v>
      </c>
      <c r="AI264" s="80" t="str">
        <f t="shared" si="94"/>
        <v>Aguardando...</v>
      </c>
      <c r="AJ264" s="80" t="str">
        <f t="shared" si="94"/>
        <v>Aguardando...</v>
      </c>
      <c r="AK264" s="80" t="str">
        <f t="shared" si="94"/>
        <v>Aguardando...</v>
      </c>
      <c r="AL264" s="80" t="str">
        <f t="shared" si="94"/>
        <v>Aguardando...</v>
      </c>
      <c r="AM264" s="80" t="str">
        <f t="shared" si="94"/>
        <v>Aguardando...</v>
      </c>
      <c r="AN264" s="80" t="str">
        <f t="shared" si="94"/>
        <v>Aguardando...</v>
      </c>
      <c r="AO264" s="80" t="str">
        <f t="shared" si="94"/>
        <v>Aguardando...</v>
      </c>
      <c r="AP264" s="80" t="str">
        <f t="shared" si="94"/>
        <v>Aguardando...</v>
      </c>
      <c r="AQ264" s="80" t="str">
        <f t="shared" si="94"/>
        <v>Aguardando...</v>
      </c>
      <c r="AR264" s="80" t="str">
        <f t="shared" si="94"/>
        <v>Aguardando...</v>
      </c>
      <c r="AZ264" s="21" t="s">
        <v>13</v>
      </c>
    </row>
    <row r="265" spans="1:52" s="21" customFormat="1" x14ac:dyDescent="0.25">
      <c r="A265" s="22" t="str">
        <f t="shared" si="92"/>
        <v>Videolaringoscopia</v>
      </c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75" t="s">
        <v>122</v>
      </c>
      <c r="R265" s="71"/>
      <c r="S265" s="71"/>
      <c r="T265" s="71"/>
      <c r="U265" s="71"/>
      <c r="V265" s="80">
        <f t="shared" si="93"/>
        <v>0</v>
      </c>
      <c r="W265" s="80" t="str">
        <f t="shared" si="94"/>
        <v>Aguardando...</v>
      </c>
      <c r="X265" s="80" t="str">
        <f t="shared" si="94"/>
        <v>Aguardando...</v>
      </c>
      <c r="Y265" s="80" t="str">
        <f t="shared" si="94"/>
        <v>Aguardando...</v>
      </c>
      <c r="Z265" s="80" t="str">
        <f t="shared" si="94"/>
        <v>Aguardando...</v>
      </c>
      <c r="AA265" s="80" t="str">
        <f t="shared" si="94"/>
        <v>Aguardando...</v>
      </c>
      <c r="AB265" s="80" t="str">
        <f t="shared" si="94"/>
        <v>Aguardando...</v>
      </c>
      <c r="AC265" s="80" t="str">
        <f t="shared" si="94"/>
        <v>Aguardando...</v>
      </c>
      <c r="AD265" s="80" t="str">
        <f t="shared" si="94"/>
        <v>Aguardando...</v>
      </c>
      <c r="AE265" s="80" t="str">
        <f t="shared" si="94"/>
        <v>Aguardando...</v>
      </c>
      <c r="AF265" s="80" t="str">
        <f t="shared" si="94"/>
        <v>Aguardando...</v>
      </c>
      <c r="AG265" s="80" t="str">
        <f t="shared" si="94"/>
        <v>Aguardando...</v>
      </c>
      <c r="AH265" s="80" t="str">
        <f t="shared" si="94"/>
        <v>Aguardando...</v>
      </c>
      <c r="AI265" s="80" t="str">
        <f t="shared" si="94"/>
        <v>Aguardando...</v>
      </c>
      <c r="AJ265" s="80" t="str">
        <f t="shared" si="94"/>
        <v>Aguardando...</v>
      </c>
      <c r="AK265" s="80" t="str">
        <f t="shared" si="94"/>
        <v>Aguardando...</v>
      </c>
      <c r="AL265" s="80" t="str">
        <f t="shared" si="94"/>
        <v>Aguardando...</v>
      </c>
      <c r="AM265" s="80" t="str">
        <f t="shared" si="94"/>
        <v>Aguardando...</v>
      </c>
      <c r="AN265" s="80" t="str">
        <f t="shared" si="94"/>
        <v>Aguardando...</v>
      </c>
      <c r="AO265" s="80" t="str">
        <f t="shared" si="94"/>
        <v>Aguardando...</v>
      </c>
      <c r="AP265" s="80" t="str">
        <f t="shared" si="94"/>
        <v>Aguardando...</v>
      </c>
      <c r="AQ265" s="80" t="str">
        <f t="shared" si="94"/>
        <v>Aguardando...</v>
      </c>
      <c r="AR265" s="80" t="str">
        <f t="shared" si="94"/>
        <v>Aguardando...</v>
      </c>
      <c r="AZ265" s="21" t="s">
        <v>13</v>
      </c>
    </row>
    <row r="266" spans="1:52" s="21" customFormat="1" x14ac:dyDescent="0.25">
      <c r="A266" s="22" t="str">
        <f t="shared" si="92"/>
        <v>TOTAL</v>
      </c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77" t="s">
        <v>15</v>
      </c>
      <c r="R266" s="71"/>
      <c r="S266" s="71"/>
      <c r="T266" s="71"/>
      <c r="U266" s="71"/>
      <c r="V266" s="82">
        <f>IF(V236="","Aguardando...",IFERROR(((V206-V236)/V206),0%))</f>
        <v>0.31758530183727035</v>
      </c>
      <c r="W266" s="82">
        <f t="shared" ref="W266:AR266" si="95">IF(W236="","Aguardando...",IFERROR(((W206-W236)/W206),0%))</f>
        <v>0</v>
      </c>
      <c r="X266" s="82">
        <f t="shared" si="95"/>
        <v>0</v>
      </c>
      <c r="Y266" s="82">
        <f t="shared" si="95"/>
        <v>0</v>
      </c>
      <c r="Z266" s="82">
        <f t="shared" si="95"/>
        <v>0</v>
      </c>
      <c r="AA266" s="82">
        <f t="shared" si="95"/>
        <v>0</v>
      </c>
      <c r="AB266" s="82">
        <f t="shared" si="95"/>
        <v>0</v>
      </c>
      <c r="AC266" s="82">
        <f t="shared" si="95"/>
        <v>0</v>
      </c>
      <c r="AD266" s="82">
        <f t="shared" si="95"/>
        <v>0</v>
      </c>
      <c r="AE266" s="82">
        <f t="shared" si="95"/>
        <v>0</v>
      </c>
      <c r="AF266" s="82">
        <f t="shared" si="95"/>
        <v>0</v>
      </c>
      <c r="AG266" s="82">
        <f t="shared" si="95"/>
        <v>0</v>
      </c>
      <c r="AH266" s="82">
        <f t="shared" si="95"/>
        <v>0</v>
      </c>
      <c r="AI266" s="82">
        <f t="shared" si="95"/>
        <v>0</v>
      </c>
      <c r="AJ266" s="82">
        <f t="shared" si="95"/>
        <v>0</v>
      </c>
      <c r="AK266" s="82">
        <f t="shared" si="95"/>
        <v>0</v>
      </c>
      <c r="AL266" s="82">
        <f t="shared" si="95"/>
        <v>0</v>
      </c>
      <c r="AM266" s="82">
        <f t="shared" si="95"/>
        <v>0</v>
      </c>
      <c r="AN266" s="82">
        <f t="shared" si="95"/>
        <v>0</v>
      </c>
      <c r="AO266" s="82">
        <f t="shared" si="95"/>
        <v>0</v>
      </c>
      <c r="AP266" s="82">
        <f t="shared" si="95"/>
        <v>0</v>
      </c>
      <c r="AQ266" s="82">
        <f t="shared" si="95"/>
        <v>0</v>
      </c>
      <c r="AR266" s="82">
        <f t="shared" si="95"/>
        <v>0</v>
      </c>
      <c r="AZ266" s="21" t="s">
        <v>13</v>
      </c>
    </row>
    <row r="267" spans="1:52" x14ac:dyDescent="0.25">
      <c r="A267" s="22">
        <f t="shared" si="92"/>
        <v>0</v>
      </c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54"/>
      <c r="R267" s="55"/>
      <c r="S267" s="55"/>
      <c r="T267" s="55"/>
      <c r="U267" s="55"/>
      <c r="V267" s="55"/>
      <c r="W267" s="55"/>
      <c r="X267" s="55"/>
      <c r="Y267" s="55"/>
      <c r="Z267" s="55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Z267" s="3" t="s">
        <v>13</v>
      </c>
    </row>
    <row r="268" spans="1:52" s="57" customFormat="1" x14ac:dyDescent="0.25">
      <c r="A268" s="22" t="str">
        <f t="shared" si="92"/>
        <v>20. SADT INTERNO REALIZADO</v>
      </c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73" t="s">
        <v>127</v>
      </c>
      <c r="R268" s="74"/>
      <c r="S268" s="83" t="str">
        <f t="shared" ref="S268:AR268" si="96">S$4</f>
        <v>21-31/01 de 2025</v>
      </c>
      <c r="T268" s="74"/>
      <c r="U268" s="8">
        <f t="shared" si="96"/>
        <v>45658</v>
      </c>
      <c r="V268" s="8">
        <f t="shared" si="96"/>
        <v>45689</v>
      </c>
      <c r="W268" s="8">
        <f t="shared" si="96"/>
        <v>45717</v>
      </c>
      <c r="X268" s="8">
        <f t="shared" si="96"/>
        <v>45748</v>
      </c>
      <c r="Y268" s="8">
        <f t="shared" si="96"/>
        <v>45778</v>
      </c>
      <c r="Z268" s="8">
        <f t="shared" si="96"/>
        <v>45809</v>
      </c>
      <c r="AA268" s="27">
        <f t="shared" si="96"/>
        <v>45839</v>
      </c>
      <c r="AB268" s="27">
        <f t="shared" si="96"/>
        <v>45870</v>
      </c>
      <c r="AC268" s="27">
        <f t="shared" si="96"/>
        <v>45901</v>
      </c>
      <c r="AD268" s="27">
        <f t="shared" si="96"/>
        <v>45931</v>
      </c>
      <c r="AE268" s="27">
        <f t="shared" si="96"/>
        <v>45962</v>
      </c>
      <c r="AF268" s="27">
        <f t="shared" si="96"/>
        <v>45992</v>
      </c>
      <c r="AG268" s="27">
        <f t="shared" si="96"/>
        <v>46023</v>
      </c>
      <c r="AH268" s="27">
        <f t="shared" si="96"/>
        <v>46054</v>
      </c>
      <c r="AI268" s="27">
        <f t="shared" si="96"/>
        <v>46082</v>
      </c>
      <c r="AJ268" s="27">
        <f t="shared" si="96"/>
        <v>46113</v>
      </c>
      <c r="AK268" s="27">
        <f t="shared" si="96"/>
        <v>46143</v>
      </c>
      <c r="AL268" s="27">
        <f t="shared" si="96"/>
        <v>46174</v>
      </c>
      <c r="AM268" s="27">
        <f t="shared" si="96"/>
        <v>46204</v>
      </c>
      <c r="AN268" s="27">
        <f t="shared" si="96"/>
        <v>46235</v>
      </c>
      <c r="AO268" s="27">
        <f t="shared" si="96"/>
        <v>46266</v>
      </c>
      <c r="AP268" s="27">
        <f t="shared" si="96"/>
        <v>46296</v>
      </c>
      <c r="AQ268" s="27">
        <f t="shared" si="96"/>
        <v>46327</v>
      </c>
      <c r="AR268" s="27">
        <f t="shared" si="96"/>
        <v>46357</v>
      </c>
      <c r="AZ268" s="57" t="s">
        <v>17</v>
      </c>
    </row>
    <row r="269" spans="1:52" s="15" customFormat="1" x14ac:dyDescent="0.25">
      <c r="A269" s="22" t="str">
        <f t="shared" si="92"/>
        <v>Audiometria</v>
      </c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75" t="s">
        <v>95</v>
      </c>
      <c r="R269" s="84"/>
      <c r="S269" s="85"/>
      <c r="T269" s="86"/>
      <c r="U269" s="17">
        <f t="shared" ref="U269:U293" si="97">S269+P269</f>
        <v>0</v>
      </c>
      <c r="V269" s="58">
        <v>0</v>
      </c>
      <c r="W269" s="58"/>
      <c r="X269" s="58"/>
      <c r="Y269" s="58"/>
      <c r="Z269" s="58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Z269" s="15" t="s">
        <v>13</v>
      </c>
    </row>
    <row r="270" spans="1:52" s="15" customFormat="1" x14ac:dyDescent="0.25">
      <c r="A270" s="22" t="str">
        <f t="shared" si="92"/>
        <v>Cistoscopia</v>
      </c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75" t="s">
        <v>96</v>
      </c>
      <c r="R270" s="84"/>
      <c r="S270" s="85"/>
      <c r="T270" s="86"/>
      <c r="U270" s="17">
        <f t="shared" si="97"/>
        <v>0</v>
      </c>
      <c r="V270" s="58">
        <v>1</v>
      </c>
      <c r="W270" s="58"/>
      <c r="X270" s="58"/>
      <c r="Y270" s="58"/>
      <c r="Z270" s="58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Z270" s="15" t="s">
        <v>13</v>
      </c>
    </row>
    <row r="271" spans="1:52" s="15" customFormat="1" x14ac:dyDescent="0.25">
      <c r="A271" s="22" t="str">
        <f t="shared" si="92"/>
        <v>Colonoscopia</v>
      </c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75" t="s">
        <v>97</v>
      </c>
      <c r="R271" s="84"/>
      <c r="S271" s="85"/>
      <c r="T271" s="86"/>
      <c r="U271" s="17">
        <f t="shared" si="97"/>
        <v>0</v>
      </c>
      <c r="V271" s="58">
        <v>0</v>
      </c>
      <c r="W271" s="58"/>
      <c r="X271" s="58"/>
      <c r="Y271" s="58"/>
      <c r="Z271" s="58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Z271" s="15" t="s">
        <v>13</v>
      </c>
    </row>
    <row r="272" spans="1:52" s="15" customFormat="1" x14ac:dyDescent="0.25">
      <c r="A272" s="22" t="str">
        <f t="shared" si="92"/>
        <v>Colposcopia</v>
      </c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75" t="s">
        <v>98</v>
      </c>
      <c r="R272" s="84"/>
      <c r="S272" s="85"/>
      <c r="T272" s="86"/>
      <c r="U272" s="17">
        <f t="shared" si="97"/>
        <v>0</v>
      </c>
      <c r="V272" s="58">
        <v>0</v>
      </c>
      <c r="W272" s="58"/>
      <c r="X272" s="58"/>
      <c r="Y272" s="58"/>
      <c r="Z272" s="58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Z272" s="15" t="s">
        <v>13</v>
      </c>
    </row>
    <row r="273" spans="1:52" s="15" customFormat="1" x14ac:dyDescent="0.25">
      <c r="A273" s="22" t="str">
        <f t="shared" si="92"/>
        <v>Densitometria Óssea</v>
      </c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75" t="s">
        <v>99</v>
      </c>
      <c r="R273" s="84"/>
      <c r="S273" s="85"/>
      <c r="T273" s="86"/>
      <c r="U273" s="17">
        <f t="shared" si="97"/>
        <v>0</v>
      </c>
      <c r="V273" s="58">
        <v>0</v>
      </c>
      <c r="W273" s="58"/>
      <c r="X273" s="58"/>
      <c r="Y273" s="58"/>
      <c r="Z273" s="58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Z273" s="15" t="s">
        <v>13</v>
      </c>
    </row>
    <row r="274" spans="1:52" s="15" customFormat="1" x14ac:dyDescent="0.25">
      <c r="A274" s="22" t="str">
        <f t="shared" si="92"/>
        <v>Doppler Vascular</v>
      </c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75" t="s">
        <v>100</v>
      </c>
      <c r="R274" s="84"/>
      <c r="S274" s="85"/>
      <c r="T274" s="86"/>
      <c r="U274" s="17">
        <f t="shared" si="97"/>
        <v>0</v>
      </c>
      <c r="V274" s="58">
        <v>126</v>
      </c>
      <c r="W274" s="58"/>
      <c r="X274" s="58"/>
      <c r="Y274" s="58"/>
      <c r="Z274" s="5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Z274" s="15" t="s">
        <v>13</v>
      </c>
    </row>
    <row r="275" spans="1:52" s="15" customFormat="1" x14ac:dyDescent="0.25">
      <c r="A275" s="22" t="str">
        <f t="shared" si="92"/>
        <v>Ecocardiografia</v>
      </c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75" t="s">
        <v>101</v>
      </c>
      <c r="R275" s="84"/>
      <c r="S275" s="85"/>
      <c r="T275" s="86"/>
      <c r="U275" s="17">
        <f t="shared" si="97"/>
        <v>0</v>
      </c>
      <c r="V275" s="58">
        <v>6</v>
      </c>
      <c r="W275" s="58"/>
      <c r="X275" s="58"/>
      <c r="Y275" s="58"/>
      <c r="Z275" s="58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Z275" s="15" t="s">
        <v>13</v>
      </c>
    </row>
    <row r="276" spans="1:52" s="15" customFormat="1" x14ac:dyDescent="0.25">
      <c r="A276" s="22" t="str">
        <f t="shared" si="92"/>
        <v>Eletrocardiografia</v>
      </c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75" t="s">
        <v>102</v>
      </c>
      <c r="R276" s="84"/>
      <c r="S276" s="85"/>
      <c r="T276" s="86"/>
      <c r="U276" s="17">
        <f t="shared" si="97"/>
        <v>0</v>
      </c>
      <c r="V276" s="58">
        <v>70</v>
      </c>
      <c r="W276" s="58"/>
      <c r="X276" s="58"/>
      <c r="Y276" s="58"/>
      <c r="Z276" s="58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Z276" s="15" t="s">
        <v>13</v>
      </c>
    </row>
    <row r="277" spans="1:52" s="15" customFormat="1" x14ac:dyDescent="0.25">
      <c r="A277" s="22" t="str">
        <f t="shared" si="92"/>
        <v>Eletroencefalografia</v>
      </c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75" t="s">
        <v>103</v>
      </c>
      <c r="R277" s="84"/>
      <c r="S277" s="85"/>
      <c r="T277" s="86"/>
      <c r="U277" s="17">
        <f t="shared" si="97"/>
        <v>0</v>
      </c>
      <c r="V277" s="58">
        <v>3</v>
      </c>
      <c r="W277" s="58"/>
      <c r="X277" s="58"/>
      <c r="Y277" s="58"/>
      <c r="Z277" s="58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Z277" s="15" t="s">
        <v>13</v>
      </c>
    </row>
    <row r="278" spans="1:52" s="15" customFormat="1" x14ac:dyDescent="0.25">
      <c r="A278" s="22" t="str">
        <f t="shared" si="92"/>
        <v>Eletroneuromiografia</v>
      </c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75" t="s">
        <v>104</v>
      </c>
      <c r="R278" s="84"/>
      <c r="S278" s="85"/>
      <c r="T278" s="86"/>
      <c r="U278" s="17">
        <f t="shared" si="97"/>
        <v>0</v>
      </c>
      <c r="V278" s="58">
        <v>0</v>
      </c>
      <c r="W278" s="58"/>
      <c r="X278" s="58"/>
      <c r="Y278" s="58"/>
      <c r="Z278" s="58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Z278" s="15" t="s">
        <v>13</v>
      </c>
    </row>
    <row r="279" spans="1:52" s="15" customFormat="1" x14ac:dyDescent="0.25">
      <c r="A279" s="22" t="str">
        <f t="shared" si="92"/>
        <v>Endoscopia</v>
      </c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75" t="s">
        <v>107</v>
      </c>
      <c r="R279" s="84"/>
      <c r="S279" s="85"/>
      <c r="T279" s="86"/>
      <c r="U279" s="17">
        <f t="shared" si="97"/>
        <v>0</v>
      </c>
      <c r="V279" s="58">
        <v>0</v>
      </c>
      <c r="W279" s="58"/>
      <c r="X279" s="58"/>
      <c r="Y279" s="58"/>
      <c r="Z279" s="58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Z279" s="15" t="s">
        <v>13</v>
      </c>
    </row>
    <row r="280" spans="1:52" s="15" customFormat="1" x14ac:dyDescent="0.25">
      <c r="A280" s="22" t="str">
        <f t="shared" si="92"/>
        <v>Espirometria</v>
      </c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75" t="s">
        <v>108</v>
      </c>
      <c r="R280" s="84"/>
      <c r="S280" s="85"/>
      <c r="T280" s="86"/>
      <c r="U280" s="17">
        <f t="shared" si="97"/>
        <v>0</v>
      </c>
      <c r="V280" s="58">
        <v>0</v>
      </c>
      <c r="W280" s="58"/>
      <c r="X280" s="58"/>
      <c r="Y280" s="58"/>
      <c r="Z280" s="58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Z280" s="15" t="s">
        <v>13</v>
      </c>
    </row>
    <row r="281" spans="1:52" s="15" customFormat="1" x14ac:dyDescent="0.25">
      <c r="A281" s="22" t="str">
        <f t="shared" si="92"/>
        <v>Holter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75" t="s">
        <v>109</v>
      </c>
      <c r="R281" s="84"/>
      <c r="S281" s="85"/>
      <c r="T281" s="86"/>
      <c r="U281" s="17">
        <f t="shared" si="97"/>
        <v>0</v>
      </c>
      <c r="V281" s="58">
        <v>13</v>
      </c>
      <c r="W281" s="58"/>
      <c r="X281" s="58"/>
      <c r="Y281" s="58"/>
      <c r="Z281" s="58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Z281" s="15" t="s">
        <v>13</v>
      </c>
    </row>
    <row r="282" spans="1:52" s="15" customFormat="1" x14ac:dyDescent="0.25">
      <c r="A282" s="22" t="str">
        <f t="shared" si="92"/>
        <v>Mamografia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75" t="s">
        <v>110</v>
      </c>
      <c r="R282" s="84"/>
      <c r="S282" s="85"/>
      <c r="T282" s="86"/>
      <c r="U282" s="17">
        <f t="shared" si="97"/>
        <v>0</v>
      </c>
      <c r="V282" s="58">
        <v>11</v>
      </c>
      <c r="W282" s="58"/>
      <c r="X282" s="58"/>
      <c r="Y282" s="58"/>
      <c r="Z282" s="58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Z282" s="15" t="s">
        <v>13</v>
      </c>
    </row>
    <row r="283" spans="1:52" s="15" customFormat="1" x14ac:dyDescent="0.25">
      <c r="A283" s="22" t="str">
        <f t="shared" si="92"/>
        <v>Mapa</v>
      </c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75" t="s">
        <v>111</v>
      </c>
      <c r="R283" s="84"/>
      <c r="S283" s="85"/>
      <c r="T283" s="86"/>
      <c r="U283" s="17">
        <f t="shared" si="97"/>
        <v>0</v>
      </c>
      <c r="V283" s="58">
        <v>24</v>
      </c>
      <c r="W283" s="58"/>
      <c r="X283" s="58"/>
      <c r="Y283" s="58"/>
      <c r="Z283" s="58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Z283" s="15" t="s">
        <v>13</v>
      </c>
    </row>
    <row r="284" spans="1:52" s="15" customFormat="1" x14ac:dyDescent="0.25">
      <c r="A284" s="22" t="str">
        <f t="shared" si="92"/>
        <v>Punção Aspirativa por Agulha Fina (PAAF): Mama</v>
      </c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75" t="s">
        <v>113</v>
      </c>
      <c r="R284" s="84"/>
      <c r="S284" s="85"/>
      <c r="T284" s="86"/>
      <c r="U284" s="17">
        <f t="shared" si="97"/>
        <v>0</v>
      </c>
      <c r="V284" s="58">
        <v>0</v>
      </c>
      <c r="W284" s="58"/>
      <c r="X284" s="58"/>
      <c r="Y284" s="58"/>
      <c r="Z284" s="58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Z284" s="15" t="s">
        <v>13</v>
      </c>
    </row>
    <row r="285" spans="1:52" s="15" customFormat="1" x14ac:dyDescent="0.25">
      <c r="A285" s="22" t="str">
        <f t="shared" si="92"/>
        <v>Punção Aspirativa por Agulha Fina (PAAF): Tireóide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75" t="s">
        <v>114</v>
      </c>
      <c r="R285" s="84"/>
      <c r="S285" s="85"/>
      <c r="T285" s="86"/>
      <c r="U285" s="17">
        <f t="shared" si="97"/>
        <v>0</v>
      </c>
      <c r="V285" s="58">
        <v>0</v>
      </c>
      <c r="W285" s="58"/>
      <c r="X285" s="58"/>
      <c r="Y285" s="58"/>
      <c r="Z285" s="58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Z285" s="15" t="s">
        <v>13</v>
      </c>
    </row>
    <row r="286" spans="1:52" s="15" customFormat="1" x14ac:dyDescent="0.25">
      <c r="A286" s="22" t="str">
        <f t="shared" si="92"/>
        <v>Punção Aspirativa por Agulha Grossa</v>
      </c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75" t="s">
        <v>115</v>
      </c>
      <c r="R286" s="84"/>
      <c r="S286" s="85"/>
      <c r="T286" s="86"/>
      <c r="U286" s="17">
        <f t="shared" si="97"/>
        <v>0</v>
      </c>
      <c r="V286" s="58">
        <v>0</v>
      </c>
      <c r="W286" s="58"/>
      <c r="X286" s="58"/>
      <c r="Y286" s="58"/>
      <c r="Z286" s="58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Z286" s="15" t="s">
        <v>13</v>
      </c>
    </row>
    <row r="287" spans="1:52" s="15" customFormat="1" x14ac:dyDescent="0.25">
      <c r="A287" s="22" t="str">
        <f t="shared" si="92"/>
        <v>Radiologia</v>
      </c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75" t="s">
        <v>116</v>
      </c>
      <c r="R287" s="84"/>
      <c r="S287" s="85"/>
      <c r="T287" s="86"/>
      <c r="U287" s="17">
        <f t="shared" si="97"/>
        <v>0</v>
      </c>
      <c r="V287" s="58">
        <v>280</v>
      </c>
      <c r="W287" s="58"/>
      <c r="X287" s="58"/>
      <c r="Y287" s="58"/>
      <c r="Z287" s="58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Z287" s="15" t="s">
        <v>13</v>
      </c>
    </row>
    <row r="288" spans="1:52" s="15" customFormat="1" x14ac:dyDescent="0.25">
      <c r="A288" s="22" t="str">
        <f t="shared" si="92"/>
        <v>Ressonância Nuclear Magnética</v>
      </c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75" t="s">
        <v>117</v>
      </c>
      <c r="R288" s="84"/>
      <c r="S288" s="85"/>
      <c r="T288" s="86"/>
      <c r="U288" s="17">
        <f t="shared" si="97"/>
        <v>0</v>
      </c>
      <c r="V288" s="58">
        <v>55</v>
      </c>
      <c r="W288" s="58"/>
      <c r="X288" s="58"/>
      <c r="Y288" s="58"/>
      <c r="Z288" s="58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Z288" s="15" t="s">
        <v>13</v>
      </c>
    </row>
    <row r="289" spans="1:52" s="15" customFormat="1" x14ac:dyDescent="0.25">
      <c r="A289" s="22" t="str">
        <f t="shared" si="92"/>
        <v>Teste Ergométrico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75" t="s">
        <v>118</v>
      </c>
      <c r="R289" s="84"/>
      <c r="S289" s="85"/>
      <c r="T289" s="86"/>
      <c r="U289" s="17">
        <f t="shared" si="97"/>
        <v>0</v>
      </c>
      <c r="V289" s="58">
        <v>17</v>
      </c>
      <c r="W289" s="58"/>
      <c r="X289" s="58"/>
      <c r="Y289" s="58"/>
      <c r="Z289" s="58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Z289" s="15" t="s">
        <v>13</v>
      </c>
    </row>
    <row r="290" spans="1:52" s="15" customFormat="1" x14ac:dyDescent="0.25">
      <c r="A290" s="22" t="str">
        <f t="shared" si="92"/>
        <v>Tomografia Computadorizada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75" t="s">
        <v>119</v>
      </c>
      <c r="R290" s="84"/>
      <c r="S290" s="85"/>
      <c r="T290" s="86"/>
      <c r="U290" s="17">
        <f t="shared" si="97"/>
        <v>0</v>
      </c>
      <c r="V290" s="58">
        <v>6</v>
      </c>
      <c r="W290" s="58"/>
      <c r="X290" s="58"/>
      <c r="Y290" s="58"/>
      <c r="Z290" s="58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Z290" s="15" t="s">
        <v>13</v>
      </c>
    </row>
    <row r="291" spans="1:52" s="15" customFormat="1" x14ac:dyDescent="0.25">
      <c r="A291" s="22" t="str">
        <f t="shared" si="92"/>
        <v>Ultrassonografia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75" t="s">
        <v>120</v>
      </c>
      <c r="R291" s="84"/>
      <c r="S291" s="85"/>
      <c r="T291" s="86"/>
      <c r="U291" s="17">
        <f t="shared" si="97"/>
        <v>0</v>
      </c>
      <c r="V291" s="58">
        <v>237</v>
      </c>
      <c r="W291" s="58"/>
      <c r="X291" s="58"/>
      <c r="Y291" s="58"/>
      <c r="Z291" s="5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Z291" s="15" t="s">
        <v>13</v>
      </c>
    </row>
    <row r="292" spans="1:52" s="15" customFormat="1" x14ac:dyDescent="0.25">
      <c r="A292" s="22" t="str">
        <f t="shared" si="92"/>
        <v>Urodinâmica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75" t="s">
        <v>121</v>
      </c>
      <c r="R292" s="84"/>
      <c r="S292" s="85"/>
      <c r="T292" s="86"/>
      <c r="U292" s="17">
        <f t="shared" si="97"/>
        <v>0</v>
      </c>
      <c r="V292" s="58">
        <v>0</v>
      </c>
      <c r="W292" s="58"/>
      <c r="X292" s="58"/>
      <c r="Y292" s="58"/>
      <c r="Z292" s="58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Z292" s="15" t="s">
        <v>13</v>
      </c>
    </row>
    <row r="293" spans="1:52" s="15" customFormat="1" x14ac:dyDescent="0.25">
      <c r="A293" s="22" t="str">
        <f t="shared" si="92"/>
        <v>Videolaringoscopia</v>
      </c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75" t="s">
        <v>122</v>
      </c>
      <c r="R293" s="84"/>
      <c r="S293" s="85"/>
      <c r="T293" s="86"/>
      <c r="U293" s="17">
        <f t="shared" si="97"/>
        <v>0</v>
      </c>
      <c r="V293" s="58">
        <v>0</v>
      </c>
      <c r="W293" s="58"/>
      <c r="X293" s="58"/>
      <c r="Y293" s="58"/>
      <c r="Z293" s="58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Z293" s="15" t="s">
        <v>13</v>
      </c>
    </row>
    <row r="294" spans="1:52" s="21" customFormat="1" x14ac:dyDescent="0.25">
      <c r="A294" s="22" t="str">
        <f t="shared" si="92"/>
        <v>TOTAL</v>
      </c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77" t="s">
        <v>15</v>
      </c>
      <c r="R294" s="87"/>
      <c r="S294" s="88">
        <f>SUM(S269:S293)</f>
        <v>0</v>
      </c>
      <c r="T294" s="87"/>
      <c r="U294" s="68">
        <f t="shared" ref="U294:AR294" si="98">SUM(U269:U293)</f>
        <v>0</v>
      </c>
      <c r="V294" s="68">
        <f t="shared" si="98"/>
        <v>849</v>
      </c>
      <c r="W294" s="68">
        <f t="shared" si="98"/>
        <v>0</v>
      </c>
      <c r="X294" s="68">
        <f t="shared" si="98"/>
        <v>0</v>
      </c>
      <c r="Y294" s="68">
        <f t="shared" si="98"/>
        <v>0</v>
      </c>
      <c r="Z294" s="68">
        <f t="shared" si="98"/>
        <v>0</v>
      </c>
      <c r="AA294" s="69">
        <f t="shared" si="98"/>
        <v>0</v>
      </c>
      <c r="AB294" s="69">
        <f t="shared" si="98"/>
        <v>0</v>
      </c>
      <c r="AC294" s="69">
        <f t="shared" si="98"/>
        <v>0</v>
      </c>
      <c r="AD294" s="69">
        <f t="shared" si="98"/>
        <v>0</v>
      </c>
      <c r="AE294" s="69">
        <f t="shared" si="98"/>
        <v>0</v>
      </c>
      <c r="AF294" s="69">
        <f t="shared" si="98"/>
        <v>0</v>
      </c>
      <c r="AG294" s="69">
        <f t="shared" si="98"/>
        <v>0</v>
      </c>
      <c r="AH294" s="69">
        <f t="shared" si="98"/>
        <v>0</v>
      </c>
      <c r="AI294" s="69">
        <f t="shared" si="98"/>
        <v>0</v>
      </c>
      <c r="AJ294" s="69">
        <f t="shared" si="98"/>
        <v>0</v>
      </c>
      <c r="AK294" s="69">
        <f t="shared" si="98"/>
        <v>0</v>
      </c>
      <c r="AL294" s="69">
        <f t="shared" si="98"/>
        <v>0</v>
      </c>
      <c r="AM294" s="69">
        <f t="shared" si="98"/>
        <v>0</v>
      </c>
      <c r="AN294" s="69">
        <f t="shared" si="98"/>
        <v>0</v>
      </c>
      <c r="AO294" s="69">
        <f t="shared" si="98"/>
        <v>0</v>
      </c>
      <c r="AP294" s="69">
        <f t="shared" si="98"/>
        <v>0</v>
      </c>
      <c r="AQ294" s="69">
        <f t="shared" si="98"/>
        <v>0</v>
      </c>
      <c r="AR294" s="69">
        <f t="shared" si="98"/>
        <v>0</v>
      </c>
      <c r="AZ294" s="21" t="s">
        <v>13</v>
      </c>
    </row>
    <row r="295" spans="1:52" x14ac:dyDescent="0.25">
      <c r="A295" s="22">
        <f t="shared" si="92"/>
        <v>0</v>
      </c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54"/>
      <c r="R295" s="55"/>
      <c r="S295" s="55"/>
      <c r="T295" s="55"/>
      <c r="U295" s="55"/>
      <c r="V295" s="55"/>
      <c r="W295" s="55"/>
      <c r="X295" s="55"/>
      <c r="Y295" s="55"/>
      <c r="Z295" s="55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Z295" s="3" t="s">
        <v>13</v>
      </c>
    </row>
    <row r="296" spans="1:52" s="57" customFormat="1" x14ac:dyDescent="0.25">
      <c r="A296" s="4" t="s">
        <v>128</v>
      </c>
      <c r="B296" s="89"/>
      <c r="C296" s="5" t="str">
        <f t="shared" ref="C296:AR296" si="99">C$4</f>
        <v>26-31-jul-24</v>
      </c>
      <c r="D296" s="5"/>
      <c r="E296" s="5">
        <f t="shared" si="99"/>
        <v>45505</v>
      </c>
      <c r="F296" s="5">
        <f t="shared" si="99"/>
        <v>45536</v>
      </c>
      <c r="G296" s="89"/>
      <c r="H296" s="5" t="str">
        <f t="shared" si="99"/>
        <v>01-25-Out-24</v>
      </c>
      <c r="I296" s="89"/>
      <c r="J296" s="5" t="str">
        <f t="shared" si="99"/>
        <v>26-31-Out-24</v>
      </c>
      <c r="K296" s="89"/>
      <c r="L296" s="5">
        <f t="shared" si="99"/>
        <v>45566</v>
      </c>
      <c r="M296" s="5">
        <f t="shared" si="99"/>
        <v>45597</v>
      </c>
      <c r="N296" s="5">
        <f t="shared" si="99"/>
        <v>45627</v>
      </c>
      <c r="O296" s="89"/>
      <c r="P296" s="5" t="str">
        <f t="shared" si="99"/>
        <v>01-20/01 de 2025</v>
      </c>
      <c r="Q296" s="73" t="s">
        <v>129</v>
      </c>
      <c r="R296" s="90"/>
      <c r="S296" s="83" t="str">
        <f t="shared" si="99"/>
        <v>21-31/01 de 2025</v>
      </c>
      <c r="T296" s="90"/>
      <c r="U296" s="8">
        <f t="shared" si="99"/>
        <v>45658</v>
      </c>
      <c r="V296" s="8">
        <f t="shared" si="99"/>
        <v>45689</v>
      </c>
      <c r="W296" s="8">
        <f t="shared" si="99"/>
        <v>45717</v>
      </c>
      <c r="X296" s="8">
        <f t="shared" si="99"/>
        <v>45748</v>
      </c>
      <c r="Y296" s="8">
        <f t="shared" si="99"/>
        <v>45778</v>
      </c>
      <c r="Z296" s="8">
        <f t="shared" si="99"/>
        <v>45809</v>
      </c>
      <c r="AA296" s="27">
        <f t="shared" si="99"/>
        <v>45839</v>
      </c>
      <c r="AB296" s="27">
        <f t="shared" si="99"/>
        <v>45870</v>
      </c>
      <c r="AC296" s="27">
        <f t="shared" si="99"/>
        <v>45901</v>
      </c>
      <c r="AD296" s="27">
        <f t="shared" si="99"/>
        <v>45931</v>
      </c>
      <c r="AE296" s="27">
        <f t="shared" si="99"/>
        <v>45962</v>
      </c>
      <c r="AF296" s="27">
        <f t="shared" si="99"/>
        <v>45992</v>
      </c>
      <c r="AG296" s="27">
        <f t="shared" si="99"/>
        <v>46023</v>
      </c>
      <c r="AH296" s="27">
        <f t="shared" si="99"/>
        <v>46054</v>
      </c>
      <c r="AI296" s="27">
        <f t="shared" si="99"/>
        <v>46082</v>
      </c>
      <c r="AJ296" s="27">
        <f t="shared" si="99"/>
        <v>46113</v>
      </c>
      <c r="AK296" s="27">
        <f t="shared" si="99"/>
        <v>46143</v>
      </c>
      <c r="AL296" s="27">
        <f t="shared" si="99"/>
        <v>46174</v>
      </c>
      <c r="AM296" s="27">
        <f t="shared" si="99"/>
        <v>46204</v>
      </c>
      <c r="AN296" s="27">
        <f t="shared" si="99"/>
        <v>46235</v>
      </c>
      <c r="AO296" s="27">
        <f t="shared" si="99"/>
        <v>46266</v>
      </c>
      <c r="AP296" s="27">
        <f t="shared" si="99"/>
        <v>46296</v>
      </c>
      <c r="AQ296" s="27">
        <f t="shared" si="99"/>
        <v>46327</v>
      </c>
      <c r="AR296" s="27">
        <f t="shared" si="99"/>
        <v>46357</v>
      </c>
      <c r="AZ296" s="57" t="s">
        <v>17</v>
      </c>
    </row>
    <row r="297" spans="1:52" s="15" customFormat="1" x14ac:dyDescent="0.25">
      <c r="A297" s="52" t="s">
        <v>130</v>
      </c>
      <c r="B297" s="58"/>
      <c r="C297" s="58">
        <v>108</v>
      </c>
      <c r="D297" s="58"/>
      <c r="E297" s="58">
        <v>3539</v>
      </c>
      <c r="F297" s="58">
        <v>6491</v>
      </c>
      <c r="G297" s="58"/>
      <c r="H297" s="58">
        <v>6511</v>
      </c>
      <c r="I297" s="58"/>
      <c r="J297" s="58">
        <v>1164</v>
      </c>
      <c r="K297" s="58"/>
      <c r="L297" s="17">
        <f>H297+J297</f>
        <v>7675</v>
      </c>
      <c r="M297" s="58">
        <v>6095</v>
      </c>
      <c r="N297" s="58">
        <v>7836</v>
      </c>
      <c r="O297" s="58"/>
      <c r="P297" s="60">
        <v>3909</v>
      </c>
      <c r="Q297" s="75" t="s">
        <v>130</v>
      </c>
      <c r="R297" s="86"/>
      <c r="S297" s="85">
        <v>1712</v>
      </c>
      <c r="T297" s="86"/>
      <c r="U297" s="17">
        <f>S297+P297</f>
        <v>5621</v>
      </c>
      <c r="V297" s="58">
        <v>3909</v>
      </c>
      <c r="W297" s="58"/>
      <c r="X297" s="58"/>
      <c r="Y297" s="58"/>
      <c r="Z297" s="58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Z297" s="15" t="s">
        <v>13</v>
      </c>
    </row>
    <row r="298" spans="1:52" s="15" customFormat="1" x14ac:dyDescent="0.25">
      <c r="A298" s="52" t="s">
        <v>131</v>
      </c>
      <c r="B298" s="58"/>
      <c r="C298" s="58">
        <v>0</v>
      </c>
      <c r="D298" s="58"/>
      <c r="E298" s="58">
        <v>26</v>
      </c>
      <c r="F298" s="58">
        <v>30</v>
      </c>
      <c r="G298" s="58"/>
      <c r="H298" s="58">
        <v>0</v>
      </c>
      <c r="I298" s="58"/>
      <c r="J298" s="58">
        <v>0</v>
      </c>
      <c r="K298" s="58"/>
      <c r="L298" s="17">
        <f>H298+J298</f>
        <v>0</v>
      </c>
      <c r="M298" s="58">
        <v>72</v>
      </c>
      <c r="N298" s="58">
        <v>0</v>
      </c>
      <c r="O298" s="58"/>
      <c r="P298" s="60">
        <v>7</v>
      </c>
      <c r="Q298" s="75" t="s">
        <v>131</v>
      </c>
      <c r="R298" s="86"/>
      <c r="S298" s="85">
        <v>1</v>
      </c>
      <c r="T298" s="86"/>
      <c r="U298" s="17">
        <f>S298+P298</f>
        <v>8</v>
      </c>
      <c r="V298" s="58">
        <v>3</v>
      </c>
      <c r="W298" s="58"/>
      <c r="X298" s="58"/>
      <c r="Y298" s="58"/>
      <c r="Z298" s="58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Z298" s="15" t="s">
        <v>13</v>
      </c>
    </row>
    <row r="299" spans="1:52" s="21" customFormat="1" x14ac:dyDescent="0.25">
      <c r="A299" s="67" t="s">
        <v>15</v>
      </c>
      <c r="B299" s="68"/>
      <c r="C299" s="68">
        <f>SUM(C297:C298)</f>
        <v>108</v>
      </c>
      <c r="D299" s="68"/>
      <c r="E299" s="68">
        <f t="shared" ref="E299:AR299" si="100">SUM(E297:E298)</f>
        <v>3565</v>
      </c>
      <c r="F299" s="68">
        <f t="shared" si="100"/>
        <v>6521</v>
      </c>
      <c r="G299" s="68"/>
      <c r="H299" s="68">
        <f t="shared" si="100"/>
        <v>6511</v>
      </c>
      <c r="I299" s="68"/>
      <c r="J299" s="68">
        <f t="shared" si="100"/>
        <v>1164</v>
      </c>
      <c r="K299" s="68"/>
      <c r="L299" s="68">
        <f>SUM(L297:L298)</f>
        <v>7675</v>
      </c>
      <c r="M299" s="68">
        <f t="shared" si="100"/>
        <v>6167</v>
      </c>
      <c r="N299" s="68">
        <f t="shared" si="100"/>
        <v>7836</v>
      </c>
      <c r="O299" s="68"/>
      <c r="P299" s="68">
        <f>SUM(P297:P298)</f>
        <v>3916</v>
      </c>
      <c r="Q299" s="77" t="s">
        <v>15</v>
      </c>
      <c r="R299" s="87"/>
      <c r="S299" s="88">
        <f t="shared" si="100"/>
        <v>1713</v>
      </c>
      <c r="T299" s="87"/>
      <c r="U299" s="68">
        <f t="shared" si="100"/>
        <v>5629</v>
      </c>
      <c r="V299" s="68">
        <f t="shared" si="100"/>
        <v>3912</v>
      </c>
      <c r="W299" s="68">
        <f t="shared" si="100"/>
        <v>0</v>
      </c>
      <c r="X299" s="68">
        <f t="shared" si="100"/>
        <v>0</v>
      </c>
      <c r="Y299" s="68">
        <f t="shared" si="100"/>
        <v>0</v>
      </c>
      <c r="Z299" s="68">
        <f t="shared" si="100"/>
        <v>0</v>
      </c>
      <c r="AA299" s="69">
        <f t="shared" si="100"/>
        <v>0</v>
      </c>
      <c r="AB299" s="69">
        <f t="shared" si="100"/>
        <v>0</v>
      </c>
      <c r="AC299" s="69">
        <f t="shared" si="100"/>
        <v>0</v>
      </c>
      <c r="AD299" s="69">
        <f t="shared" si="100"/>
        <v>0</v>
      </c>
      <c r="AE299" s="69">
        <f t="shared" si="100"/>
        <v>0</v>
      </c>
      <c r="AF299" s="69">
        <f t="shared" si="100"/>
        <v>0</v>
      </c>
      <c r="AG299" s="69">
        <f t="shared" si="100"/>
        <v>0</v>
      </c>
      <c r="AH299" s="69">
        <f t="shared" si="100"/>
        <v>0</v>
      </c>
      <c r="AI299" s="69">
        <f t="shared" si="100"/>
        <v>0</v>
      </c>
      <c r="AJ299" s="69">
        <f t="shared" si="100"/>
        <v>0</v>
      </c>
      <c r="AK299" s="69">
        <f t="shared" si="100"/>
        <v>0</v>
      </c>
      <c r="AL299" s="69">
        <f t="shared" si="100"/>
        <v>0</v>
      </c>
      <c r="AM299" s="69">
        <f t="shared" si="100"/>
        <v>0</v>
      </c>
      <c r="AN299" s="69">
        <f t="shared" si="100"/>
        <v>0</v>
      </c>
      <c r="AO299" s="69">
        <f t="shared" si="100"/>
        <v>0</v>
      </c>
      <c r="AP299" s="69">
        <f t="shared" si="100"/>
        <v>0</v>
      </c>
      <c r="AQ299" s="69">
        <f t="shared" si="100"/>
        <v>0</v>
      </c>
      <c r="AR299" s="69">
        <f t="shared" si="100"/>
        <v>0</v>
      </c>
      <c r="AZ299" s="21" t="s">
        <v>13</v>
      </c>
    </row>
    <row r="300" spans="1:52" x14ac:dyDescent="0.25">
      <c r="A300" s="54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4"/>
      <c r="R300" s="55"/>
      <c r="S300" s="55"/>
      <c r="T300" s="55"/>
      <c r="U300" s="55"/>
      <c r="V300" s="55"/>
      <c r="W300" s="55"/>
      <c r="X300" s="55"/>
      <c r="Y300" s="55"/>
      <c r="Z300" s="55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Z300" s="3" t="s">
        <v>13</v>
      </c>
    </row>
    <row r="301" spans="1:52" s="57" customFormat="1" x14ac:dyDescent="0.25">
      <c r="A301" s="4" t="s">
        <v>132</v>
      </c>
      <c r="B301" s="89"/>
      <c r="C301" s="5" t="str">
        <f t="shared" ref="C301:AR301" si="101">C$4</f>
        <v>26-31-jul-24</v>
      </c>
      <c r="D301" s="89"/>
      <c r="E301" s="5">
        <f t="shared" si="101"/>
        <v>45505</v>
      </c>
      <c r="F301" s="5">
        <f t="shared" si="101"/>
        <v>45536</v>
      </c>
      <c r="G301" s="89"/>
      <c r="H301" s="5" t="str">
        <f t="shared" si="101"/>
        <v>01-25-Out-24</v>
      </c>
      <c r="I301" s="89"/>
      <c r="J301" s="5" t="str">
        <f t="shared" si="101"/>
        <v>26-31-Out-24</v>
      </c>
      <c r="K301" s="89"/>
      <c r="L301" s="5">
        <f t="shared" si="101"/>
        <v>45566</v>
      </c>
      <c r="M301" s="5">
        <f t="shared" si="101"/>
        <v>45597</v>
      </c>
      <c r="N301" s="5">
        <f t="shared" si="101"/>
        <v>45627</v>
      </c>
      <c r="O301" s="89"/>
      <c r="P301" s="5" t="str">
        <f t="shared" si="101"/>
        <v>01-20/01 de 2025</v>
      </c>
      <c r="Q301" s="73" t="s">
        <v>133</v>
      </c>
      <c r="R301" s="90"/>
      <c r="S301" s="83" t="str">
        <f t="shared" si="101"/>
        <v>21-31/01 de 2025</v>
      </c>
      <c r="T301" s="90"/>
      <c r="U301" s="8">
        <f t="shared" si="101"/>
        <v>45658</v>
      </c>
      <c r="V301" s="8">
        <f t="shared" si="101"/>
        <v>45689</v>
      </c>
      <c r="W301" s="8">
        <f t="shared" si="101"/>
        <v>45717</v>
      </c>
      <c r="X301" s="8">
        <f t="shared" si="101"/>
        <v>45748</v>
      </c>
      <c r="Y301" s="8">
        <f t="shared" si="101"/>
        <v>45778</v>
      </c>
      <c r="Z301" s="8">
        <f t="shared" si="101"/>
        <v>45809</v>
      </c>
      <c r="AA301" s="27">
        <f t="shared" si="101"/>
        <v>45839</v>
      </c>
      <c r="AB301" s="27">
        <f t="shared" si="101"/>
        <v>45870</v>
      </c>
      <c r="AC301" s="27">
        <f t="shared" si="101"/>
        <v>45901</v>
      </c>
      <c r="AD301" s="27">
        <f t="shared" si="101"/>
        <v>45931</v>
      </c>
      <c r="AE301" s="27">
        <f t="shared" si="101"/>
        <v>45962</v>
      </c>
      <c r="AF301" s="27">
        <f t="shared" si="101"/>
        <v>45992</v>
      </c>
      <c r="AG301" s="27">
        <f t="shared" si="101"/>
        <v>46023</v>
      </c>
      <c r="AH301" s="27">
        <f t="shared" si="101"/>
        <v>46054</v>
      </c>
      <c r="AI301" s="27">
        <f t="shared" si="101"/>
        <v>46082</v>
      </c>
      <c r="AJ301" s="27">
        <f t="shared" si="101"/>
        <v>46113</v>
      </c>
      <c r="AK301" s="27">
        <f t="shared" si="101"/>
        <v>46143</v>
      </c>
      <c r="AL301" s="27">
        <f t="shared" si="101"/>
        <v>46174</v>
      </c>
      <c r="AM301" s="27">
        <f t="shared" si="101"/>
        <v>46204</v>
      </c>
      <c r="AN301" s="27">
        <f t="shared" si="101"/>
        <v>46235</v>
      </c>
      <c r="AO301" s="27">
        <f t="shared" si="101"/>
        <v>46266</v>
      </c>
      <c r="AP301" s="27">
        <f t="shared" si="101"/>
        <v>46296</v>
      </c>
      <c r="AQ301" s="27">
        <f t="shared" si="101"/>
        <v>46327</v>
      </c>
      <c r="AR301" s="27">
        <f t="shared" si="101"/>
        <v>46357</v>
      </c>
      <c r="AZ301" s="57" t="s">
        <v>17</v>
      </c>
    </row>
    <row r="302" spans="1:52" s="15" customFormat="1" x14ac:dyDescent="0.25">
      <c r="A302" s="52" t="s">
        <v>134</v>
      </c>
      <c r="B302" s="58"/>
      <c r="C302" s="58">
        <v>0</v>
      </c>
      <c r="D302" s="58"/>
      <c r="E302" s="58">
        <v>532</v>
      </c>
      <c r="F302" s="58">
        <v>427</v>
      </c>
      <c r="G302" s="58"/>
      <c r="H302" s="58">
        <v>534</v>
      </c>
      <c r="I302" s="58"/>
      <c r="J302" s="58">
        <v>0</v>
      </c>
      <c r="K302" s="58"/>
      <c r="L302" s="17">
        <f>H302+J302</f>
        <v>534</v>
      </c>
      <c r="M302" s="58">
        <v>572</v>
      </c>
      <c r="N302" s="58">
        <v>508</v>
      </c>
      <c r="O302" s="58"/>
      <c r="P302" s="60">
        <v>14</v>
      </c>
      <c r="Q302" s="75" t="s">
        <v>134</v>
      </c>
      <c r="R302" s="86"/>
      <c r="S302" s="85">
        <v>50</v>
      </c>
      <c r="T302" s="86"/>
      <c r="U302" s="17">
        <f>S302+P302</f>
        <v>64</v>
      </c>
      <c r="V302" s="58">
        <v>18</v>
      </c>
      <c r="W302" s="58"/>
      <c r="X302" s="58"/>
      <c r="Y302" s="58"/>
      <c r="Z302" s="58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Z302" s="15" t="s">
        <v>13</v>
      </c>
    </row>
    <row r="303" spans="1:52" s="15" customFormat="1" x14ac:dyDescent="0.25">
      <c r="A303" s="52" t="s">
        <v>135</v>
      </c>
      <c r="B303" s="58"/>
      <c r="C303" s="58">
        <v>0</v>
      </c>
      <c r="D303" s="58"/>
      <c r="E303" s="58">
        <v>0</v>
      </c>
      <c r="F303" s="58">
        <v>0</v>
      </c>
      <c r="G303" s="58"/>
      <c r="H303" s="58">
        <v>0</v>
      </c>
      <c r="I303" s="58"/>
      <c r="J303" s="58">
        <v>0</v>
      </c>
      <c r="K303" s="58"/>
      <c r="L303" s="17">
        <f>H303+J303</f>
        <v>0</v>
      </c>
      <c r="M303" s="58">
        <v>0</v>
      </c>
      <c r="N303" s="58">
        <v>0</v>
      </c>
      <c r="O303" s="58"/>
      <c r="P303" s="60">
        <v>0</v>
      </c>
      <c r="Q303" s="75" t="s">
        <v>135</v>
      </c>
      <c r="R303" s="86"/>
      <c r="S303" s="85">
        <v>0</v>
      </c>
      <c r="T303" s="86"/>
      <c r="U303" s="17">
        <f>S303+P303</f>
        <v>0</v>
      </c>
      <c r="V303" s="58">
        <v>0</v>
      </c>
      <c r="W303" s="58"/>
      <c r="X303" s="58"/>
      <c r="Y303" s="58"/>
      <c r="Z303" s="58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Z303" s="15" t="s">
        <v>13</v>
      </c>
    </row>
    <row r="304" spans="1:52" s="15" customFormat="1" x14ac:dyDescent="0.25">
      <c r="A304" s="52" t="s">
        <v>136</v>
      </c>
      <c r="B304" s="58"/>
      <c r="C304" s="58">
        <v>0</v>
      </c>
      <c r="D304" s="58"/>
      <c r="E304" s="58">
        <v>532</v>
      </c>
      <c r="F304" s="58">
        <v>447</v>
      </c>
      <c r="G304" s="58"/>
      <c r="H304" s="58">
        <v>534</v>
      </c>
      <c r="I304" s="58"/>
      <c r="J304" s="58">
        <v>0</v>
      </c>
      <c r="K304" s="58"/>
      <c r="L304" s="17">
        <f>H304+J304</f>
        <v>534</v>
      </c>
      <c r="M304" s="58">
        <v>594</v>
      </c>
      <c r="N304" s="58">
        <v>508</v>
      </c>
      <c r="O304" s="58"/>
      <c r="P304" s="60">
        <v>14</v>
      </c>
      <c r="Q304" s="75" t="s">
        <v>136</v>
      </c>
      <c r="R304" s="86"/>
      <c r="S304" s="85">
        <v>50</v>
      </c>
      <c r="T304" s="86"/>
      <c r="U304" s="17">
        <f>S304+P304</f>
        <v>64</v>
      </c>
      <c r="V304" s="58">
        <v>18</v>
      </c>
      <c r="W304" s="58"/>
      <c r="X304" s="58"/>
      <c r="Y304" s="58"/>
      <c r="Z304" s="58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Z304" s="15" t="s">
        <v>13</v>
      </c>
    </row>
    <row r="305" spans="1:52" s="15" customFormat="1" x14ac:dyDescent="0.25">
      <c r="A305" s="52" t="s">
        <v>137</v>
      </c>
      <c r="B305" s="58"/>
      <c r="C305" s="58">
        <v>0</v>
      </c>
      <c r="D305" s="58"/>
      <c r="E305" s="58">
        <v>127</v>
      </c>
      <c r="F305" s="58">
        <v>92</v>
      </c>
      <c r="G305" s="58"/>
      <c r="H305" s="58">
        <v>1</v>
      </c>
      <c r="I305" s="58"/>
      <c r="J305" s="58">
        <v>0</v>
      </c>
      <c r="K305" s="58"/>
      <c r="L305" s="17">
        <f>H305+J305</f>
        <v>1</v>
      </c>
      <c r="M305" s="58">
        <v>0</v>
      </c>
      <c r="N305" s="58">
        <v>0</v>
      </c>
      <c r="O305" s="58"/>
      <c r="P305" s="60">
        <v>0</v>
      </c>
      <c r="Q305" s="75" t="s">
        <v>137</v>
      </c>
      <c r="R305" s="86"/>
      <c r="S305" s="85">
        <v>0</v>
      </c>
      <c r="T305" s="86"/>
      <c r="U305" s="17">
        <f>S305+P305</f>
        <v>0</v>
      </c>
      <c r="V305" s="58">
        <v>289</v>
      </c>
      <c r="W305" s="58"/>
      <c r="X305" s="58"/>
      <c r="Y305" s="58"/>
      <c r="Z305" s="58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Z305" s="15" t="s">
        <v>13</v>
      </c>
    </row>
    <row r="306" spans="1:52" s="15" customFormat="1" x14ac:dyDescent="0.25">
      <c r="A306" s="52" t="s">
        <v>138</v>
      </c>
      <c r="B306" s="58"/>
      <c r="C306" s="58">
        <v>0</v>
      </c>
      <c r="D306" s="58"/>
      <c r="E306" s="58">
        <v>0</v>
      </c>
      <c r="F306" s="58">
        <v>0</v>
      </c>
      <c r="G306" s="58"/>
      <c r="H306" s="58">
        <v>0</v>
      </c>
      <c r="I306" s="58"/>
      <c r="J306" s="58">
        <v>0</v>
      </c>
      <c r="K306" s="58"/>
      <c r="L306" s="17">
        <f>H306+J306</f>
        <v>0</v>
      </c>
      <c r="M306" s="58">
        <v>0</v>
      </c>
      <c r="N306" s="58">
        <v>0</v>
      </c>
      <c r="O306" s="58"/>
      <c r="P306" s="60">
        <v>0</v>
      </c>
      <c r="Q306" s="75" t="s">
        <v>138</v>
      </c>
      <c r="R306" s="86"/>
      <c r="S306" s="85">
        <v>0</v>
      </c>
      <c r="T306" s="86"/>
      <c r="U306" s="17">
        <f>S306+P306</f>
        <v>0</v>
      </c>
      <c r="V306" s="58">
        <v>0</v>
      </c>
      <c r="W306" s="58"/>
      <c r="X306" s="58"/>
      <c r="Y306" s="58"/>
      <c r="Z306" s="58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Z306" s="15" t="s">
        <v>13</v>
      </c>
    </row>
    <row r="307" spans="1:52" s="15" customFormat="1" x14ac:dyDescent="0.25">
      <c r="A307" s="22" t="str">
        <f>Q307</f>
        <v>Biomicroscopia de fundo de olho</v>
      </c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75" t="s">
        <v>139</v>
      </c>
      <c r="R307" s="86"/>
      <c r="S307" s="85">
        <v>0</v>
      </c>
      <c r="T307" s="86"/>
      <c r="U307" s="17">
        <v>0</v>
      </c>
      <c r="V307" s="58">
        <v>0</v>
      </c>
      <c r="W307" s="58"/>
      <c r="X307" s="58"/>
      <c r="Y307" s="58"/>
      <c r="Z307" s="58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Z307" s="15" t="s">
        <v>13</v>
      </c>
    </row>
    <row r="308" spans="1:52" s="21" customFormat="1" x14ac:dyDescent="0.25">
      <c r="A308" s="67" t="s">
        <v>15</v>
      </c>
      <c r="B308" s="68"/>
      <c r="C308" s="68">
        <f>SUM(C302:C306)</f>
        <v>0</v>
      </c>
      <c r="D308" s="68"/>
      <c r="E308" s="68">
        <f t="shared" ref="E308:N308" si="102">SUM(E302:E306)</f>
        <v>1191</v>
      </c>
      <c r="F308" s="68">
        <f t="shared" si="102"/>
        <v>966</v>
      </c>
      <c r="G308" s="68"/>
      <c r="H308" s="68">
        <f t="shared" si="102"/>
        <v>1069</v>
      </c>
      <c r="I308" s="68"/>
      <c r="J308" s="68">
        <f t="shared" si="102"/>
        <v>0</v>
      </c>
      <c r="K308" s="68"/>
      <c r="L308" s="68">
        <f t="shared" si="102"/>
        <v>1069</v>
      </c>
      <c r="M308" s="68">
        <f t="shared" si="102"/>
        <v>1166</v>
      </c>
      <c r="N308" s="68">
        <f t="shared" si="102"/>
        <v>1016</v>
      </c>
      <c r="O308" s="68"/>
      <c r="P308" s="68">
        <f>SUM(P302:P306)</f>
        <v>28</v>
      </c>
      <c r="Q308" s="77" t="s">
        <v>15</v>
      </c>
      <c r="R308" s="87"/>
      <c r="S308" s="88">
        <f>SUM(S302:S307)</f>
        <v>100</v>
      </c>
      <c r="T308" s="87"/>
      <c r="U308" s="68">
        <f>SUM(U302:U307)</f>
        <v>128</v>
      </c>
      <c r="V308" s="68">
        <f t="shared" ref="V308:AR308" si="103">SUM(V302:V307)</f>
        <v>325</v>
      </c>
      <c r="W308" s="68">
        <f t="shared" si="103"/>
        <v>0</v>
      </c>
      <c r="X308" s="68">
        <f t="shared" si="103"/>
        <v>0</v>
      </c>
      <c r="Y308" s="68">
        <f t="shared" si="103"/>
        <v>0</v>
      </c>
      <c r="Z308" s="68">
        <f t="shared" si="103"/>
        <v>0</v>
      </c>
      <c r="AA308" s="68">
        <f t="shared" si="103"/>
        <v>0</v>
      </c>
      <c r="AB308" s="68">
        <f t="shared" si="103"/>
        <v>0</v>
      </c>
      <c r="AC308" s="68">
        <f t="shared" si="103"/>
        <v>0</v>
      </c>
      <c r="AD308" s="68">
        <f t="shared" si="103"/>
        <v>0</v>
      </c>
      <c r="AE308" s="68">
        <f t="shared" si="103"/>
        <v>0</v>
      </c>
      <c r="AF308" s="68">
        <f t="shared" si="103"/>
        <v>0</v>
      </c>
      <c r="AG308" s="68">
        <f t="shared" si="103"/>
        <v>0</v>
      </c>
      <c r="AH308" s="68">
        <f t="shared" si="103"/>
        <v>0</v>
      </c>
      <c r="AI308" s="68">
        <f t="shared" si="103"/>
        <v>0</v>
      </c>
      <c r="AJ308" s="68">
        <f t="shared" si="103"/>
        <v>0</v>
      </c>
      <c r="AK308" s="68">
        <f t="shared" si="103"/>
        <v>0</v>
      </c>
      <c r="AL308" s="68">
        <f t="shared" si="103"/>
        <v>0</v>
      </c>
      <c r="AM308" s="68">
        <f t="shared" si="103"/>
        <v>0</v>
      </c>
      <c r="AN308" s="68">
        <f t="shared" si="103"/>
        <v>0</v>
      </c>
      <c r="AO308" s="68">
        <f t="shared" si="103"/>
        <v>0</v>
      </c>
      <c r="AP308" s="68">
        <f t="shared" si="103"/>
        <v>0</v>
      </c>
      <c r="AQ308" s="68">
        <f t="shared" si="103"/>
        <v>0</v>
      </c>
      <c r="AR308" s="68">
        <f t="shared" si="103"/>
        <v>0</v>
      </c>
      <c r="AZ308" s="21" t="s">
        <v>13</v>
      </c>
    </row>
    <row r="309" spans="1:52" x14ac:dyDescent="0.25">
      <c r="A309" s="54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4"/>
      <c r="R309" s="55"/>
      <c r="S309" s="55"/>
      <c r="T309" s="55"/>
      <c r="U309" s="55"/>
      <c r="V309" s="55"/>
      <c r="W309" s="55"/>
      <c r="X309" s="55"/>
      <c r="Y309" s="55"/>
      <c r="Z309" s="55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Z309" s="3" t="s">
        <v>13</v>
      </c>
    </row>
    <row r="310" spans="1:52" s="11" customFormat="1" ht="25.5" x14ac:dyDescent="0.25">
      <c r="A310" s="4" t="s">
        <v>140</v>
      </c>
      <c r="B310" s="5" t="str">
        <f>B$4</f>
        <v>Meta Parcial</v>
      </c>
      <c r="C310" s="5" t="str">
        <f t="shared" ref="C310:AR310" si="104">C$4</f>
        <v>26-31-jul-24</v>
      </c>
      <c r="D310" s="5" t="str">
        <f t="shared" si="104"/>
        <v>Meta Mensal</v>
      </c>
      <c r="E310" s="5">
        <f t="shared" si="104"/>
        <v>45505</v>
      </c>
      <c r="F310" s="5">
        <f t="shared" si="104"/>
        <v>45536</v>
      </c>
      <c r="G310" s="5" t="str">
        <f t="shared" si="104"/>
        <v>Meta Parcial</v>
      </c>
      <c r="H310" s="5" t="str">
        <f t="shared" si="104"/>
        <v>01-25-Out-24</v>
      </c>
      <c r="I310" s="5" t="str">
        <f t="shared" si="104"/>
        <v>Meta Parcial</v>
      </c>
      <c r="J310" s="5" t="str">
        <f t="shared" si="104"/>
        <v>26-31-Out-24</v>
      </c>
      <c r="K310" s="5" t="str">
        <f t="shared" si="104"/>
        <v>Meta Mensal</v>
      </c>
      <c r="L310" s="5">
        <f t="shared" si="104"/>
        <v>45566</v>
      </c>
      <c r="M310" s="5">
        <f t="shared" si="104"/>
        <v>45597</v>
      </c>
      <c r="N310" s="5">
        <f t="shared" si="104"/>
        <v>45627</v>
      </c>
      <c r="O310" s="5" t="str">
        <f t="shared" si="104"/>
        <v>Meta Parcial</v>
      </c>
      <c r="P310" s="5" t="str">
        <f t="shared" si="104"/>
        <v>01-20/01 de 2025</v>
      </c>
      <c r="Q310" s="7" t="s">
        <v>141</v>
      </c>
      <c r="R310" s="8" t="str">
        <f t="shared" si="104"/>
        <v>Meta Parcial</v>
      </c>
      <c r="S310" s="8" t="str">
        <f t="shared" si="104"/>
        <v>21-31/01 de 2025</v>
      </c>
      <c r="T310" s="8" t="str">
        <f t="shared" si="104"/>
        <v>Meta Mensal</v>
      </c>
      <c r="U310" s="8">
        <f t="shared" si="104"/>
        <v>45658</v>
      </c>
      <c r="V310" s="8">
        <f t="shared" si="104"/>
        <v>45689</v>
      </c>
      <c r="W310" s="8">
        <f t="shared" si="104"/>
        <v>45717</v>
      </c>
      <c r="X310" s="8">
        <f t="shared" si="104"/>
        <v>45748</v>
      </c>
      <c r="Y310" s="8">
        <f t="shared" si="104"/>
        <v>45778</v>
      </c>
      <c r="Z310" s="8">
        <f t="shared" si="104"/>
        <v>45809</v>
      </c>
      <c r="AA310" s="27">
        <f t="shared" si="104"/>
        <v>45839</v>
      </c>
      <c r="AB310" s="27">
        <f t="shared" si="104"/>
        <v>45870</v>
      </c>
      <c r="AC310" s="27">
        <f t="shared" si="104"/>
        <v>45901</v>
      </c>
      <c r="AD310" s="27">
        <f t="shared" si="104"/>
        <v>45931</v>
      </c>
      <c r="AE310" s="27">
        <f t="shared" si="104"/>
        <v>45962</v>
      </c>
      <c r="AF310" s="27">
        <f t="shared" si="104"/>
        <v>45992</v>
      </c>
      <c r="AG310" s="27">
        <f t="shared" si="104"/>
        <v>46023</v>
      </c>
      <c r="AH310" s="27">
        <f t="shared" si="104"/>
        <v>46054</v>
      </c>
      <c r="AI310" s="27">
        <f t="shared" si="104"/>
        <v>46082</v>
      </c>
      <c r="AJ310" s="27">
        <f t="shared" si="104"/>
        <v>46113</v>
      </c>
      <c r="AK310" s="27">
        <f t="shared" si="104"/>
        <v>46143</v>
      </c>
      <c r="AL310" s="27">
        <f t="shared" si="104"/>
        <v>46174</v>
      </c>
      <c r="AM310" s="27">
        <f t="shared" si="104"/>
        <v>46204</v>
      </c>
      <c r="AN310" s="27">
        <f t="shared" si="104"/>
        <v>46235</v>
      </c>
      <c r="AO310" s="27">
        <f t="shared" si="104"/>
        <v>46266</v>
      </c>
      <c r="AP310" s="27">
        <f t="shared" si="104"/>
        <v>46296</v>
      </c>
      <c r="AQ310" s="27">
        <f t="shared" si="104"/>
        <v>46327</v>
      </c>
      <c r="AR310" s="27">
        <f t="shared" si="104"/>
        <v>46357</v>
      </c>
      <c r="AZ310" s="11" t="s">
        <v>17</v>
      </c>
    </row>
    <row r="311" spans="1:52" s="15" customFormat="1" x14ac:dyDescent="0.25">
      <c r="A311" s="16" t="s">
        <v>142</v>
      </c>
      <c r="B311" s="50">
        <f>(D311/31)*6</f>
        <v>46.451612903225808</v>
      </c>
      <c r="C311" s="58">
        <v>6</v>
      </c>
      <c r="D311" s="50">
        <v>240</v>
      </c>
      <c r="E311" s="58">
        <v>253</v>
      </c>
      <c r="F311" s="58">
        <v>257</v>
      </c>
      <c r="G311" s="14">
        <f>ROUND(((K311/31)*25),0)</f>
        <v>194</v>
      </c>
      <c r="H311" s="58">
        <v>241</v>
      </c>
      <c r="I311" s="14">
        <f>ROUND(((K311/31)*6),0)</f>
        <v>46</v>
      </c>
      <c r="J311" s="58">
        <v>4</v>
      </c>
      <c r="K311" s="58">
        <f>D311</f>
        <v>240</v>
      </c>
      <c r="L311" s="17">
        <f>H311+J311</f>
        <v>245</v>
      </c>
      <c r="M311" s="58">
        <v>240</v>
      </c>
      <c r="N311" s="58">
        <v>249</v>
      </c>
      <c r="O311" s="59">
        <f>ROUND((K311/31)*20,0)</f>
        <v>155</v>
      </c>
      <c r="P311" s="60">
        <v>146</v>
      </c>
      <c r="Q311" s="16" t="s">
        <v>142</v>
      </c>
      <c r="R311" s="14">
        <f>ROUND((T311/31)*11,0)</f>
        <v>85</v>
      </c>
      <c r="S311" s="60">
        <v>108</v>
      </c>
      <c r="T311" s="58">
        <v>240</v>
      </c>
      <c r="U311" s="17">
        <f>S311+P311</f>
        <v>254</v>
      </c>
      <c r="V311" s="58">
        <v>242</v>
      </c>
      <c r="W311" s="58"/>
      <c r="X311" s="58"/>
      <c r="Y311" s="58"/>
      <c r="Z311" s="58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Z311" s="15" t="s">
        <v>13</v>
      </c>
    </row>
    <row r="312" spans="1:52" s="15" customFormat="1" x14ac:dyDescent="0.25">
      <c r="A312" s="16" t="s">
        <v>143</v>
      </c>
      <c r="B312" s="50">
        <f>(D312/31)*6</f>
        <v>69.677419354838719</v>
      </c>
      <c r="C312" s="58">
        <v>45</v>
      </c>
      <c r="D312" s="50">
        <v>360</v>
      </c>
      <c r="E312" s="58">
        <v>411</v>
      </c>
      <c r="F312" s="58">
        <v>396</v>
      </c>
      <c r="G312" s="14">
        <f>ROUND(((K312/31)*25),0)</f>
        <v>290</v>
      </c>
      <c r="H312" s="58">
        <v>253</v>
      </c>
      <c r="I312" s="14">
        <f>ROUND(((K312/31)*6),0)</f>
        <v>70</v>
      </c>
      <c r="J312" s="58">
        <v>110</v>
      </c>
      <c r="K312" s="58">
        <f>D312</f>
        <v>360</v>
      </c>
      <c r="L312" s="17">
        <f>H312+J312</f>
        <v>363</v>
      </c>
      <c r="M312" s="58">
        <v>402</v>
      </c>
      <c r="N312" s="58">
        <v>397</v>
      </c>
      <c r="O312" s="59">
        <f>ROUND((K312/31)*20,0)</f>
        <v>232</v>
      </c>
      <c r="P312" s="60">
        <v>215</v>
      </c>
      <c r="Q312" s="16" t="s">
        <v>143</v>
      </c>
      <c r="R312" s="14">
        <f>ROUND((T312/31)*11,0)</f>
        <v>128</v>
      </c>
      <c r="S312" s="60">
        <v>150</v>
      </c>
      <c r="T312" s="58">
        <v>360</v>
      </c>
      <c r="U312" s="17">
        <f>S312+P312</f>
        <v>365</v>
      </c>
      <c r="V312" s="58">
        <v>367</v>
      </c>
      <c r="W312" s="58"/>
      <c r="X312" s="58"/>
      <c r="Y312" s="58"/>
      <c r="Z312" s="58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Z312" s="15" t="s">
        <v>13</v>
      </c>
    </row>
    <row r="313" spans="1:52" s="21" customFormat="1" x14ac:dyDescent="0.25">
      <c r="A313" s="18" t="s">
        <v>15</v>
      </c>
      <c r="B313" s="91">
        <f>SUM(B311:B312)</f>
        <v>116.12903225806453</v>
      </c>
      <c r="C313" s="91">
        <f>SUM(C311:C312)</f>
        <v>51</v>
      </c>
      <c r="D313" s="91">
        <f>SUM(D311:D312)</f>
        <v>600</v>
      </c>
      <c r="E313" s="91">
        <f t="shared" ref="E313:AR313" si="105">SUM(E311:E312)</f>
        <v>664</v>
      </c>
      <c r="F313" s="91">
        <f t="shared" si="105"/>
        <v>653</v>
      </c>
      <c r="G313" s="91">
        <f t="shared" si="105"/>
        <v>484</v>
      </c>
      <c r="H313" s="91">
        <f t="shared" si="105"/>
        <v>494</v>
      </c>
      <c r="I313" s="91">
        <f t="shared" si="105"/>
        <v>116</v>
      </c>
      <c r="J313" s="91">
        <f t="shared" si="105"/>
        <v>114</v>
      </c>
      <c r="K313" s="91">
        <f t="shared" si="105"/>
        <v>600</v>
      </c>
      <c r="L313" s="91">
        <f t="shared" si="105"/>
        <v>608</v>
      </c>
      <c r="M313" s="91">
        <f t="shared" si="105"/>
        <v>642</v>
      </c>
      <c r="N313" s="91">
        <f t="shared" si="105"/>
        <v>646</v>
      </c>
      <c r="O313" s="91">
        <f t="shared" si="105"/>
        <v>387</v>
      </c>
      <c r="P313" s="91">
        <f t="shared" si="105"/>
        <v>361</v>
      </c>
      <c r="Q313" s="18" t="s">
        <v>15</v>
      </c>
      <c r="R313" s="91">
        <f t="shared" si="105"/>
        <v>213</v>
      </c>
      <c r="S313" s="91">
        <f t="shared" si="105"/>
        <v>258</v>
      </c>
      <c r="T313" s="91">
        <f t="shared" si="105"/>
        <v>600</v>
      </c>
      <c r="U313" s="91">
        <f t="shared" si="105"/>
        <v>619</v>
      </c>
      <c r="V313" s="91">
        <f t="shared" si="105"/>
        <v>609</v>
      </c>
      <c r="W313" s="91">
        <f t="shared" si="105"/>
        <v>0</v>
      </c>
      <c r="X313" s="91">
        <f t="shared" si="105"/>
        <v>0</v>
      </c>
      <c r="Y313" s="91">
        <f t="shared" si="105"/>
        <v>0</v>
      </c>
      <c r="Z313" s="91">
        <f t="shared" si="105"/>
        <v>0</v>
      </c>
      <c r="AA313" s="92">
        <f t="shared" si="105"/>
        <v>0</v>
      </c>
      <c r="AB313" s="92">
        <f t="shared" si="105"/>
        <v>0</v>
      </c>
      <c r="AC313" s="92">
        <f t="shared" si="105"/>
        <v>0</v>
      </c>
      <c r="AD313" s="92">
        <f t="shared" si="105"/>
        <v>0</v>
      </c>
      <c r="AE313" s="92">
        <f t="shared" si="105"/>
        <v>0</v>
      </c>
      <c r="AF313" s="92">
        <f t="shared" si="105"/>
        <v>0</v>
      </c>
      <c r="AG313" s="92">
        <f t="shared" si="105"/>
        <v>0</v>
      </c>
      <c r="AH313" s="92">
        <f t="shared" si="105"/>
        <v>0</v>
      </c>
      <c r="AI313" s="92">
        <f t="shared" si="105"/>
        <v>0</v>
      </c>
      <c r="AJ313" s="92">
        <f t="shared" si="105"/>
        <v>0</v>
      </c>
      <c r="AK313" s="92">
        <f t="shared" si="105"/>
        <v>0</v>
      </c>
      <c r="AL313" s="92">
        <f t="shared" si="105"/>
        <v>0</v>
      </c>
      <c r="AM313" s="92">
        <f t="shared" si="105"/>
        <v>0</v>
      </c>
      <c r="AN313" s="92">
        <f t="shared" si="105"/>
        <v>0</v>
      </c>
      <c r="AO313" s="92">
        <f t="shared" si="105"/>
        <v>0</v>
      </c>
      <c r="AP313" s="92">
        <f t="shared" si="105"/>
        <v>0</v>
      </c>
      <c r="AQ313" s="92">
        <f t="shared" si="105"/>
        <v>0</v>
      </c>
      <c r="AR313" s="92">
        <f t="shared" si="105"/>
        <v>0</v>
      </c>
      <c r="AZ313" s="21" t="s">
        <v>13</v>
      </c>
    </row>
    <row r="314" spans="1:52" x14ac:dyDescent="0.25">
      <c r="A314" s="54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4"/>
      <c r="R314" s="55"/>
      <c r="S314" s="55"/>
      <c r="T314" s="55"/>
      <c r="U314" s="55"/>
      <c r="V314" s="55"/>
      <c r="W314" s="55"/>
      <c r="X314" s="55"/>
      <c r="Y314" s="55"/>
      <c r="Z314" s="55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Z314" s="3" t="s">
        <v>13</v>
      </c>
    </row>
    <row r="315" spans="1:52" s="11" customFormat="1" ht="25.5" x14ac:dyDescent="0.25">
      <c r="A315" s="4" t="s">
        <v>144</v>
      </c>
      <c r="B315" s="5" t="str">
        <f>B$4</f>
        <v>Meta Parcial</v>
      </c>
      <c r="C315" s="5" t="str">
        <f t="shared" ref="C315:AR315" si="106">C$4</f>
        <v>26-31-jul-24</v>
      </c>
      <c r="D315" s="5" t="str">
        <f t="shared" si="106"/>
        <v>Meta Mensal</v>
      </c>
      <c r="E315" s="5">
        <f t="shared" si="106"/>
        <v>45505</v>
      </c>
      <c r="F315" s="5">
        <f t="shared" si="106"/>
        <v>45536</v>
      </c>
      <c r="G315" s="5" t="str">
        <f t="shared" si="106"/>
        <v>Meta Parcial</v>
      </c>
      <c r="H315" s="5" t="str">
        <f t="shared" si="106"/>
        <v>01-25-Out-24</v>
      </c>
      <c r="I315" s="5" t="str">
        <f t="shared" si="106"/>
        <v>Meta Parcial</v>
      </c>
      <c r="J315" s="5" t="str">
        <f t="shared" si="106"/>
        <v>26-31-Out-24</v>
      </c>
      <c r="K315" s="5" t="str">
        <f t="shared" si="106"/>
        <v>Meta Mensal</v>
      </c>
      <c r="L315" s="5">
        <f t="shared" si="106"/>
        <v>45566</v>
      </c>
      <c r="M315" s="5">
        <f t="shared" si="106"/>
        <v>45597</v>
      </c>
      <c r="N315" s="5">
        <f t="shared" si="106"/>
        <v>45627</v>
      </c>
      <c r="O315" s="5" t="str">
        <f t="shared" si="106"/>
        <v>Meta Parcial</v>
      </c>
      <c r="P315" s="5" t="str">
        <f t="shared" si="106"/>
        <v>01-20/01 de 2025</v>
      </c>
      <c r="Q315" s="7" t="s">
        <v>145</v>
      </c>
      <c r="R315" s="8" t="str">
        <f t="shared" si="106"/>
        <v>Meta Parcial</v>
      </c>
      <c r="S315" s="8" t="str">
        <f t="shared" si="106"/>
        <v>21-31/01 de 2025</v>
      </c>
      <c r="T315" s="8" t="str">
        <f t="shared" si="106"/>
        <v>Meta Mensal</v>
      </c>
      <c r="U315" s="8">
        <f t="shared" si="106"/>
        <v>45658</v>
      </c>
      <c r="V315" s="8">
        <f t="shared" si="106"/>
        <v>45689</v>
      </c>
      <c r="W315" s="8">
        <f t="shared" si="106"/>
        <v>45717</v>
      </c>
      <c r="X315" s="8">
        <f t="shared" si="106"/>
        <v>45748</v>
      </c>
      <c r="Y315" s="8">
        <f t="shared" si="106"/>
        <v>45778</v>
      </c>
      <c r="Z315" s="8">
        <f t="shared" si="106"/>
        <v>45809</v>
      </c>
      <c r="AA315" s="27">
        <f t="shared" si="106"/>
        <v>45839</v>
      </c>
      <c r="AB315" s="27">
        <f t="shared" si="106"/>
        <v>45870</v>
      </c>
      <c r="AC315" s="27">
        <f t="shared" si="106"/>
        <v>45901</v>
      </c>
      <c r="AD315" s="27">
        <f t="shared" si="106"/>
        <v>45931</v>
      </c>
      <c r="AE315" s="27">
        <f t="shared" si="106"/>
        <v>45962</v>
      </c>
      <c r="AF315" s="27">
        <f t="shared" si="106"/>
        <v>45992</v>
      </c>
      <c r="AG315" s="27">
        <f t="shared" si="106"/>
        <v>46023</v>
      </c>
      <c r="AH315" s="27">
        <f t="shared" si="106"/>
        <v>46054</v>
      </c>
      <c r="AI315" s="27">
        <f t="shared" si="106"/>
        <v>46082</v>
      </c>
      <c r="AJ315" s="27">
        <f t="shared" si="106"/>
        <v>46113</v>
      </c>
      <c r="AK315" s="27">
        <f t="shared" si="106"/>
        <v>46143</v>
      </c>
      <c r="AL315" s="27">
        <f t="shared" si="106"/>
        <v>46174</v>
      </c>
      <c r="AM315" s="27">
        <f t="shared" si="106"/>
        <v>46204</v>
      </c>
      <c r="AN315" s="27">
        <f t="shared" si="106"/>
        <v>46235</v>
      </c>
      <c r="AO315" s="27">
        <f t="shared" si="106"/>
        <v>46266</v>
      </c>
      <c r="AP315" s="27">
        <f t="shared" si="106"/>
        <v>46296</v>
      </c>
      <c r="AQ315" s="27">
        <f t="shared" si="106"/>
        <v>46327</v>
      </c>
      <c r="AR315" s="27">
        <f t="shared" si="106"/>
        <v>46357</v>
      </c>
      <c r="AZ315" s="11" t="s">
        <v>17</v>
      </c>
    </row>
    <row r="316" spans="1:52" s="15" customFormat="1" x14ac:dyDescent="0.25">
      <c r="A316" s="16" t="s">
        <v>146</v>
      </c>
      <c r="B316" s="50">
        <f>(D316/31)*6</f>
        <v>21.29032258064516</v>
      </c>
      <c r="C316" s="14">
        <v>145</v>
      </c>
      <c r="D316" s="50">
        <v>110</v>
      </c>
      <c r="E316" s="14">
        <v>986</v>
      </c>
      <c r="F316" s="14">
        <v>788</v>
      </c>
      <c r="G316" s="14">
        <f>ROUND(((K316/31)*25),0)</f>
        <v>89</v>
      </c>
      <c r="H316" s="14">
        <v>547</v>
      </c>
      <c r="I316" s="14">
        <f>ROUND(((K316/31)*6),0)</f>
        <v>21</v>
      </c>
      <c r="J316" s="14">
        <v>158</v>
      </c>
      <c r="K316" s="58">
        <f>D316</f>
        <v>110</v>
      </c>
      <c r="L316" s="17">
        <f>H316+J316</f>
        <v>705</v>
      </c>
      <c r="M316" s="14">
        <v>683</v>
      </c>
      <c r="N316" s="14">
        <v>592</v>
      </c>
      <c r="O316" s="59">
        <f>ROUND((K316/31)*20,0)</f>
        <v>71</v>
      </c>
      <c r="P316" s="43">
        <v>357</v>
      </c>
      <c r="Q316" s="16" t="s">
        <v>146</v>
      </c>
      <c r="R316" s="14">
        <f>ROUND((T316/31)*11,0)</f>
        <v>39</v>
      </c>
      <c r="S316" s="43">
        <v>265</v>
      </c>
      <c r="T316" s="58">
        <v>110</v>
      </c>
      <c r="U316" s="17">
        <f>S316+P316</f>
        <v>622</v>
      </c>
      <c r="V316" s="14">
        <v>477</v>
      </c>
      <c r="W316" s="14"/>
      <c r="X316" s="14"/>
      <c r="Y316" s="14"/>
      <c r="Z316" s="1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Z316" s="15" t="s">
        <v>13</v>
      </c>
    </row>
    <row r="317" spans="1:52" s="15" customFormat="1" x14ac:dyDescent="0.25">
      <c r="A317" s="16" t="s">
        <v>147</v>
      </c>
      <c r="B317" s="50">
        <f>(D317/31)*6</f>
        <v>17.41935483870968</v>
      </c>
      <c r="C317" s="14">
        <v>0</v>
      </c>
      <c r="D317" s="50">
        <v>90</v>
      </c>
      <c r="E317" s="14">
        <v>330</v>
      </c>
      <c r="F317" s="14">
        <v>299</v>
      </c>
      <c r="G317" s="14">
        <f>ROUND(((K317/31)*25),0)</f>
        <v>73</v>
      </c>
      <c r="H317" s="14">
        <v>255</v>
      </c>
      <c r="I317" s="14">
        <f>ROUND(((K317/31)*6),0)</f>
        <v>17</v>
      </c>
      <c r="J317" s="14">
        <v>21</v>
      </c>
      <c r="K317" s="58">
        <f>D317</f>
        <v>90</v>
      </c>
      <c r="L317" s="17">
        <f>H317+J317</f>
        <v>276</v>
      </c>
      <c r="M317" s="14">
        <v>162</v>
      </c>
      <c r="N317" s="14">
        <v>245</v>
      </c>
      <c r="O317" s="59">
        <f>ROUND((K317/31)*20,0)</f>
        <v>58</v>
      </c>
      <c r="P317" s="43">
        <v>132</v>
      </c>
      <c r="Q317" s="16" t="s">
        <v>147</v>
      </c>
      <c r="R317" s="14">
        <f>ROUND((T317/31)*11,0)</f>
        <v>32</v>
      </c>
      <c r="S317" s="43">
        <v>81</v>
      </c>
      <c r="T317" s="58">
        <v>90</v>
      </c>
      <c r="U317" s="17">
        <f>S317+P317</f>
        <v>213</v>
      </c>
      <c r="V317" s="14">
        <v>126</v>
      </c>
      <c r="W317" s="14"/>
      <c r="X317" s="14"/>
      <c r="Y317" s="14"/>
      <c r="Z317" s="1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Z317" s="15" t="s">
        <v>13</v>
      </c>
    </row>
    <row r="318" spans="1:52" s="15" customFormat="1" x14ac:dyDescent="0.25">
      <c r="A318" s="16" t="s">
        <v>148</v>
      </c>
      <c r="B318" s="50">
        <f>(D318/31)*6</f>
        <v>11.612903225806452</v>
      </c>
      <c r="C318" s="14">
        <v>24</v>
      </c>
      <c r="D318" s="50">
        <v>60</v>
      </c>
      <c r="E318" s="14">
        <v>84</v>
      </c>
      <c r="F318" s="14">
        <v>98</v>
      </c>
      <c r="G318" s="14">
        <f>ROUND(((K318/31)*25),0)</f>
        <v>48</v>
      </c>
      <c r="H318" s="14">
        <v>88</v>
      </c>
      <c r="I318" s="14">
        <f>ROUND(((K318/31)*6),0)</f>
        <v>12</v>
      </c>
      <c r="J318" s="14">
        <v>4</v>
      </c>
      <c r="K318" s="58">
        <f>D318</f>
        <v>60</v>
      </c>
      <c r="L318" s="17">
        <f>H318+J318</f>
        <v>92</v>
      </c>
      <c r="M318" s="14">
        <v>78</v>
      </c>
      <c r="N318" s="14">
        <v>73</v>
      </c>
      <c r="O318" s="59">
        <f>ROUND((K318/31)*20,0)</f>
        <v>39</v>
      </c>
      <c r="P318" s="43">
        <v>43</v>
      </c>
      <c r="Q318" s="16" t="s">
        <v>148</v>
      </c>
      <c r="R318" s="14">
        <f>ROUND((T318/31)*11,0)</f>
        <v>21</v>
      </c>
      <c r="S318" s="43">
        <v>31</v>
      </c>
      <c r="T318" s="58">
        <v>60</v>
      </c>
      <c r="U318" s="17">
        <f>S318+P318</f>
        <v>74</v>
      </c>
      <c r="V318" s="14">
        <v>71</v>
      </c>
      <c r="W318" s="14"/>
      <c r="X318" s="14"/>
      <c r="Y318" s="14"/>
      <c r="Z318" s="1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Z318" s="15" t="s">
        <v>13</v>
      </c>
    </row>
    <row r="319" spans="1:52" s="15" customFormat="1" x14ac:dyDescent="0.25">
      <c r="A319" s="16" t="s">
        <v>149</v>
      </c>
      <c r="B319" s="50">
        <f>(D319/31)*6</f>
        <v>17.41935483870968</v>
      </c>
      <c r="C319" s="14">
        <v>7</v>
      </c>
      <c r="D319" s="50">
        <v>90</v>
      </c>
      <c r="E319" s="14">
        <v>146</v>
      </c>
      <c r="F319" s="14">
        <v>135</v>
      </c>
      <c r="G319" s="14">
        <f>ROUND(((K319/31)*25),0)</f>
        <v>73</v>
      </c>
      <c r="H319" s="14">
        <v>75</v>
      </c>
      <c r="I319" s="14">
        <f>ROUND(((K319/31)*6),0)</f>
        <v>17</v>
      </c>
      <c r="J319" s="14">
        <v>33</v>
      </c>
      <c r="K319" s="58">
        <f>D319</f>
        <v>90</v>
      </c>
      <c r="L319" s="17">
        <f>H319+J319</f>
        <v>108</v>
      </c>
      <c r="M319" s="14">
        <v>126</v>
      </c>
      <c r="N319" s="14">
        <v>96</v>
      </c>
      <c r="O319" s="59">
        <f>ROUND((K319/31)*20,0)</f>
        <v>58</v>
      </c>
      <c r="P319" s="43">
        <v>106</v>
      </c>
      <c r="Q319" s="16" t="s">
        <v>149</v>
      </c>
      <c r="R319" s="14">
        <f>ROUND((T319/31)*11,0)</f>
        <v>32</v>
      </c>
      <c r="S319" s="43">
        <v>15</v>
      </c>
      <c r="T319" s="58">
        <v>90</v>
      </c>
      <c r="U319" s="17">
        <f>S319+P319</f>
        <v>121</v>
      </c>
      <c r="V319" s="14">
        <v>110</v>
      </c>
      <c r="W319" s="14"/>
      <c r="X319" s="14"/>
      <c r="Y319" s="14"/>
      <c r="Z319" s="1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Z319" s="15" t="s">
        <v>13</v>
      </c>
    </row>
    <row r="320" spans="1:52" s="21" customFormat="1" x14ac:dyDescent="0.25">
      <c r="A320" s="18" t="s">
        <v>15</v>
      </c>
      <c r="B320" s="91">
        <f>SUM(B316:B319)</f>
        <v>67.741935483870975</v>
      </c>
      <c r="C320" s="91">
        <f>SUM(C316:C319)</f>
        <v>176</v>
      </c>
      <c r="D320" s="91">
        <f>SUM(D316:D319)</f>
        <v>350</v>
      </c>
      <c r="E320" s="91">
        <f t="shared" ref="E320:AR320" si="107">SUM(E316:E319)</f>
        <v>1546</v>
      </c>
      <c r="F320" s="91">
        <f t="shared" si="107"/>
        <v>1320</v>
      </c>
      <c r="G320" s="91">
        <f t="shared" si="107"/>
        <v>283</v>
      </c>
      <c r="H320" s="91">
        <f t="shared" si="107"/>
        <v>965</v>
      </c>
      <c r="I320" s="91">
        <f t="shared" si="107"/>
        <v>67</v>
      </c>
      <c r="J320" s="91">
        <f t="shared" si="107"/>
        <v>216</v>
      </c>
      <c r="K320" s="91">
        <f t="shared" si="107"/>
        <v>350</v>
      </c>
      <c r="L320" s="91">
        <f t="shared" si="107"/>
        <v>1181</v>
      </c>
      <c r="M320" s="91">
        <f t="shared" si="107"/>
        <v>1049</v>
      </c>
      <c r="N320" s="91">
        <f t="shared" si="107"/>
        <v>1006</v>
      </c>
      <c r="O320" s="91">
        <f t="shared" si="107"/>
        <v>226</v>
      </c>
      <c r="P320" s="91">
        <f t="shared" si="107"/>
        <v>638</v>
      </c>
      <c r="Q320" s="18" t="s">
        <v>15</v>
      </c>
      <c r="R320" s="91">
        <f t="shared" si="107"/>
        <v>124</v>
      </c>
      <c r="S320" s="91">
        <f t="shared" si="107"/>
        <v>392</v>
      </c>
      <c r="T320" s="91">
        <f t="shared" si="107"/>
        <v>350</v>
      </c>
      <c r="U320" s="91">
        <f t="shared" si="107"/>
        <v>1030</v>
      </c>
      <c r="V320" s="91">
        <f t="shared" si="107"/>
        <v>784</v>
      </c>
      <c r="W320" s="91">
        <f t="shared" si="107"/>
        <v>0</v>
      </c>
      <c r="X320" s="91">
        <f t="shared" si="107"/>
        <v>0</v>
      </c>
      <c r="Y320" s="91">
        <f t="shared" si="107"/>
        <v>0</v>
      </c>
      <c r="Z320" s="91">
        <f t="shared" si="107"/>
        <v>0</v>
      </c>
      <c r="AA320" s="92">
        <f t="shared" si="107"/>
        <v>0</v>
      </c>
      <c r="AB320" s="92">
        <f t="shared" si="107"/>
        <v>0</v>
      </c>
      <c r="AC320" s="92">
        <f t="shared" si="107"/>
        <v>0</v>
      </c>
      <c r="AD320" s="92">
        <f t="shared" si="107"/>
        <v>0</v>
      </c>
      <c r="AE320" s="92">
        <f t="shared" si="107"/>
        <v>0</v>
      </c>
      <c r="AF320" s="92">
        <f t="shared" si="107"/>
        <v>0</v>
      </c>
      <c r="AG320" s="92">
        <f t="shared" si="107"/>
        <v>0</v>
      </c>
      <c r="AH320" s="92">
        <f t="shared" si="107"/>
        <v>0</v>
      </c>
      <c r="AI320" s="92">
        <f t="shared" si="107"/>
        <v>0</v>
      </c>
      <c r="AJ320" s="92">
        <f t="shared" si="107"/>
        <v>0</v>
      </c>
      <c r="AK320" s="92">
        <f t="shared" si="107"/>
        <v>0</v>
      </c>
      <c r="AL320" s="92">
        <f t="shared" si="107"/>
        <v>0</v>
      </c>
      <c r="AM320" s="92">
        <f t="shared" si="107"/>
        <v>0</v>
      </c>
      <c r="AN320" s="92">
        <f t="shared" si="107"/>
        <v>0</v>
      </c>
      <c r="AO320" s="92">
        <f t="shared" si="107"/>
        <v>0</v>
      </c>
      <c r="AP320" s="92">
        <f t="shared" si="107"/>
        <v>0</v>
      </c>
      <c r="AQ320" s="92">
        <f t="shared" si="107"/>
        <v>0</v>
      </c>
      <c r="AR320" s="92">
        <f t="shared" si="107"/>
        <v>0</v>
      </c>
      <c r="AZ320" s="21" t="s">
        <v>13</v>
      </c>
    </row>
    <row r="321" spans="1:52" x14ac:dyDescent="0.25">
      <c r="A321" s="54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4"/>
      <c r="R321" s="55"/>
      <c r="S321" s="55"/>
      <c r="T321" s="55"/>
      <c r="U321" s="55"/>
      <c r="V321" s="55"/>
      <c r="W321" s="55"/>
      <c r="X321" s="55"/>
      <c r="Y321" s="55"/>
      <c r="Z321" s="55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Z321" s="3" t="s">
        <v>13</v>
      </c>
    </row>
    <row r="322" spans="1:52" s="11" customFormat="1" x14ac:dyDescent="0.25">
      <c r="A322" s="4" t="s">
        <v>150</v>
      </c>
      <c r="B322" s="5" t="str">
        <f>B$4</f>
        <v>Meta Parcial</v>
      </c>
      <c r="C322" s="5" t="str">
        <f t="shared" ref="C322:AR322" si="108">C$4</f>
        <v>26-31-jul-24</v>
      </c>
      <c r="D322" s="5" t="str">
        <f t="shared" si="108"/>
        <v>Meta Mensal</v>
      </c>
      <c r="E322" s="5">
        <f t="shared" si="108"/>
        <v>45505</v>
      </c>
      <c r="F322" s="5">
        <f t="shared" si="108"/>
        <v>45536</v>
      </c>
      <c r="G322" s="5" t="str">
        <f t="shared" si="108"/>
        <v>Meta Parcial</v>
      </c>
      <c r="H322" s="5" t="str">
        <f t="shared" si="108"/>
        <v>01-25-Out-24</v>
      </c>
      <c r="I322" s="5" t="str">
        <f t="shared" si="108"/>
        <v>Meta Parcial</v>
      </c>
      <c r="J322" s="5" t="str">
        <f t="shared" si="108"/>
        <v>26-31-Out-24</v>
      </c>
      <c r="K322" s="5" t="str">
        <f t="shared" si="108"/>
        <v>Meta Mensal</v>
      </c>
      <c r="L322" s="5">
        <f t="shared" si="108"/>
        <v>45566</v>
      </c>
      <c r="M322" s="5">
        <f t="shared" si="108"/>
        <v>45597</v>
      </c>
      <c r="N322" s="5">
        <f t="shared" si="108"/>
        <v>45627</v>
      </c>
      <c r="O322" s="5" t="str">
        <f t="shared" si="108"/>
        <v>Meta Parcial</v>
      </c>
      <c r="P322" s="5" t="str">
        <f t="shared" si="108"/>
        <v>01-20/01 de 2025</v>
      </c>
      <c r="Q322" s="7" t="s">
        <v>151</v>
      </c>
      <c r="R322" s="8"/>
      <c r="S322" s="8" t="str">
        <f t="shared" si="108"/>
        <v>21-31/01 de 2025</v>
      </c>
      <c r="T322" s="8"/>
      <c r="U322" s="8">
        <f t="shared" si="108"/>
        <v>45658</v>
      </c>
      <c r="V322" s="8">
        <f t="shared" si="108"/>
        <v>45689</v>
      </c>
      <c r="W322" s="8">
        <f t="shared" si="108"/>
        <v>45717</v>
      </c>
      <c r="X322" s="8">
        <f t="shared" si="108"/>
        <v>45748</v>
      </c>
      <c r="Y322" s="8">
        <f t="shared" si="108"/>
        <v>45778</v>
      </c>
      <c r="Z322" s="8">
        <f t="shared" si="108"/>
        <v>45809</v>
      </c>
      <c r="AA322" s="27">
        <f t="shared" si="108"/>
        <v>45839</v>
      </c>
      <c r="AB322" s="27">
        <f t="shared" si="108"/>
        <v>45870</v>
      </c>
      <c r="AC322" s="27">
        <f t="shared" si="108"/>
        <v>45901</v>
      </c>
      <c r="AD322" s="27">
        <f t="shared" si="108"/>
        <v>45931</v>
      </c>
      <c r="AE322" s="27">
        <f t="shared" si="108"/>
        <v>45962</v>
      </c>
      <c r="AF322" s="27">
        <f t="shared" si="108"/>
        <v>45992</v>
      </c>
      <c r="AG322" s="27">
        <f t="shared" si="108"/>
        <v>46023</v>
      </c>
      <c r="AH322" s="27">
        <f t="shared" si="108"/>
        <v>46054</v>
      </c>
      <c r="AI322" s="27">
        <f t="shared" si="108"/>
        <v>46082</v>
      </c>
      <c r="AJ322" s="27">
        <f t="shared" si="108"/>
        <v>46113</v>
      </c>
      <c r="AK322" s="27">
        <f t="shared" si="108"/>
        <v>46143</v>
      </c>
      <c r="AL322" s="27">
        <f t="shared" si="108"/>
        <v>46174</v>
      </c>
      <c r="AM322" s="27">
        <f t="shared" si="108"/>
        <v>46204</v>
      </c>
      <c r="AN322" s="27">
        <f t="shared" si="108"/>
        <v>46235</v>
      </c>
      <c r="AO322" s="27">
        <f t="shared" si="108"/>
        <v>46266</v>
      </c>
      <c r="AP322" s="27">
        <f t="shared" si="108"/>
        <v>46296</v>
      </c>
      <c r="AQ322" s="27">
        <f t="shared" si="108"/>
        <v>46327</v>
      </c>
      <c r="AR322" s="27">
        <f t="shared" si="108"/>
        <v>46357</v>
      </c>
      <c r="AZ322" s="11" t="s">
        <v>17</v>
      </c>
    </row>
    <row r="323" spans="1:52" s="15" customFormat="1" x14ac:dyDescent="0.25">
      <c r="A323" s="52" t="s">
        <v>152</v>
      </c>
      <c r="B323" s="50">
        <f>(D323/31)*6</f>
        <v>183.87096774193549</v>
      </c>
      <c r="C323" s="14"/>
      <c r="D323" s="50">
        <v>950</v>
      </c>
      <c r="E323" s="14"/>
      <c r="F323" s="14"/>
      <c r="G323" s="14">
        <f>ROUND(((K323/31)*25),0)</f>
        <v>766</v>
      </c>
      <c r="H323" s="14"/>
      <c r="I323" s="14">
        <f>ROUND(((K323/31)*6),0)</f>
        <v>184</v>
      </c>
      <c r="J323" s="14"/>
      <c r="K323" s="14">
        <f>D323</f>
        <v>950</v>
      </c>
      <c r="L323" s="17">
        <f>H323+J323</f>
        <v>0</v>
      </c>
      <c r="M323" s="14">
        <f>SUM(M313,M320)</f>
        <v>1691</v>
      </c>
      <c r="N323" s="14">
        <f>SUM(N313,N320)</f>
        <v>1652</v>
      </c>
      <c r="O323" s="59">
        <f>ROUND((K323/31)*20,0)</f>
        <v>613</v>
      </c>
      <c r="P323" s="43">
        <f>P313+P320</f>
        <v>999</v>
      </c>
      <c r="Q323" s="52" t="s">
        <v>152</v>
      </c>
      <c r="R323" s="14"/>
      <c r="S323" s="43">
        <f>S320+S313</f>
        <v>650</v>
      </c>
      <c r="T323" s="14"/>
      <c r="U323" s="17">
        <f>S323+P323</f>
        <v>1649</v>
      </c>
      <c r="V323" s="14">
        <v>1393</v>
      </c>
      <c r="W323" s="14"/>
      <c r="X323" s="14"/>
      <c r="Y323" s="14"/>
      <c r="Z323" s="1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Z323" s="15" t="s">
        <v>13</v>
      </c>
    </row>
    <row r="324" spans="1:52" x14ac:dyDescent="0.25">
      <c r="A324" s="54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4"/>
      <c r="R324" s="55"/>
      <c r="S324" s="55"/>
      <c r="T324" s="55"/>
      <c r="U324" s="55"/>
      <c r="V324" s="55"/>
      <c r="W324" s="55"/>
      <c r="X324" s="55"/>
      <c r="Y324" s="55"/>
      <c r="Z324" s="55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Z324" s="3" t="s">
        <v>13</v>
      </c>
    </row>
    <row r="325" spans="1:52" x14ac:dyDescent="0.25">
      <c r="A325" s="4" t="s">
        <v>153</v>
      </c>
      <c r="B325" s="5" t="str">
        <f>B$4</f>
        <v>Meta Parcial</v>
      </c>
      <c r="C325" s="5" t="str">
        <f t="shared" ref="C325:AR325" si="109">C$4</f>
        <v>26-31-jul-24</v>
      </c>
      <c r="D325" s="5" t="str">
        <f t="shared" si="109"/>
        <v>Meta Mensal</v>
      </c>
      <c r="E325" s="5">
        <f t="shared" si="109"/>
        <v>45505</v>
      </c>
      <c r="F325" s="5">
        <f t="shared" si="109"/>
        <v>45536</v>
      </c>
      <c r="G325" s="5" t="str">
        <f t="shared" si="109"/>
        <v>Meta Parcial</v>
      </c>
      <c r="H325" s="5" t="str">
        <f t="shared" si="109"/>
        <v>01-25-Out-24</v>
      </c>
      <c r="I325" s="5" t="str">
        <f t="shared" si="109"/>
        <v>Meta Parcial</v>
      </c>
      <c r="J325" s="5" t="str">
        <f t="shared" si="109"/>
        <v>26-31-Out-24</v>
      </c>
      <c r="K325" s="5" t="str">
        <f t="shared" si="109"/>
        <v>Meta Mensal</v>
      </c>
      <c r="L325" s="5">
        <f t="shared" si="109"/>
        <v>45566</v>
      </c>
      <c r="M325" s="5">
        <f t="shared" si="109"/>
        <v>45597</v>
      </c>
      <c r="N325" s="5">
        <f t="shared" si="109"/>
        <v>45627</v>
      </c>
      <c r="O325" s="5" t="str">
        <f t="shared" si="109"/>
        <v>Meta Parcial</v>
      </c>
      <c r="P325" s="5" t="str">
        <f t="shared" si="109"/>
        <v>01-20/01 de 2025</v>
      </c>
      <c r="Q325" s="7" t="s">
        <v>154</v>
      </c>
      <c r="R325" s="8" t="str">
        <f t="shared" si="109"/>
        <v>Meta Parcial</v>
      </c>
      <c r="S325" s="8" t="str">
        <f t="shared" si="109"/>
        <v>21-31/01 de 2025</v>
      </c>
      <c r="T325" s="8" t="str">
        <f t="shared" si="109"/>
        <v>Meta Mensal</v>
      </c>
      <c r="U325" s="8">
        <f t="shared" si="109"/>
        <v>45658</v>
      </c>
      <c r="V325" s="8">
        <f t="shared" si="109"/>
        <v>45689</v>
      </c>
      <c r="W325" s="8">
        <f t="shared" si="109"/>
        <v>45717</v>
      </c>
      <c r="X325" s="8">
        <f t="shared" si="109"/>
        <v>45748</v>
      </c>
      <c r="Y325" s="8">
        <f t="shared" si="109"/>
        <v>45778</v>
      </c>
      <c r="Z325" s="8">
        <f t="shared" si="109"/>
        <v>45809</v>
      </c>
      <c r="AA325" s="27">
        <f t="shared" si="109"/>
        <v>45839</v>
      </c>
      <c r="AB325" s="27">
        <f t="shared" si="109"/>
        <v>45870</v>
      </c>
      <c r="AC325" s="27">
        <f t="shared" si="109"/>
        <v>45901</v>
      </c>
      <c r="AD325" s="27">
        <f t="shared" si="109"/>
        <v>45931</v>
      </c>
      <c r="AE325" s="27">
        <f t="shared" si="109"/>
        <v>45962</v>
      </c>
      <c r="AF325" s="27">
        <f t="shared" si="109"/>
        <v>45992</v>
      </c>
      <c r="AG325" s="27">
        <f t="shared" si="109"/>
        <v>46023</v>
      </c>
      <c r="AH325" s="27">
        <f t="shared" si="109"/>
        <v>46054</v>
      </c>
      <c r="AI325" s="27">
        <f t="shared" si="109"/>
        <v>46082</v>
      </c>
      <c r="AJ325" s="27">
        <f t="shared" si="109"/>
        <v>46113</v>
      </c>
      <c r="AK325" s="27">
        <f t="shared" si="109"/>
        <v>46143</v>
      </c>
      <c r="AL325" s="27">
        <f t="shared" si="109"/>
        <v>46174</v>
      </c>
      <c r="AM325" s="27">
        <f t="shared" si="109"/>
        <v>46204</v>
      </c>
      <c r="AN325" s="27">
        <f t="shared" si="109"/>
        <v>46235</v>
      </c>
      <c r="AO325" s="27">
        <f t="shared" si="109"/>
        <v>46266</v>
      </c>
      <c r="AP325" s="27">
        <f t="shared" si="109"/>
        <v>46296</v>
      </c>
      <c r="AQ325" s="27">
        <f t="shared" si="109"/>
        <v>46327</v>
      </c>
      <c r="AR325" s="27">
        <f t="shared" si="109"/>
        <v>46357</v>
      </c>
      <c r="AZ325" s="3" t="s">
        <v>17</v>
      </c>
    </row>
    <row r="326" spans="1:52" s="15" customFormat="1" x14ac:dyDescent="0.25">
      <c r="A326" s="16" t="s">
        <v>155</v>
      </c>
      <c r="B326" s="50">
        <f>(D326/31)*6</f>
        <v>181.16129032258067</v>
      </c>
      <c r="C326" s="14">
        <v>140</v>
      </c>
      <c r="D326" s="50">
        <v>936</v>
      </c>
      <c r="E326" s="14">
        <v>756</v>
      </c>
      <c r="F326" s="14">
        <v>697</v>
      </c>
      <c r="G326" s="14">
        <f>ROUND(((K326/31)*25),0)</f>
        <v>755</v>
      </c>
      <c r="H326" s="14">
        <v>598</v>
      </c>
      <c r="I326" s="14">
        <f>ROUND(((K326/31)*6),0)</f>
        <v>181</v>
      </c>
      <c r="J326" s="14">
        <v>134</v>
      </c>
      <c r="K326" s="58">
        <f>D326</f>
        <v>936</v>
      </c>
      <c r="L326" s="17">
        <f>H326+J326</f>
        <v>732</v>
      </c>
      <c r="M326" s="14">
        <v>719</v>
      </c>
      <c r="N326" s="14">
        <v>757</v>
      </c>
      <c r="O326" s="59">
        <f>ROUND((K326/31)*20,0)</f>
        <v>604</v>
      </c>
      <c r="P326" s="43">
        <v>490</v>
      </c>
      <c r="Q326" s="16" t="s">
        <v>155</v>
      </c>
      <c r="R326" s="14">
        <f>ROUND((T326/31)*11,0)</f>
        <v>314</v>
      </c>
      <c r="S326" s="43">
        <v>311</v>
      </c>
      <c r="T326" s="58">
        <v>884</v>
      </c>
      <c r="U326" s="17">
        <f>S326+P326</f>
        <v>801</v>
      </c>
      <c r="V326" s="14">
        <v>770</v>
      </c>
      <c r="W326" s="14"/>
      <c r="X326" s="14"/>
      <c r="Y326" s="14"/>
      <c r="Z326" s="1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Z326" s="15" t="s">
        <v>13</v>
      </c>
    </row>
    <row r="327" spans="1:52" s="15" customFormat="1" x14ac:dyDescent="0.25">
      <c r="A327" s="16" t="s">
        <v>156</v>
      </c>
      <c r="B327" s="93">
        <f>(D327/31)*6</f>
        <v>6.9677419354838719</v>
      </c>
      <c r="C327" s="14">
        <v>0</v>
      </c>
      <c r="D327" s="93">
        <v>36</v>
      </c>
      <c r="E327" s="14">
        <v>0</v>
      </c>
      <c r="F327" s="14">
        <v>0</v>
      </c>
      <c r="G327" s="14">
        <f>ROUND(((K327/31)*25),0)</f>
        <v>29</v>
      </c>
      <c r="H327" s="14">
        <v>0</v>
      </c>
      <c r="I327" s="14">
        <f>ROUND(((K327/31)*6),0)</f>
        <v>7</v>
      </c>
      <c r="J327" s="14">
        <v>0</v>
      </c>
      <c r="K327" s="58">
        <f>D327</f>
        <v>36</v>
      </c>
      <c r="L327" s="17">
        <f>H327+J327</f>
        <v>0</v>
      </c>
      <c r="M327" s="14">
        <v>0</v>
      </c>
      <c r="N327" s="14">
        <v>0</v>
      </c>
      <c r="O327" s="59">
        <f>ROUND((K327/31)*20,0)</f>
        <v>23</v>
      </c>
      <c r="P327" s="43">
        <v>0</v>
      </c>
      <c r="Q327" s="16" t="s">
        <v>156</v>
      </c>
      <c r="R327" s="14">
        <f>ROUND((T327/31)*11,0)</f>
        <v>2</v>
      </c>
      <c r="S327" s="43">
        <v>0</v>
      </c>
      <c r="T327" s="58">
        <v>6</v>
      </c>
      <c r="U327" s="17">
        <f>S327+P327</f>
        <v>0</v>
      </c>
      <c r="V327" s="14">
        <v>0</v>
      </c>
      <c r="W327" s="14"/>
      <c r="X327" s="14"/>
      <c r="Y327" s="14"/>
      <c r="Z327" s="1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Z327" s="15" t="s">
        <v>13</v>
      </c>
    </row>
    <row r="328" spans="1:52" s="21" customFormat="1" x14ac:dyDescent="0.25">
      <c r="A328" s="18" t="s">
        <v>15</v>
      </c>
      <c r="B328" s="94">
        <f t="shared" ref="B328:P328" si="110">SUM(B326:B327)</f>
        <v>188.12903225806454</v>
      </c>
      <c r="C328" s="94">
        <f t="shared" si="110"/>
        <v>140</v>
      </c>
      <c r="D328" s="94">
        <f t="shared" si="110"/>
        <v>972</v>
      </c>
      <c r="E328" s="94">
        <f t="shared" si="110"/>
        <v>756</v>
      </c>
      <c r="F328" s="94">
        <f t="shared" si="110"/>
        <v>697</v>
      </c>
      <c r="G328" s="94">
        <f t="shared" si="110"/>
        <v>784</v>
      </c>
      <c r="H328" s="94">
        <f t="shared" si="110"/>
        <v>598</v>
      </c>
      <c r="I328" s="94">
        <f t="shared" si="110"/>
        <v>188</v>
      </c>
      <c r="J328" s="94">
        <f t="shared" si="110"/>
        <v>134</v>
      </c>
      <c r="K328" s="94">
        <f t="shared" si="110"/>
        <v>972</v>
      </c>
      <c r="L328" s="94">
        <f t="shared" si="110"/>
        <v>732</v>
      </c>
      <c r="M328" s="94">
        <f t="shared" si="110"/>
        <v>719</v>
      </c>
      <c r="N328" s="94">
        <f t="shared" si="110"/>
        <v>757</v>
      </c>
      <c r="O328" s="94">
        <f t="shared" si="110"/>
        <v>627</v>
      </c>
      <c r="P328" s="94">
        <f t="shared" si="110"/>
        <v>490</v>
      </c>
      <c r="Q328" s="18" t="s">
        <v>15</v>
      </c>
      <c r="R328" s="94">
        <f t="shared" ref="R328:AR328" si="111">SUM(R326:R327)</f>
        <v>316</v>
      </c>
      <c r="S328" s="94">
        <f t="shared" si="111"/>
        <v>311</v>
      </c>
      <c r="T328" s="94">
        <f t="shared" si="111"/>
        <v>890</v>
      </c>
      <c r="U328" s="94">
        <f t="shared" si="111"/>
        <v>801</v>
      </c>
      <c r="V328" s="94">
        <f t="shared" si="111"/>
        <v>770</v>
      </c>
      <c r="W328" s="94">
        <f t="shared" si="111"/>
        <v>0</v>
      </c>
      <c r="X328" s="94">
        <f t="shared" si="111"/>
        <v>0</v>
      </c>
      <c r="Y328" s="94">
        <f t="shared" si="111"/>
        <v>0</v>
      </c>
      <c r="Z328" s="94">
        <f t="shared" si="111"/>
        <v>0</v>
      </c>
      <c r="AA328" s="95">
        <f t="shared" si="111"/>
        <v>0</v>
      </c>
      <c r="AB328" s="95">
        <f t="shared" si="111"/>
        <v>0</v>
      </c>
      <c r="AC328" s="95">
        <f t="shared" si="111"/>
        <v>0</v>
      </c>
      <c r="AD328" s="95">
        <f t="shared" si="111"/>
        <v>0</v>
      </c>
      <c r="AE328" s="95">
        <f t="shared" si="111"/>
        <v>0</v>
      </c>
      <c r="AF328" s="95">
        <f t="shared" si="111"/>
        <v>0</v>
      </c>
      <c r="AG328" s="95">
        <f t="shared" si="111"/>
        <v>0</v>
      </c>
      <c r="AH328" s="95">
        <f t="shared" si="111"/>
        <v>0</v>
      </c>
      <c r="AI328" s="95">
        <f t="shared" si="111"/>
        <v>0</v>
      </c>
      <c r="AJ328" s="95">
        <f t="shared" si="111"/>
        <v>0</v>
      </c>
      <c r="AK328" s="95">
        <f t="shared" si="111"/>
        <v>0</v>
      </c>
      <c r="AL328" s="95">
        <f t="shared" si="111"/>
        <v>0</v>
      </c>
      <c r="AM328" s="95">
        <f t="shared" si="111"/>
        <v>0</v>
      </c>
      <c r="AN328" s="95">
        <f t="shared" si="111"/>
        <v>0</v>
      </c>
      <c r="AO328" s="95">
        <f t="shared" si="111"/>
        <v>0</v>
      </c>
      <c r="AP328" s="95">
        <f t="shared" si="111"/>
        <v>0</v>
      </c>
      <c r="AQ328" s="95">
        <f t="shared" si="111"/>
        <v>0</v>
      </c>
      <c r="AR328" s="95">
        <f t="shared" si="111"/>
        <v>0</v>
      </c>
      <c r="AZ328" s="21" t="s">
        <v>13</v>
      </c>
    </row>
    <row r="329" spans="1:52" x14ac:dyDescent="0.25">
      <c r="A329" s="54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4"/>
      <c r="R329" s="55"/>
      <c r="S329" s="55"/>
      <c r="T329" s="55"/>
      <c r="U329" s="55"/>
      <c r="V329" s="55"/>
      <c r="W329" s="55"/>
      <c r="X329" s="55"/>
      <c r="Y329" s="55"/>
      <c r="Z329" s="55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Z329" s="3" t="s">
        <v>13</v>
      </c>
    </row>
    <row r="330" spans="1:52" x14ac:dyDescent="0.25">
      <c r="A330" s="4" t="s">
        <v>157</v>
      </c>
      <c r="B330" s="5" t="str">
        <f>B$4</f>
        <v>Meta Parcial</v>
      </c>
      <c r="C330" s="5" t="str">
        <f t="shared" ref="C330:AR330" si="112">C$4</f>
        <v>26-31-jul-24</v>
      </c>
      <c r="D330" s="5" t="str">
        <f t="shared" si="112"/>
        <v>Meta Mensal</v>
      </c>
      <c r="E330" s="5">
        <f t="shared" si="112"/>
        <v>45505</v>
      </c>
      <c r="F330" s="5">
        <f t="shared" si="112"/>
        <v>45536</v>
      </c>
      <c r="G330" s="5" t="str">
        <f t="shared" si="112"/>
        <v>Meta Parcial</v>
      </c>
      <c r="H330" s="5" t="str">
        <f t="shared" si="112"/>
        <v>01-25-Out-24</v>
      </c>
      <c r="I330" s="5" t="str">
        <f t="shared" si="112"/>
        <v>Meta Parcial</v>
      </c>
      <c r="J330" s="5" t="str">
        <f t="shared" si="112"/>
        <v>26-31-Out-24</v>
      </c>
      <c r="K330" s="5" t="str">
        <f t="shared" si="112"/>
        <v>Meta Mensal</v>
      </c>
      <c r="L330" s="5">
        <f>L$4</f>
        <v>45566</v>
      </c>
      <c r="M330" s="5">
        <f t="shared" si="112"/>
        <v>45597</v>
      </c>
      <c r="N330" s="5">
        <f t="shared" si="112"/>
        <v>45627</v>
      </c>
      <c r="O330" s="5" t="str">
        <f t="shared" si="112"/>
        <v>Meta Parcial</v>
      </c>
      <c r="P330" s="5" t="str">
        <f t="shared" si="112"/>
        <v>01-20/01 de 2025</v>
      </c>
      <c r="Q330" s="7" t="s">
        <v>158</v>
      </c>
      <c r="R330" s="8" t="str">
        <f t="shared" si="112"/>
        <v>Meta Parcial</v>
      </c>
      <c r="S330" s="8" t="str">
        <f t="shared" si="112"/>
        <v>21-31/01 de 2025</v>
      </c>
      <c r="T330" s="8" t="str">
        <f t="shared" si="112"/>
        <v>Meta Mensal</v>
      </c>
      <c r="U330" s="8">
        <f t="shared" si="112"/>
        <v>45658</v>
      </c>
      <c r="V330" s="8">
        <f t="shared" si="112"/>
        <v>45689</v>
      </c>
      <c r="W330" s="8">
        <f t="shared" si="112"/>
        <v>45717</v>
      </c>
      <c r="X330" s="8">
        <f t="shared" si="112"/>
        <v>45748</v>
      </c>
      <c r="Y330" s="8">
        <f t="shared" si="112"/>
        <v>45778</v>
      </c>
      <c r="Z330" s="8">
        <f t="shared" si="112"/>
        <v>45809</v>
      </c>
      <c r="AA330" s="27">
        <f t="shared" si="112"/>
        <v>45839</v>
      </c>
      <c r="AB330" s="27">
        <f t="shared" si="112"/>
        <v>45870</v>
      </c>
      <c r="AC330" s="27">
        <f t="shared" si="112"/>
        <v>45901</v>
      </c>
      <c r="AD330" s="27">
        <f t="shared" si="112"/>
        <v>45931</v>
      </c>
      <c r="AE330" s="27">
        <f t="shared" si="112"/>
        <v>45962</v>
      </c>
      <c r="AF330" s="27">
        <f t="shared" si="112"/>
        <v>45992</v>
      </c>
      <c r="AG330" s="27">
        <f t="shared" si="112"/>
        <v>46023</v>
      </c>
      <c r="AH330" s="27">
        <f t="shared" si="112"/>
        <v>46054</v>
      </c>
      <c r="AI330" s="27">
        <f t="shared" si="112"/>
        <v>46082</v>
      </c>
      <c r="AJ330" s="27">
        <f t="shared" si="112"/>
        <v>46113</v>
      </c>
      <c r="AK330" s="27">
        <f t="shared" si="112"/>
        <v>46143</v>
      </c>
      <c r="AL330" s="27">
        <f t="shared" si="112"/>
        <v>46174</v>
      </c>
      <c r="AM330" s="27">
        <f t="shared" si="112"/>
        <v>46204</v>
      </c>
      <c r="AN330" s="27">
        <f t="shared" si="112"/>
        <v>46235</v>
      </c>
      <c r="AO330" s="27">
        <f t="shared" si="112"/>
        <v>46266</v>
      </c>
      <c r="AP330" s="27">
        <f t="shared" si="112"/>
        <v>46296</v>
      </c>
      <c r="AQ330" s="27">
        <f t="shared" si="112"/>
        <v>46327</v>
      </c>
      <c r="AR330" s="27">
        <f t="shared" si="112"/>
        <v>46357</v>
      </c>
      <c r="AZ330" s="3" t="s">
        <v>17</v>
      </c>
    </row>
    <row r="331" spans="1:52" s="15" customFormat="1" hidden="1" x14ac:dyDescent="0.25">
      <c r="A331" s="16" t="s">
        <v>159</v>
      </c>
      <c r="B331" s="50">
        <f>(D331/31)*6</f>
        <v>2322.5806451612907</v>
      </c>
      <c r="C331" s="14">
        <v>2842</v>
      </c>
      <c r="D331" s="50">
        <v>12000</v>
      </c>
      <c r="E331" s="14">
        <v>14061</v>
      </c>
      <c r="F331" s="14">
        <v>7935</v>
      </c>
      <c r="G331" s="14">
        <f>ROUND(((K331/31)*25),0)</f>
        <v>9677</v>
      </c>
      <c r="H331" s="14">
        <v>9290</v>
      </c>
      <c r="I331" s="14">
        <f>ROUND(((K331/31)*6),0)</f>
        <v>2323</v>
      </c>
      <c r="J331" s="14">
        <v>3141</v>
      </c>
      <c r="K331" s="58">
        <f>D331</f>
        <v>12000</v>
      </c>
      <c r="L331" s="17">
        <f>H331+J331</f>
        <v>12431</v>
      </c>
      <c r="M331" s="14">
        <v>11907</v>
      </c>
      <c r="N331" s="14">
        <v>14812</v>
      </c>
      <c r="O331" s="44">
        <f>ROUND((K331/31)*20,0)</f>
        <v>7742</v>
      </c>
      <c r="P331" s="43">
        <v>7718</v>
      </c>
      <c r="Q331" s="96"/>
      <c r="R331" s="63"/>
      <c r="S331" s="63"/>
      <c r="T331" s="64"/>
      <c r="U331" s="65"/>
      <c r="V331" s="63"/>
      <c r="W331" s="63"/>
      <c r="X331" s="63"/>
      <c r="Y331" s="63"/>
      <c r="Z331" s="63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Z331" s="15" t="s">
        <v>106</v>
      </c>
    </row>
    <row r="332" spans="1:52" s="15" customFormat="1" x14ac:dyDescent="0.25">
      <c r="A332" s="16" t="s">
        <v>160</v>
      </c>
      <c r="B332" s="93">
        <f>(D332/31)*6</f>
        <v>2322.5806451612907</v>
      </c>
      <c r="C332" s="14">
        <v>1831</v>
      </c>
      <c r="D332" s="93">
        <v>12000</v>
      </c>
      <c r="E332" s="14">
        <v>9294</v>
      </c>
      <c r="F332" s="14">
        <v>13253</v>
      </c>
      <c r="G332" s="14">
        <f>ROUND(((K332/31)*25),0)</f>
        <v>9677</v>
      </c>
      <c r="H332" s="14">
        <v>9519</v>
      </c>
      <c r="I332" s="14">
        <f>ROUND(((K332/31)*6),0)</f>
        <v>2323</v>
      </c>
      <c r="J332" s="14">
        <v>1499</v>
      </c>
      <c r="K332" s="58">
        <f>D332</f>
        <v>12000</v>
      </c>
      <c r="L332" s="17">
        <f>H332+J332</f>
        <v>11018</v>
      </c>
      <c r="M332" s="14">
        <v>10785</v>
      </c>
      <c r="N332" s="14">
        <v>7261</v>
      </c>
      <c r="O332" s="44">
        <f>ROUND((K332/31)*20,0)</f>
        <v>7742</v>
      </c>
      <c r="P332" s="43">
        <v>6825</v>
      </c>
      <c r="Q332" s="16" t="s">
        <v>161</v>
      </c>
      <c r="R332" s="14">
        <f>ROUND((T332/31)*11,0)</f>
        <v>3548</v>
      </c>
      <c r="S332" s="43">
        <v>8556</v>
      </c>
      <c r="T332" s="172">
        <v>10000</v>
      </c>
      <c r="U332" s="17">
        <f>S332+P332</f>
        <v>15381</v>
      </c>
      <c r="V332" s="14">
        <v>13138</v>
      </c>
      <c r="W332" s="14"/>
      <c r="X332" s="14"/>
      <c r="Y332" s="14"/>
      <c r="Z332" s="1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Z332" s="15" t="s">
        <v>13</v>
      </c>
    </row>
    <row r="333" spans="1:52" s="15" customFormat="1" x14ac:dyDescent="0.25">
      <c r="A333" s="22" t="str">
        <f>Q333</f>
        <v>Veículo II</v>
      </c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6" t="s">
        <v>162</v>
      </c>
      <c r="R333" s="14"/>
      <c r="S333" s="43"/>
      <c r="T333" s="173"/>
      <c r="U333" s="17"/>
      <c r="V333" s="14">
        <v>7258</v>
      </c>
      <c r="W333" s="14"/>
      <c r="X333" s="14"/>
      <c r="Y333" s="14"/>
      <c r="Z333" s="1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Z333" s="15" t="s">
        <v>13</v>
      </c>
    </row>
    <row r="334" spans="1:52" s="15" customFormat="1" x14ac:dyDescent="0.25">
      <c r="A334" s="22" t="str">
        <f>Q334</f>
        <v>Qtd Veículos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6" t="s">
        <v>163</v>
      </c>
      <c r="R334" s="14">
        <v>2</v>
      </c>
      <c r="S334" s="43">
        <v>2</v>
      </c>
      <c r="T334" s="58">
        <v>2</v>
      </c>
      <c r="U334" s="17">
        <f>S334+P334</f>
        <v>2</v>
      </c>
      <c r="V334" s="14">
        <v>2</v>
      </c>
      <c r="W334" s="14"/>
      <c r="X334" s="14"/>
      <c r="Y334" s="14"/>
      <c r="Z334" s="1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Z334" s="15" t="s">
        <v>13</v>
      </c>
    </row>
    <row r="335" spans="1:52" s="21" customFormat="1" x14ac:dyDescent="0.25">
      <c r="A335" s="18" t="s">
        <v>15</v>
      </c>
      <c r="B335" s="94">
        <f>SUM(B331:B332)</f>
        <v>4645.1612903225814</v>
      </c>
      <c r="C335" s="94">
        <f t="shared" ref="C335:P335" si="113">SUM(C331:C332)</f>
        <v>4673</v>
      </c>
      <c r="D335" s="94">
        <f t="shared" si="113"/>
        <v>24000</v>
      </c>
      <c r="E335" s="94">
        <f t="shared" si="113"/>
        <v>23355</v>
      </c>
      <c r="F335" s="94">
        <f t="shared" si="113"/>
        <v>21188</v>
      </c>
      <c r="G335" s="94">
        <f t="shared" si="113"/>
        <v>19354</v>
      </c>
      <c r="H335" s="94">
        <f t="shared" si="113"/>
        <v>18809</v>
      </c>
      <c r="I335" s="94">
        <f t="shared" si="113"/>
        <v>4646</v>
      </c>
      <c r="J335" s="94">
        <f t="shared" si="113"/>
        <v>4640</v>
      </c>
      <c r="K335" s="94">
        <f t="shared" si="113"/>
        <v>24000</v>
      </c>
      <c r="L335" s="94">
        <f t="shared" si="113"/>
        <v>23449</v>
      </c>
      <c r="M335" s="94">
        <f t="shared" si="113"/>
        <v>22692</v>
      </c>
      <c r="N335" s="94">
        <f t="shared" si="113"/>
        <v>22073</v>
      </c>
      <c r="O335" s="94">
        <f t="shared" si="113"/>
        <v>15484</v>
      </c>
      <c r="P335" s="94">
        <f t="shared" si="113"/>
        <v>14543</v>
      </c>
      <c r="Q335" s="18" t="s">
        <v>15</v>
      </c>
      <c r="R335" s="94">
        <f>SUM(R331:R334)</f>
        <v>3550</v>
      </c>
      <c r="S335" s="94">
        <f t="shared" ref="S335:AR335" si="114">SUM(S331:S334)</f>
        <v>8558</v>
      </c>
      <c r="T335" s="94">
        <f t="shared" si="114"/>
        <v>10002</v>
      </c>
      <c r="U335" s="94">
        <f t="shared" si="114"/>
        <v>15383</v>
      </c>
      <c r="V335" s="94">
        <f>SUM(V331:V334)</f>
        <v>20398</v>
      </c>
      <c r="W335" s="94">
        <f t="shared" si="114"/>
        <v>0</v>
      </c>
      <c r="X335" s="94">
        <f t="shared" si="114"/>
        <v>0</v>
      </c>
      <c r="Y335" s="94">
        <f t="shared" si="114"/>
        <v>0</v>
      </c>
      <c r="Z335" s="94">
        <f t="shared" si="114"/>
        <v>0</v>
      </c>
      <c r="AA335" s="95">
        <f t="shared" si="114"/>
        <v>0</v>
      </c>
      <c r="AB335" s="95">
        <f t="shared" si="114"/>
        <v>0</v>
      </c>
      <c r="AC335" s="95">
        <f t="shared" si="114"/>
        <v>0</v>
      </c>
      <c r="AD335" s="95">
        <f t="shared" si="114"/>
        <v>0</v>
      </c>
      <c r="AE335" s="95">
        <f t="shared" si="114"/>
        <v>0</v>
      </c>
      <c r="AF335" s="95">
        <f t="shared" si="114"/>
        <v>0</v>
      </c>
      <c r="AG335" s="95">
        <f t="shared" si="114"/>
        <v>0</v>
      </c>
      <c r="AH335" s="95">
        <f t="shared" si="114"/>
        <v>0</v>
      </c>
      <c r="AI335" s="95">
        <f t="shared" si="114"/>
        <v>0</v>
      </c>
      <c r="AJ335" s="95">
        <f t="shared" si="114"/>
        <v>0</v>
      </c>
      <c r="AK335" s="95">
        <f t="shared" si="114"/>
        <v>0</v>
      </c>
      <c r="AL335" s="95">
        <f t="shared" si="114"/>
        <v>0</v>
      </c>
      <c r="AM335" s="95">
        <f t="shared" si="114"/>
        <v>0</v>
      </c>
      <c r="AN335" s="95">
        <f t="shared" si="114"/>
        <v>0</v>
      </c>
      <c r="AO335" s="95">
        <f t="shared" si="114"/>
        <v>0</v>
      </c>
      <c r="AP335" s="95">
        <f t="shared" si="114"/>
        <v>0</v>
      </c>
      <c r="AQ335" s="95">
        <f t="shared" si="114"/>
        <v>0</v>
      </c>
      <c r="AR335" s="95">
        <f t="shared" si="114"/>
        <v>0</v>
      </c>
      <c r="AZ335" s="21" t="s">
        <v>13</v>
      </c>
    </row>
  </sheetData>
  <autoFilter ref="AZ4" xr:uid="{EC0C94DE-EF44-4A56-8065-C26DE8AEAD4A}">
    <filterColumn colId="0">
      <filters>
        <filter val="Ativo"/>
        <filter val="Título"/>
      </filters>
    </filterColumn>
  </autoFilter>
  <mergeCells count="28">
    <mergeCell ref="K21:K43"/>
    <mergeCell ref="O21:O43"/>
    <mergeCell ref="R71:R76"/>
    <mergeCell ref="R81:R86"/>
    <mergeCell ref="A2:AR2"/>
    <mergeCell ref="A3:P3"/>
    <mergeCell ref="Q3:AR3"/>
    <mergeCell ref="T11:T12"/>
    <mergeCell ref="B21:B43"/>
    <mergeCell ref="D21:D43"/>
    <mergeCell ref="G21:G43"/>
    <mergeCell ref="I21:I43"/>
    <mergeCell ref="B71:B76"/>
    <mergeCell ref="D71:D76"/>
    <mergeCell ref="G71:G76"/>
    <mergeCell ref="I71:I76"/>
    <mergeCell ref="K71:K76"/>
    <mergeCell ref="O71:O76"/>
    <mergeCell ref="T332:T333"/>
    <mergeCell ref="T81:T87"/>
    <mergeCell ref="R91:R96"/>
    <mergeCell ref="T91:T97"/>
    <mergeCell ref="R126:R132"/>
    <mergeCell ref="T126:T132"/>
    <mergeCell ref="R136:R142"/>
    <mergeCell ref="T136:T142"/>
    <mergeCell ref="R116:R122"/>
    <mergeCell ref="T116:T1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firstPageNumber="0" fitToHeight="0" orientation="portrait" horizontalDpi="300" verticalDpi="300" r:id="rId1"/>
  <headerFooter>
    <oddHeader>&amp;C&amp;A</oddHeader>
    <oddFooter>&amp;C
Diretoria Geral - Policlínica de Posse&amp;RPágina &amp;P de &amp;N</oddFooter>
  </headerFooter>
  <rowBreaks count="6" manualBreakCount="6">
    <brk id="45" max="24" man="1"/>
    <brk id="99" max="24" man="1"/>
    <brk id="147" max="24" man="1"/>
    <brk id="207" max="24" man="1"/>
    <brk id="267" max="24" man="1"/>
    <brk id="321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60F6F-C522-4EED-8111-A7DF733AEC32}">
  <sheetPr>
    <tabColor theme="7" tint="-0.499984740745262"/>
    <pageSetUpPr fitToPage="1"/>
  </sheetPr>
  <dimension ref="A1:IV22"/>
  <sheetViews>
    <sheetView showGridLines="0" view="pageBreakPreview" zoomScaleNormal="100" zoomScaleSheetLayoutView="100" workbookViewId="0">
      <pane xSplit="1" ySplit="4" topLeftCell="Q20" activePane="bottomRight" state="frozen"/>
      <selection pane="topRight" activeCell="T4" sqref="T4"/>
      <selection pane="bottomLeft" activeCell="T4" sqref="T4"/>
      <selection pane="bottomRight" activeCell="A2" sqref="A2:AR22"/>
    </sheetView>
  </sheetViews>
  <sheetFormatPr defaultColWidth="8.7109375" defaultRowHeight="12.75" x14ac:dyDescent="0.25"/>
  <cols>
    <col min="1" max="1" width="55" style="102" hidden="1" customWidth="1"/>
    <col min="2" max="2" width="20.7109375" style="102" hidden="1" customWidth="1"/>
    <col min="3" max="3" width="14.28515625" style="102" hidden="1" customWidth="1"/>
    <col min="4" max="16" width="20.7109375" style="102" hidden="1" customWidth="1"/>
    <col min="17" max="17" width="65.7109375" style="102" customWidth="1"/>
    <col min="18" max="19" width="20.7109375" style="102" hidden="1" customWidth="1"/>
    <col min="20" max="20" width="20.7109375" style="102" customWidth="1"/>
    <col min="21" max="21" width="20.7109375" style="102" hidden="1" customWidth="1"/>
    <col min="22" max="22" width="20.7109375" style="102" customWidth="1"/>
    <col min="23" max="44" width="8.7109375" style="102" hidden="1" customWidth="1"/>
    <col min="45" max="16384" width="8.7109375" style="102"/>
  </cols>
  <sheetData>
    <row r="1" spans="1:256" s="101" customFormat="1" ht="62.25" x14ac:dyDescent="0.8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100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  <c r="IR1" s="99"/>
      <c r="IS1" s="99"/>
      <c r="IT1" s="99"/>
      <c r="IU1" s="99"/>
      <c r="IV1" s="99"/>
    </row>
    <row r="2" spans="1:256" ht="19.5" customHeight="1" x14ac:dyDescent="0.25">
      <c r="A2" s="177" t="s">
        <v>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</row>
    <row r="3" spans="1:256" ht="19.5" customHeight="1" x14ac:dyDescent="0.25">
      <c r="A3" s="180" t="s">
        <v>164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</row>
    <row r="4" spans="1:256" s="108" customFormat="1" ht="19.5" customHeight="1" x14ac:dyDescent="0.2">
      <c r="A4" s="103" t="s">
        <v>165</v>
      </c>
      <c r="B4" s="104" t="s">
        <v>6</v>
      </c>
      <c r="C4" s="104" t="s">
        <v>5</v>
      </c>
      <c r="D4" s="104" t="s">
        <v>6</v>
      </c>
      <c r="E4" s="104">
        <v>45505</v>
      </c>
      <c r="F4" s="104">
        <v>45536</v>
      </c>
      <c r="G4" s="104" t="s">
        <v>4</v>
      </c>
      <c r="H4" s="104" t="s">
        <v>7</v>
      </c>
      <c r="I4" s="104" t="s">
        <v>4</v>
      </c>
      <c r="J4" s="104" t="s">
        <v>8</v>
      </c>
      <c r="K4" s="104" t="s">
        <v>6</v>
      </c>
      <c r="L4" s="104">
        <v>45566</v>
      </c>
      <c r="M4" s="104">
        <v>45597</v>
      </c>
      <c r="N4" s="104">
        <v>45627</v>
      </c>
      <c r="O4" s="104" t="s">
        <v>4</v>
      </c>
      <c r="P4" s="104" t="s">
        <v>9</v>
      </c>
      <c r="Q4" s="105" t="s">
        <v>165</v>
      </c>
      <c r="R4" s="104" t="s">
        <v>4</v>
      </c>
      <c r="S4" s="104" t="s">
        <v>10</v>
      </c>
      <c r="T4" s="104" t="s">
        <v>6</v>
      </c>
      <c r="U4" s="104">
        <v>45658</v>
      </c>
      <c r="V4" s="106">
        <v>45689</v>
      </c>
      <c r="W4" s="106">
        <v>45717</v>
      </c>
      <c r="X4" s="106">
        <v>45748</v>
      </c>
      <c r="Y4" s="106">
        <v>45778</v>
      </c>
      <c r="Z4" s="106">
        <v>45809</v>
      </c>
      <c r="AA4" s="106">
        <v>45839</v>
      </c>
      <c r="AB4" s="106">
        <v>45870</v>
      </c>
      <c r="AC4" s="106">
        <v>45901</v>
      </c>
      <c r="AD4" s="106">
        <v>45931</v>
      </c>
      <c r="AE4" s="106">
        <v>45962</v>
      </c>
      <c r="AF4" s="106">
        <v>45992</v>
      </c>
      <c r="AG4" s="106">
        <v>46023</v>
      </c>
      <c r="AH4" s="106">
        <v>46054</v>
      </c>
      <c r="AI4" s="106">
        <v>46082</v>
      </c>
      <c r="AJ4" s="106">
        <v>46113</v>
      </c>
      <c r="AK4" s="106">
        <v>46143</v>
      </c>
      <c r="AL4" s="106">
        <v>46174</v>
      </c>
      <c r="AM4" s="106">
        <v>46204</v>
      </c>
      <c r="AN4" s="106">
        <v>46235</v>
      </c>
      <c r="AO4" s="106">
        <v>46266</v>
      </c>
      <c r="AP4" s="106">
        <v>46296</v>
      </c>
      <c r="AQ4" s="106">
        <v>46327</v>
      </c>
      <c r="AR4" s="106">
        <v>46357</v>
      </c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</row>
    <row r="5" spans="1:256" s="114" customFormat="1" ht="19.5" customHeight="1" x14ac:dyDescent="0.25">
      <c r="A5" s="109" t="s">
        <v>166</v>
      </c>
      <c r="B5" s="110">
        <v>1</v>
      </c>
      <c r="C5" s="111">
        <f>IFERROR(ROUND((C6/C7),4),0)</f>
        <v>0.9264</v>
      </c>
      <c r="D5" s="110">
        <v>1</v>
      </c>
      <c r="E5" s="111">
        <f>IFERROR(ROUND((E6/E7),4),0)</f>
        <v>1.0222</v>
      </c>
      <c r="F5" s="111">
        <f>IFERROR(ROUND((F6/F7),4),0)</f>
        <v>1.3539000000000001</v>
      </c>
      <c r="G5" s="111">
        <f>B5</f>
        <v>1</v>
      </c>
      <c r="H5" s="111">
        <f t="shared" ref="H5:AR5" si="0">IFERROR(ROUND((H6/H7),4),0)</f>
        <v>1.3989</v>
      </c>
      <c r="I5" s="111">
        <f>B5</f>
        <v>1</v>
      </c>
      <c r="J5" s="111">
        <f t="shared" si="0"/>
        <v>1.1796</v>
      </c>
      <c r="K5" s="111">
        <f>B5</f>
        <v>1</v>
      </c>
      <c r="L5" s="111">
        <f t="shared" si="0"/>
        <v>1.3565</v>
      </c>
      <c r="M5" s="111">
        <f t="shared" si="0"/>
        <v>1.3225</v>
      </c>
      <c r="N5" s="111">
        <f t="shared" si="0"/>
        <v>1.3545</v>
      </c>
      <c r="O5" s="111">
        <v>1</v>
      </c>
      <c r="P5" s="111">
        <f t="shared" si="0"/>
        <v>0</v>
      </c>
      <c r="Q5" s="112" t="s">
        <v>166</v>
      </c>
      <c r="R5" s="111">
        <v>1</v>
      </c>
      <c r="S5" s="111">
        <f t="shared" si="0"/>
        <v>0</v>
      </c>
      <c r="T5" s="111">
        <v>1</v>
      </c>
      <c r="U5" s="111">
        <f t="shared" si="0"/>
        <v>1.2270000000000001</v>
      </c>
      <c r="V5" s="113">
        <f t="shared" si="0"/>
        <v>1.4114</v>
      </c>
      <c r="W5" s="113">
        <f t="shared" si="0"/>
        <v>0</v>
      </c>
      <c r="X5" s="113">
        <f t="shared" si="0"/>
        <v>0</v>
      </c>
      <c r="Y5" s="113">
        <f t="shared" si="0"/>
        <v>0</v>
      </c>
      <c r="Z5" s="113">
        <f t="shared" si="0"/>
        <v>0</v>
      </c>
      <c r="AA5" s="113">
        <f t="shared" si="0"/>
        <v>0</v>
      </c>
      <c r="AB5" s="113">
        <f t="shared" si="0"/>
        <v>0</v>
      </c>
      <c r="AC5" s="113">
        <f t="shared" si="0"/>
        <v>0</v>
      </c>
      <c r="AD5" s="113">
        <f t="shared" si="0"/>
        <v>0</v>
      </c>
      <c r="AE5" s="113">
        <f t="shared" si="0"/>
        <v>0</v>
      </c>
      <c r="AF5" s="113">
        <f t="shared" si="0"/>
        <v>0</v>
      </c>
      <c r="AG5" s="113">
        <f t="shared" si="0"/>
        <v>0</v>
      </c>
      <c r="AH5" s="113">
        <f t="shared" si="0"/>
        <v>0</v>
      </c>
      <c r="AI5" s="113">
        <f t="shared" si="0"/>
        <v>0</v>
      </c>
      <c r="AJ5" s="113">
        <f t="shared" si="0"/>
        <v>0</v>
      </c>
      <c r="AK5" s="113">
        <f t="shared" si="0"/>
        <v>0</v>
      </c>
      <c r="AL5" s="113">
        <f t="shared" si="0"/>
        <v>0</v>
      </c>
      <c r="AM5" s="113">
        <f t="shared" si="0"/>
        <v>0</v>
      </c>
      <c r="AN5" s="113">
        <f t="shared" si="0"/>
        <v>0</v>
      </c>
      <c r="AO5" s="113">
        <f t="shared" si="0"/>
        <v>0</v>
      </c>
      <c r="AP5" s="113">
        <f t="shared" si="0"/>
        <v>0</v>
      </c>
      <c r="AQ5" s="113">
        <f t="shared" si="0"/>
        <v>0</v>
      </c>
      <c r="AR5" s="113">
        <f t="shared" si="0"/>
        <v>0</v>
      </c>
    </row>
    <row r="6" spans="1:256" s="119" customFormat="1" ht="19.5" customHeight="1" x14ac:dyDescent="0.2">
      <c r="A6" s="115" t="s">
        <v>167</v>
      </c>
      <c r="B6" s="116"/>
      <c r="C6" s="14">
        <v>1341</v>
      </c>
      <c r="D6" s="116"/>
      <c r="E6" s="14">
        <v>7645</v>
      </c>
      <c r="F6" s="14">
        <v>10126</v>
      </c>
      <c r="G6" s="14"/>
      <c r="H6" s="63">
        <v>8437</v>
      </c>
      <c r="I6" s="14"/>
      <c r="J6" s="63">
        <v>1708</v>
      </c>
      <c r="K6" s="14"/>
      <c r="L6" s="14">
        <f>J6+H6</f>
        <v>10145</v>
      </c>
      <c r="M6" s="14">
        <v>9891</v>
      </c>
      <c r="N6" s="14">
        <v>10130</v>
      </c>
      <c r="O6" s="14"/>
      <c r="P6" s="14"/>
      <c r="Q6" s="117" t="s">
        <v>167</v>
      </c>
      <c r="R6" s="14"/>
      <c r="S6" s="14"/>
      <c r="T6" s="14"/>
      <c r="U6" s="43">
        <v>10675</v>
      </c>
      <c r="V6" s="44">
        <v>10556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  <c r="IS6" s="118"/>
      <c r="IT6" s="118"/>
      <c r="IU6" s="118"/>
      <c r="IV6" s="118"/>
    </row>
    <row r="7" spans="1:256" s="119" customFormat="1" ht="19.5" customHeight="1" x14ac:dyDescent="0.2">
      <c r="A7" s="115" t="s">
        <v>168</v>
      </c>
      <c r="B7" s="116"/>
      <c r="C7" s="14">
        <v>1447.5483870967741</v>
      </c>
      <c r="D7" s="116"/>
      <c r="E7" s="14">
        <v>7479</v>
      </c>
      <c r="F7" s="14">
        <v>7479</v>
      </c>
      <c r="G7" s="14"/>
      <c r="H7" s="14">
        <v>6031</v>
      </c>
      <c r="I7" s="14"/>
      <c r="J7" s="14">
        <v>1448</v>
      </c>
      <c r="K7" s="14"/>
      <c r="L7" s="14">
        <v>7479</v>
      </c>
      <c r="M7" s="14">
        <v>7479</v>
      </c>
      <c r="N7" s="14">
        <v>7479</v>
      </c>
      <c r="O7" s="14"/>
      <c r="P7" s="14">
        <v>7479</v>
      </c>
      <c r="Q7" s="117" t="s">
        <v>168</v>
      </c>
      <c r="R7" s="14"/>
      <c r="S7" s="14">
        <v>7479</v>
      </c>
      <c r="T7" s="14"/>
      <c r="U7" s="14">
        <v>8700</v>
      </c>
      <c r="V7" s="44">
        <v>7479</v>
      </c>
      <c r="W7" s="44">
        <v>7479</v>
      </c>
      <c r="X7" s="44">
        <v>7479</v>
      </c>
      <c r="Y7" s="44">
        <v>7479</v>
      </c>
      <c r="Z7" s="44">
        <v>7479</v>
      </c>
      <c r="AA7" s="44">
        <v>7479</v>
      </c>
      <c r="AB7" s="44">
        <v>7479</v>
      </c>
      <c r="AC7" s="44">
        <v>7479</v>
      </c>
      <c r="AD7" s="44">
        <v>7479</v>
      </c>
      <c r="AE7" s="44">
        <v>7479</v>
      </c>
      <c r="AF7" s="44">
        <v>7479</v>
      </c>
      <c r="AG7" s="44">
        <v>7479</v>
      </c>
      <c r="AH7" s="44">
        <v>7479</v>
      </c>
      <c r="AI7" s="44">
        <v>7479</v>
      </c>
      <c r="AJ7" s="44">
        <v>7479</v>
      </c>
      <c r="AK7" s="44">
        <v>7479</v>
      </c>
      <c r="AL7" s="44">
        <v>7479</v>
      </c>
      <c r="AM7" s="44">
        <v>7479</v>
      </c>
      <c r="AN7" s="44">
        <v>7479</v>
      </c>
      <c r="AO7" s="44">
        <v>7479</v>
      </c>
      <c r="AP7" s="44">
        <v>7479</v>
      </c>
      <c r="AQ7" s="44">
        <v>7479</v>
      </c>
      <c r="AR7" s="44">
        <v>7479</v>
      </c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118"/>
      <c r="IT7" s="118"/>
      <c r="IU7" s="118"/>
      <c r="IV7" s="118"/>
    </row>
    <row r="8" spans="1:256" s="114" customFormat="1" ht="19.5" customHeight="1" x14ac:dyDescent="0.25">
      <c r="A8" s="120" t="s">
        <v>169</v>
      </c>
      <c r="B8" s="121">
        <v>1</v>
      </c>
      <c r="C8" s="122">
        <f>IFERROR(ROUND((C9/C10),4),0)</f>
        <v>0.57479999999999998</v>
      </c>
      <c r="D8" s="121">
        <v>1</v>
      </c>
      <c r="E8" s="122">
        <f>IFERROR(ROUND((E9/E10),4),0)</f>
        <v>1.1100000000000001</v>
      </c>
      <c r="F8" s="122">
        <f>IFERROR(ROUND((F9/F10),4),0)</f>
        <v>1.1841999999999999</v>
      </c>
      <c r="G8" s="122">
        <f>B8</f>
        <v>1</v>
      </c>
      <c r="H8" s="122">
        <f t="shared" ref="H8:AR8" si="1">IFERROR(ROUND((H9/H10),4),0)</f>
        <v>1.1893</v>
      </c>
      <c r="I8" s="122">
        <f>B8</f>
        <v>1</v>
      </c>
      <c r="J8" s="122">
        <f t="shared" si="1"/>
        <v>0.8972</v>
      </c>
      <c r="K8" s="122">
        <f>B8</f>
        <v>1</v>
      </c>
      <c r="L8" s="122">
        <f t="shared" si="1"/>
        <v>1.1325000000000001</v>
      </c>
      <c r="M8" s="122">
        <f t="shared" si="1"/>
        <v>1.1121000000000001</v>
      </c>
      <c r="N8" s="122">
        <f t="shared" si="1"/>
        <v>1.1133</v>
      </c>
      <c r="O8" s="122">
        <v>1</v>
      </c>
      <c r="P8" s="122">
        <f t="shared" si="1"/>
        <v>0</v>
      </c>
      <c r="Q8" s="123" t="s">
        <v>169</v>
      </c>
      <c r="R8" s="122">
        <v>1</v>
      </c>
      <c r="S8" s="122">
        <f t="shared" si="1"/>
        <v>0</v>
      </c>
      <c r="T8" s="122">
        <v>1</v>
      </c>
      <c r="U8" s="122">
        <f t="shared" si="1"/>
        <v>1.2378</v>
      </c>
      <c r="V8" s="124">
        <f t="shared" si="1"/>
        <v>1.0006999999999999</v>
      </c>
      <c r="W8" s="124">
        <f t="shared" si="1"/>
        <v>0</v>
      </c>
      <c r="X8" s="124">
        <f t="shared" si="1"/>
        <v>0</v>
      </c>
      <c r="Y8" s="124">
        <f t="shared" si="1"/>
        <v>0</v>
      </c>
      <c r="Z8" s="124">
        <f t="shared" si="1"/>
        <v>0</v>
      </c>
      <c r="AA8" s="124">
        <f t="shared" si="1"/>
        <v>0</v>
      </c>
      <c r="AB8" s="124">
        <f t="shared" si="1"/>
        <v>0</v>
      </c>
      <c r="AC8" s="124">
        <f t="shared" si="1"/>
        <v>0</v>
      </c>
      <c r="AD8" s="124">
        <f t="shared" si="1"/>
        <v>0</v>
      </c>
      <c r="AE8" s="124">
        <f t="shared" si="1"/>
        <v>0</v>
      </c>
      <c r="AF8" s="124">
        <f t="shared" si="1"/>
        <v>0</v>
      </c>
      <c r="AG8" s="124">
        <f t="shared" si="1"/>
        <v>0</v>
      </c>
      <c r="AH8" s="124">
        <f t="shared" si="1"/>
        <v>0</v>
      </c>
      <c r="AI8" s="124">
        <f t="shared" si="1"/>
        <v>0</v>
      </c>
      <c r="AJ8" s="124">
        <f t="shared" si="1"/>
        <v>0</v>
      </c>
      <c r="AK8" s="124">
        <f t="shared" si="1"/>
        <v>0</v>
      </c>
      <c r="AL8" s="124">
        <f t="shared" si="1"/>
        <v>0</v>
      </c>
      <c r="AM8" s="124">
        <f t="shared" si="1"/>
        <v>0</v>
      </c>
      <c r="AN8" s="124">
        <f t="shared" si="1"/>
        <v>0</v>
      </c>
      <c r="AO8" s="124">
        <f t="shared" si="1"/>
        <v>0</v>
      </c>
      <c r="AP8" s="124">
        <f t="shared" si="1"/>
        <v>0</v>
      </c>
      <c r="AQ8" s="124">
        <f t="shared" si="1"/>
        <v>0</v>
      </c>
      <c r="AR8" s="124">
        <f t="shared" si="1"/>
        <v>0</v>
      </c>
    </row>
    <row r="9" spans="1:256" s="119" customFormat="1" ht="19.5" customHeight="1" x14ac:dyDescent="0.2">
      <c r="A9" s="115" t="s">
        <v>170</v>
      </c>
      <c r="B9" s="116"/>
      <c r="C9" s="14">
        <v>267</v>
      </c>
      <c r="D9" s="116"/>
      <c r="E9" s="14">
        <v>2664</v>
      </c>
      <c r="F9" s="14">
        <v>2842</v>
      </c>
      <c r="G9" s="14"/>
      <c r="H9" s="63">
        <v>2299</v>
      </c>
      <c r="I9" s="14"/>
      <c r="J9" s="63">
        <v>419</v>
      </c>
      <c r="K9" s="14"/>
      <c r="L9" s="14">
        <f>J9+H9</f>
        <v>2718</v>
      </c>
      <c r="M9" s="14">
        <v>2669</v>
      </c>
      <c r="N9" s="14">
        <v>2672</v>
      </c>
      <c r="O9" s="14"/>
      <c r="P9" s="14"/>
      <c r="Q9" s="117" t="s">
        <v>170</v>
      </c>
      <c r="R9" s="14"/>
      <c r="S9" s="14"/>
      <c r="T9" s="14"/>
      <c r="U9" s="43">
        <v>1702</v>
      </c>
      <c r="V9" s="44">
        <v>1376</v>
      </c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  <c r="IR9" s="118"/>
      <c r="IS9" s="118"/>
      <c r="IT9" s="118"/>
      <c r="IU9" s="118"/>
      <c r="IV9" s="118"/>
    </row>
    <row r="10" spans="1:256" s="119" customFormat="1" ht="19.5" customHeight="1" x14ac:dyDescent="0.2">
      <c r="A10" s="115" t="s">
        <v>171</v>
      </c>
      <c r="B10" s="116"/>
      <c r="C10" s="14">
        <v>464.51612903225805</v>
      </c>
      <c r="D10" s="116"/>
      <c r="E10" s="14">
        <v>2400</v>
      </c>
      <c r="F10" s="14">
        <v>2400</v>
      </c>
      <c r="G10" s="14"/>
      <c r="H10" s="14">
        <v>1933</v>
      </c>
      <c r="I10" s="14"/>
      <c r="J10" s="14">
        <v>467</v>
      </c>
      <c r="K10" s="14"/>
      <c r="L10" s="14">
        <v>2400</v>
      </c>
      <c r="M10" s="14">
        <v>2400</v>
      </c>
      <c r="N10" s="14">
        <v>2400</v>
      </c>
      <c r="O10" s="14"/>
      <c r="P10" s="14">
        <v>2400</v>
      </c>
      <c r="Q10" s="117" t="s">
        <v>171</v>
      </c>
      <c r="R10" s="14"/>
      <c r="S10" s="14">
        <v>2400</v>
      </c>
      <c r="T10" s="14"/>
      <c r="U10" s="14">
        <v>1375</v>
      </c>
      <c r="V10" s="44">
        <v>1375</v>
      </c>
      <c r="W10" s="44">
        <v>2400</v>
      </c>
      <c r="X10" s="44">
        <v>2400</v>
      </c>
      <c r="Y10" s="44">
        <v>2400</v>
      </c>
      <c r="Z10" s="44">
        <v>2400</v>
      </c>
      <c r="AA10" s="44">
        <v>2400</v>
      </c>
      <c r="AB10" s="44">
        <v>2400</v>
      </c>
      <c r="AC10" s="44">
        <v>2400</v>
      </c>
      <c r="AD10" s="44">
        <v>2400</v>
      </c>
      <c r="AE10" s="44">
        <v>2400</v>
      </c>
      <c r="AF10" s="44">
        <v>2400</v>
      </c>
      <c r="AG10" s="44">
        <v>2400</v>
      </c>
      <c r="AH10" s="44">
        <v>2400</v>
      </c>
      <c r="AI10" s="44">
        <v>2400</v>
      </c>
      <c r="AJ10" s="44">
        <v>2400</v>
      </c>
      <c r="AK10" s="44">
        <v>2400</v>
      </c>
      <c r="AL10" s="44">
        <v>2400</v>
      </c>
      <c r="AM10" s="44">
        <v>2400</v>
      </c>
      <c r="AN10" s="44">
        <v>2400</v>
      </c>
      <c r="AO10" s="44">
        <v>2400</v>
      </c>
      <c r="AP10" s="44">
        <v>2400</v>
      </c>
      <c r="AQ10" s="44">
        <v>2400</v>
      </c>
      <c r="AR10" s="44">
        <v>2400</v>
      </c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  <c r="IR10" s="118"/>
      <c r="IS10" s="118"/>
      <c r="IT10" s="118"/>
      <c r="IU10" s="118"/>
      <c r="IV10" s="118"/>
    </row>
    <row r="11" spans="1:256" s="114" customFormat="1" ht="19.5" customHeight="1" x14ac:dyDescent="0.25">
      <c r="A11" s="120" t="s">
        <v>172</v>
      </c>
      <c r="B11" s="125" t="s">
        <v>173</v>
      </c>
      <c r="C11" s="126">
        <f>IFERROR(ROUND((C12/C13),4),0)</f>
        <v>1</v>
      </c>
      <c r="D11" s="125" t="s">
        <v>173</v>
      </c>
      <c r="E11" s="126">
        <f>IFERROR(ROUND((E12/E13),4),0)</f>
        <v>0.98070000000000002</v>
      </c>
      <c r="F11" s="126">
        <f>IFERROR(ROUND((F12/F13),4),0)</f>
        <v>0.85460000000000003</v>
      </c>
      <c r="G11" s="122" t="str">
        <f>B11</f>
        <v>≥ 70%</v>
      </c>
      <c r="H11" s="126">
        <f t="shared" ref="H11:AR11" si="2">IFERROR(ROUND((H12/H13),4),0)</f>
        <v>0.87360000000000004</v>
      </c>
      <c r="I11" s="122" t="str">
        <f>B11</f>
        <v>≥ 70%</v>
      </c>
      <c r="J11" s="126">
        <f t="shared" si="2"/>
        <v>0.80579999999999996</v>
      </c>
      <c r="K11" s="122" t="str">
        <f>B11</f>
        <v>≥ 70%</v>
      </c>
      <c r="L11" s="126">
        <f t="shared" si="2"/>
        <v>0.86609999999999998</v>
      </c>
      <c r="M11" s="126">
        <f t="shared" si="2"/>
        <v>0.82579999999999998</v>
      </c>
      <c r="N11" s="126">
        <f t="shared" si="2"/>
        <v>0.86599999999999999</v>
      </c>
      <c r="O11" s="124" t="s">
        <v>173</v>
      </c>
      <c r="P11" s="126">
        <f t="shared" si="2"/>
        <v>0</v>
      </c>
      <c r="Q11" s="123" t="s">
        <v>172</v>
      </c>
      <c r="R11" s="126" t="s">
        <v>173</v>
      </c>
      <c r="S11" s="126">
        <f t="shared" si="2"/>
        <v>0</v>
      </c>
      <c r="T11" s="126" t="s">
        <v>173</v>
      </c>
      <c r="U11" s="126">
        <f t="shared" si="2"/>
        <v>0.87709999999999999</v>
      </c>
      <c r="V11" s="127">
        <f t="shared" si="2"/>
        <v>0.89880000000000004</v>
      </c>
      <c r="W11" s="127">
        <f t="shared" si="2"/>
        <v>0</v>
      </c>
      <c r="X11" s="127">
        <f t="shared" si="2"/>
        <v>0</v>
      </c>
      <c r="Y11" s="127">
        <f t="shared" si="2"/>
        <v>0</v>
      </c>
      <c r="Z11" s="127">
        <f t="shared" si="2"/>
        <v>0</v>
      </c>
      <c r="AA11" s="127">
        <f t="shared" si="2"/>
        <v>0</v>
      </c>
      <c r="AB11" s="127">
        <f t="shared" si="2"/>
        <v>0</v>
      </c>
      <c r="AC11" s="127">
        <f t="shared" si="2"/>
        <v>0</v>
      </c>
      <c r="AD11" s="127">
        <f t="shared" si="2"/>
        <v>0</v>
      </c>
      <c r="AE11" s="127">
        <f t="shared" si="2"/>
        <v>0</v>
      </c>
      <c r="AF11" s="127">
        <f t="shared" si="2"/>
        <v>0</v>
      </c>
      <c r="AG11" s="127">
        <f t="shared" si="2"/>
        <v>0</v>
      </c>
      <c r="AH11" s="127">
        <f t="shared" si="2"/>
        <v>0</v>
      </c>
      <c r="AI11" s="127">
        <f t="shared" si="2"/>
        <v>0</v>
      </c>
      <c r="AJ11" s="127">
        <f t="shared" si="2"/>
        <v>0</v>
      </c>
      <c r="AK11" s="127">
        <f t="shared" si="2"/>
        <v>0</v>
      </c>
      <c r="AL11" s="127">
        <f t="shared" si="2"/>
        <v>0</v>
      </c>
      <c r="AM11" s="127">
        <f t="shared" si="2"/>
        <v>0</v>
      </c>
      <c r="AN11" s="127">
        <f t="shared" si="2"/>
        <v>0</v>
      </c>
      <c r="AO11" s="127">
        <f t="shared" si="2"/>
        <v>0</v>
      </c>
      <c r="AP11" s="127">
        <f t="shared" si="2"/>
        <v>0</v>
      </c>
      <c r="AQ11" s="127">
        <f t="shared" si="2"/>
        <v>0</v>
      </c>
      <c r="AR11" s="127">
        <f t="shared" si="2"/>
        <v>0</v>
      </c>
    </row>
    <row r="12" spans="1:256" s="119" customFormat="1" ht="19.5" customHeight="1" x14ac:dyDescent="0.2">
      <c r="A12" s="115" t="s">
        <v>174</v>
      </c>
      <c r="B12" s="116"/>
      <c r="C12" s="14">
        <v>122</v>
      </c>
      <c r="D12" s="116"/>
      <c r="E12" s="14">
        <v>2029</v>
      </c>
      <c r="F12" s="14">
        <v>1922</v>
      </c>
      <c r="G12" s="14"/>
      <c r="H12" s="63">
        <v>1707</v>
      </c>
      <c r="I12" s="14"/>
      <c r="J12" s="63">
        <v>195</v>
      </c>
      <c r="K12" s="14"/>
      <c r="L12" s="14">
        <f>J12+H12</f>
        <v>1902</v>
      </c>
      <c r="M12" s="14">
        <v>1692</v>
      </c>
      <c r="N12" s="14">
        <v>1803</v>
      </c>
      <c r="O12" s="14"/>
      <c r="P12" s="14"/>
      <c r="Q12" s="117" t="s">
        <v>174</v>
      </c>
      <c r="R12" s="14"/>
      <c r="S12" s="14"/>
      <c r="T12" s="14"/>
      <c r="U12" s="43">
        <v>1278</v>
      </c>
      <c r="V12" s="44">
        <v>1021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  <c r="IT12" s="118"/>
      <c r="IU12" s="118"/>
      <c r="IV12" s="118"/>
    </row>
    <row r="13" spans="1:256" s="119" customFormat="1" ht="19.5" customHeight="1" x14ac:dyDescent="0.2">
      <c r="A13" s="115" t="s">
        <v>175</v>
      </c>
      <c r="B13" s="116"/>
      <c r="C13" s="14">
        <v>122</v>
      </c>
      <c r="D13" s="116"/>
      <c r="E13" s="14">
        <v>2069</v>
      </c>
      <c r="F13" s="14">
        <v>2249</v>
      </c>
      <c r="G13" s="14"/>
      <c r="H13" s="63">
        <v>1954</v>
      </c>
      <c r="I13" s="14"/>
      <c r="J13" s="63">
        <v>242</v>
      </c>
      <c r="K13" s="14"/>
      <c r="L13" s="14">
        <f>J13+H13</f>
        <v>2196</v>
      </c>
      <c r="M13" s="14">
        <v>2049</v>
      </c>
      <c r="N13" s="14">
        <v>2082</v>
      </c>
      <c r="O13" s="14"/>
      <c r="P13" s="14"/>
      <c r="Q13" s="117" t="s">
        <v>175</v>
      </c>
      <c r="R13" s="14"/>
      <c r="S13" s="14"/>
      <c r="T13" s="14"/>
      <c r="U13" s="43">
        <v>1457</v>
      </c>
      <c r="V13" s="44">
        <v>1136</v>
      </c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</row>
    <row r="14" spans="1:256" s="114" customFormat="1" ht="22.5" customHeight="1" x14ac:dyDescent="0.25">
      <c r="A14" s="120" t="s">
        <v>176</v>
      </c>
      <c r="B14" s="125" t="s">
        <v>177</v>
      </c>
      <c r="C14" s="126">
        <f>IFERROR(ROUND((C15/C16),4),0)</f>
        <v>1</v>
      </c>
      <c r="D14" s="125" t="s">
        <v>177</v>
      </c>
      <c r="E14" s="126">
        <f>IFERROR(ROUND((E15/E16),4),0)</f>
        <v>1</v>
      </c>
      <c r="F14" s="126">
        <f>IFERROR(ROUND((F15/F16),4),0)</f>
        <v>1</v>
      </c>
      <c r="G14" s="122" t="str">
        <f>B14</f>
        <v>≥ 99%</v>
      </c>
      <c r="H14" s="126">
        <f t="shared" ref="H14:AR14" si="3">IFERROR(ROUND((H15/H16),4),0)</f>
        <v>1</v>
      </c>
      <c r="I14" s="122" t="str">
        <f>B14</f>
        <v>≥ 99%</v>
      </c>
      <c r="J14" s="126">
        <f t="shared" si="3"/>
        <v>1</v>
      </c>
      <c r="K14" s="122" t="str">
        <f>B14</f>
        <v>≥ 99%</v>
      </c>
      <c r="L14" s="126">
        <f t="shared" si="3"/>
        <v>1</v>
      </c>
      <c r="M14" s="126">
        <f t="shared" si="3"/>
        <v>1</v>
      </c>
      <c r="N14" s="126">
        <f t="shared" si="3"/>
        <v>1</v>
      </c>
      <c r="O14" s="124" t="s">
        <v>177</v>
      </c>
      <c r="P14" s="126">
        <f t="shared" si="3"/>
        <v>0</v>
      </c>
      <c r="Q14" s="123" t="s">
        <v>176</v>
      </c>
      <c r="R14" s="126" t="s">
        <v>177</v>
      </c>
      <c r="S14" s="126">
        <f t="shared" si="3"/>
        <v>0</v>
      </c>
      <c r="T14" s="126" t="s">
        <v>177</v>
      </c>
      <c r="U14" s="126">
        <f t="shared" si="3"/>
        <v>1</v>
      </c>
      <c r="V14" s="127">
        <f t="shared" si="3"/>
        <v>1</v>
      </c>
      <c r="W14" s="127">
        <f t="shared" si="3"/>
        <v>0</v>
      </c>
      <c r="X14" s="127">
        <f t="shared" si="3"/>
        <v>0</v>
      </c>
      <c r="Y14" s="127">
        <f t="shared" si="3"/>
        <v>0</v>
      </c>
      <c r="Z14" s="127">
        <f t="shared" si="3"/>
        <v>0</v>
      </c>
      <c r="AA14" s="127">
        <f t="shared" si="3"/>
        <v>0</v>
      </c>
      <c r="AB14" s="127">
        <f t="shared" si="3"/>
        <v>0</v>
      </c>
      <c r="AC14" s="127">
        <f t="shared" si="3"/>
        <v>0</v>
      </c>
      <c r="AD14" s="127">
        <f t="shared" si="3"/>
        <v>0</v>
      </c>
      <c r="AE14" s="127">
        <f t="shared" si="3"/>
        <v>0</v>
      </c>
      <c r="AF14" s="127">
        <f t="shared" si="3"/>
        <v>0</v>
      </c>
      <c r="AG14" s="127">
        <f t="shared" si="3"/>
        <v>0</v>
      </c>
      <c r="AH14" s="127">
        <f t="shared" si="3"/>
        <v>0</v>
      </c>
      <c r="AI14" s="127">
        <f t="shared" si="3"/>
        <v>0</v>
      </c>
      <c r="AJ14" s="127">
        <f t="shared" si="3"/>
        <v>0</v>
      </c>
      <c r="AK14" s="127">
        <f t="shared" si="3"/>
        <v>0</v>
      </c>
      <c r="AL14" s="127">
        <f t="shared" si="3"/>
        <v>0</v>
      </c>
      <c r="AM14" s="127">
        <f t="shared" si="3"/>
        <v>0</v>
      </c>
      <c r="AN14" s="127">
        <f t="shared" si="3"/>
        <v>0</v>
      </c>
      <c r="AO14" s="127">
        <f t="shared" si="3"/>
        <v>0</v>
      </c>
      <c r="AP14" s="127">
        <f t="shared" si="3"/>
        <v>0</v>
      </c>
      <c r="AQ14" s="127">
        <f t="shared" si="3"/>
        <v>0</v>
      </c>
      <c r="AR14" s="127">
        <f t="shared" si="3"/>
        <v>0</v>
      </c>
    </row>
    <row r="15" spans="1:256" s="119" customFormat="1" ht="19.5" customHeight="1" x14ac:dyDescent="0.2">
      <c r="A15" s="115" t="s">
        <v>178</v>
      </c>
      <c r="B15" s="116"/>
      <c r="C15" s="14">
        <v>69983</v>
      </c>
      <c r="D15" s="116"/>
      <c r="E15" s="14">
        <v>71513</v>
      </c>
      <c r="F15" s="14">
        <v>60613</v>
      </c>
      <c r="G15" s="14"/>
      <c r="H15" s="128">
        <v>65663</v>
      </c>
      <c r="I15" s="129"/>
      <c r="J15" s="128">
        <v>60656</v>
      </c>
      <c r="K15" s="14"/>
      <c r="L15" s="14">
        <f>J15</f>
        <v>60656</v>
      </c>
      <c r="M15" s="14">
        <v>57209</v>
      </c>
      <c r="N15" s="14">
        <v>63067</v>
      </c>
      <c r="O15" s="14"/>
      <c r="P15" s="14"/>
      <c r="Q15" s="117" t="s">
        <v>178</v>
      </c>
      <c r="R15" s="14"/>
      <c r="S15" s="14"/>
      <c r="T15" s="14"/>
      <c r="U15" s="43">
        <v>54282</v>
      </c>
      <c r="V15" s="44">
        <v>47645</v>
      </c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</row>
    <row r="16" spans="1:256" s="119" customFormat="1" ht="19.5" customHeight="1" x14ac:dyDescent="0.2">
      <c r="A16" s="115" t="s">
        <v>179</v>
      </c>
      <c r="B16" s="116"/>
      <c r="C16" s="14">
        <v>69983</v>
      </c>
      <c r="D16" s="116"/>
      <c r="E16" s="14">
        <v>71513</v>
      </c>
      <c r="F16" s="14">
        <v>60613</v>
      </c>
      <c r="G16" s="14"/>
      <c r="H16" s="128">
        <v>65663</v>
      </c>
      <c r="I16" s="129"/>
      <c r="J16" s="128">
        <v>60656</v>
      </c>
      <c r="K16" s="14"/>
      <c r="L16" s="14">
        <f>J16</f>
        <v>60656</v>
      </c>
      <c r="M16" s="14">
        <v>57209</v>
      </c>
      <c r="N16" s="14">
        <v>63067</v>
      </c>
      <c r="O16" s="14"/>
      <c r="P16" s="14"/>
      <c r="Q16" s="117" t="s">
        <v>179</v>
      </c>
      <c r="R16" s="14"/>
      <c r="S16" s="14"/>
      <c r="T16" s="14"/>
      <c r="U16" s="43">
        <v>54282</v>
      </c>
      <c r="V16" s="44">
        <v>47645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</row>
    <row r="17" spans="1:44" s="114" customFormat="1" ht="24" customHeight="1" x14ac:dyDescent="0.25">
      <c r="A17" s="120" t="s">
        <v>180</v>
      </c>
      <c r="B17" s="125" t="s">
        <v>69</v>
      </c>
      <c r="C17" s="126">
        <f>IFERROR(ROUND((C18/C19),4),0)</f>
        <v>0</v>
      </c>
      <c r="D17" s="125" t="s">
        <v>69</v>
      </c>
      <c r="E17" s="126">
        <f>IFERROR(ROUND((E18/E19),4),0)</f>
        <v>0.1014</v>
      </c>
      <c r="F17" s="126">
        <f>IFERROR(ROUND((F18/F19),4),0)</f>
        <v>0.121</v>
      </c>
      <c r="G17" s="122" t="str">
        <f>B17</f>
        <v>≥ 5%</v>
      </c>
      <c r="H17" s="126">
        <f t="shared" ref="H17:AR17" si="4">IFERROR(ROUND((H18/H19),4),0)</f>
        <v>7.7100000000000002E-2</v>
      </c>
      <c r="I17" s="122" t="str">
        <f>B17</f>
        <v>≥ 5%</v>
      </c>
      <c r="J17" s="126">
        <f t="shared" si="4"/>
        <v>9.6500000000000002E-2</v>
      </c>
      <c r="K17" s="122" t="str">
        <f>B17</f>
        <v>≥ 5%</v>
      </c>
      <c r="L17" s="126">
        <f t="shared" si="4"/>
        <v>7.9200000000000007E-2</v>
      </c>
      <c r="M17" s="126">
        <f t="shared" si="4"/>
        <v>6.0100000000000001E-2</v>
      </c>
      <c r="N17" s="126">
        <f t="shared" si="4"/>
        <v>0.1028</v>
      </c>
      <c r="O17" s="124" t="s">
        <v>69</v>
      </c>
      <c r="P17" s="126">
        <f t="shared" si="4"/>
        <v>0.1099</v>
      </c>
      <c r="Q17" s="123" t="s">
        <v>180</v>
      </c>
      <c r="R17" s="126" t="s">
        <v>69</v>
      </c>
      <c r="S17" s="126">
        <f t="shared" si="4"/>
        <v>0</v>
      </c>
      <c r="T17" s="126" t="s">
        <v>69</v>
      </c>
      <c r="U17" s="126">
        <f t="shared" si="4"/>
        <v>9.3799999999999994E-2</v>
      </c>
      <c r="V17" s="127">
        <f t="shared" si="4"/>
        <v>6.0100000000000001E-2</v>
      </c>
      <c r="W17" s="127">
        <f t="shared" si="4"/>
        <v>0</v>
      </c>
      <c r="X17" s="127">
        <f t="shared" si="4"/>
        <v>0</v>
      </c>
      <c r="Y17" s="127">
        <f t="shared" si="4"/>
        <v>0</v>
      </c>
      <c r="Z17" s="127">
        <f t="shared" si="4"/>
        <v>0</v>
      </c>
      <c r="AA17" s="127">
        <f t="shared" si="4"/>
        <v>0</v>
      </c>
      <c r="AB17" s="127">
        <f t="shared" si="4"/>
        <v>0</v>
      </c>
      <c r="AC17" s="127">
        <f t="shared" si="4"/>
        <v>0</v>
      </c>
      <c r="AD17" s="127">
        <f t="shared" si="4"/>
        <v>0</v>
      </c>
      <c r="AE17" s="127">
        <f t="shared" si="4"/>
        <v>0</v>
      </c>
      <c r="AF17" s="127">
        <f t="shared" si="4"/>
        <v>0</v>
      </c>
      <c r="AG17" s="127">
        <f t="shared" si="4"/>
        <v>0</v>
      </c>
      <c r="AH17" s="127">
        <f t="shared" si="4"/>
        <v>0</v>
      </c>
      <c r="AI17" s="127">
        <f t="shared" si="4"/>
        <v>0</v>
      </c>
      <c r="AJ17" s="127">
        <f t="shared" si="4"/>
        <v>0</v>
      </c>
      <c r="AK17" s="127">
        <f t="shared" si="4"/>
        <v>0</v>
      </c>
      <c r="AL17" s="127">
        <f t="shared" si="4"/>
        <v>0</v>
      </c>
      <c r="AM17" s="127">
        <f t="shared" si="4"/>
        <v>0</v>
      </c>
      <c r="AN17" s="127">
        <f t="shared" si="4"/>
        <v>0</v>
      </c>
      <c r="AO17" s="127">
        <f t="shared" si="4"/>
        <v>0</v>
      </c>
      <c r="AP17" s="127">
        <f t="shared" si="4"/>
        <v>0</v>
      </c>
      <c r="AQ17" s="127">
        <f t="shared" si="4"/>
        <v>0</v>
      </c>
      <c r="AR17" s="127">
        <f t="shared" si="4"/>
        <v>0</v>
      </c>
    </row>
    <row r="18" spans="1:44" s="119" customFormat="1" ht="19.5" customHeight="1" x14ac:dyDescent="0.2">
      <c r="A18" s="115" t="s">
        <v>68</v>
      </c>
      <c r="B18" s="116"/>
      <c r="C18" s="14">
        <v>0</v>
      </c>
      <c r="D18" s="116"/>
      <c r="E18" s="14">
        <v>98</v>
      </c>
      <c r="F18" s="14">
        <v>122</v>
      </c>
      <c r="G18" s="14"/>
      <c r="H18" s="14">
        <v>72</v>
      </c>
      <c r="I18" s="14"/>
      <c r="J18" s="14">
        <v>11</v>
      </c>
      <c r="K18" s="14"/>
      <c r="L18" s="14">
        <v>83</v>
      </c>
      <c r="M18" s="14">
        <v>60</v>
      </c>
      <c r="N18" s="14">
        <v>103</v>
      </c>
      <c r="O18" s="14"/>
      <c r="P18" s="14">
        <v>114</v>
      </c>
      <c r="Q18" s="117" t="s">
        <v>68</v>
      </c>
      <c r="R18" s="14"/>
      <c r="S18" s="14">
        <v>0</v>
      </c>
      <c r="T18" s="14"/>
      <c r="U18" s="14">
        <v>114</v>
      </c>
      <c r="V18" s="44">
        <v>64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 t="e">
        <v>#REF!</v>
      </c>
      <c r="AO18" s="44" t="e">
        <v>#REF!</v>
      </c>
      <c r="AP18" s="44" t="e">
        <v>#REF!</v>
      </c>
      <c r="AQ18" s="44" t="e">
        <v>#REF!</v>
      </c>
      <c r="AR18" s="44" t="e">
        <v>#REF!</v>
      </c>
    </row>
    <row r="19" spans="1:44" s="119" customFormat="1" ht="19.5" customHeight="1" x14ac:dyDescent="0.2">
      <c r="A19" s="115" t="s">
        <v>181</v>
      </c>
      <c r="B19" s="116"/>
      <c r="C19" s="14">
        <v>147</v>
      </c>
      <c r="D19" s="116"/>
      <c r="E19" s="14">
        <v>966</v>
      </c>
      <c r="F19" s="14">
        <v>1008</v>
      </c>
      <c r="G19" s="14"/>
      <c r="H19" s="14">
        <v>934</v>
      </c>
      <c r="I19" s="14"/>
      <c r="J19" s="14">
        <v>114</v>
      </c>
      <c r="K19" s="14"/>
      <c r="L19" s="14">
        <v>1048</v>
      </c>
      <c r="M19" s="14">
        <v>998</v>
      </c>
      <c r="N19" s="14">
        <v>1002</v>
      </c>
      <c r="O19" s="14"/>
      <c r="P19" s="14">
        <v>1037</v>
      </c>
      <c r="Q19" s="117" t="s">
        <v>181</v>
      </c>
      <c r="R19" s="14"/>
      <c r="S19" s="14">
        <v>0</v>
      </c>
      <c r="T19" s="14"/>
      <c r="U19" s="14">
        <v>1215</v>
      </c>
      <c r="V19" s="44">
        <v>1065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 t="e">
        <v>#REF!</v>
      </c>
      <c r="AO19" s="44" t="e">
        <v>#REF!</v>
      </c>
      <c r="AP19" s="44" t="e">
        <v>#REF!</v>
      </c>
      <c r="AQ19" s="44" t="e">
        <v>#REF!</v>
      </c>
      <c r="AR19" s="44" t="e">
        <v>#REF!</v>
      </c>
    </row>
    <row r="20" spans="1:44" s="114" customFormat="1" ht="19.5" customHeight="1" x14ac:dyDescent="0.25">
      <c r="A20" s="120" t="s">
        <v>182</v>
      </c>
      <c r="B20" s="125" t="s">
        <v>183</v>
      </c>
      <c r="C20" s="126">
        <f>IFERROR(ROUND((C21/C22),4),0)</f>
        <v>1.7999999999999999E-2</v>
      </c>
      <c r="D20" s="125" t="s">
        <v>183</v>
      </c>
      <c r="E20" s="126">
        <f>IFERROR(ROUND((E21/E22),4),0)</f>
        <v>3.3300000000000003E-2</v>
      </c>
      <c r="F20" s="126">
        <f>IFERROR(ROUND((F21/F22),4),0)</f>
        <v>2.7300000000000001E-2</v>
      </c>
      <c r="G20" s="122" t="str">
        <f>B20</f>
        <v>≤ 0,5%</v>
      </c>
      <c r="H20" s="126">
        <f t="shared" ref="H20:S20" si="5">IFERROR(ROUND((H21/H22),4),0)</f>
        <v>3.5000000000000001E-3</v>
      </c>
      <c r="I20" s="122" t="str">
        <f>B20</f>
        <v>≤ 0,5%</v>
      </c>
      <c r="J20" s="126">
        <f t="shared" si="5"/>
        <v>4.0000000000000002E-4</v>
      </c>
      <c r="K20" s="122" t="str">
        <f>B20</f>
        <v>≤ 0,5%</v>
      </c>
      <c r="L20" s="126">
        <f t="shared" si="5"/>
        <v>3.8E-3</v>
      </c>
      <c r="M20" s="126">
        <f t="shared" si="5"/>
        <v>0</v>
      </c>
      <c r="N20" s="126">
        <f t="shared" si="5"/>
        <v>0</v>
      </c>
      <c r="O20" s="124" t="s">
        <v>183</v>
      </c>
      <c r="P20" s="126">
        <f t="shared" si="5"/>
        <v>0</v>
      </c>
      <c r="Q20" s="123" t="s">
        <v>182</v>
      </c>
      <c r="R20" s="126" t="s">
        <v>183</v>
      </c>
      <c r="S20" s="126">
        <f t="shared" si="5"/>
        <v>0</v>
      </c>
      <c r="T20" s="126" t="s">
        <v>183</v>
      </c>
      <c r="U20" s="126">
        <f>IFERROR(ROUND((U21/U22),4),0)</f>
        <v>2.0999999999999999E-3</v>
      </c>
      <c r="V20" s="127">
        <f t="shared" ref="V20:AR20" si="6">IFERROR(ROUND((V21/V22),4),0)</f>
        <v>1.4E-3</v>
      </c>
      <c r="W20" s="127">
        <f t="shared" si="6"/>
        <v>0</v>
      </c>
      <c r="X20" s="127">
        <f t="shared" si="6"/>
        <v>0</v>
      </c>
      <c r="Y20" s="127">
        <f t="shared" si="6"/>
        <v>0</v>
      </c>
      <c r="Z20" s="127">
        <f t="shared" si="6"/>
        <v>0</v>
      </c>
      <c r="AA20" s="127">
        <f t="shared" si="6"/>
        <v>0</v>
      </c>
      <c r="AB20" s="127">
        <f t="shared" si="6"/>
        <v>0</v>
      </c>
      <c r="AC20" s="127">
        <f t="shared" si="6"/>
        <v>0</v>
      </c>
      <c r="AD20" s="127">
        <f t="shared" si="6"/>
        <v>0</v>
      </c>
      <c r="AE20" s="127">
        <f t="shared" si="6"/>
        <v>0</v>
      </c>
      <c r="AF20" s="127">
        <f t="shared" si="6"/>
        <v>0</v>
      </c>
      <c r="AG20" s="127">
        <f t="shared" si="6"/>
        <v>0</v>
      </c>
      <c r="AH20" s="127">
        <f t="shared" si="6"/>
        <v>0</v>
      </c>
      <c r="AI20" s="127">
        <f t="shared" si="6"/>
        <v>0</v>
      </c>
      <c r="AJ20" s="127">
        <f t="shared" si="6"/>
        <v>0</v>
      </c>
      <c r="AK20" s="127">
        <f t="shared" si="6"/>
        <v>0</v>
      </c>
      <c r="AL20" s="127">
        <f t="shared" si="6"/>
        <v>0</v>
      </c>
      <c r="AM20" s="127">
        <f t="shared" si="6"/>
        <v>0</v>
      </c>
      <c r="AN20" s="127">
        <f t="shared" si="6"/>
        <v>0</v>
      </c>
      <c r="AO20" s="127">
        <f t="shared" si="6"/>
        <v>0</v>
      </c>
      <c r="AP20" s="127">
        <f t="shared" si="6"/>
        <v>0</v>
      </c>
      <c r="AQ20" s="127">
        <f t="shared" si="6"/>
        <v>0</v>
      </c>
      <c r="AR20" s="127">
        <f t="shared" si="6"/>
        <v>0</v>
      </c>
    </row>
    <row r="21" spans="1:44" s="137" customFormat="1" ht="22.5" customHeight="1" x14ac:dyDescent="0.2">
      <c r="A21" s="130" t="s">
        <v>184</v>
      </c>
      <c r="B21" s="131"/>
      <c r="C21" s="132">
        <v>1722</v>
      </c>
      <c r="D21" s="131"/>
      <c r="E21" s="132">
        <v>2859.19</v>
      </c>
      <c r="F21" s="132">
        <v>2008.41</v>
      </c>
      <c r="G21" s="132"/>
      <c r="H21" s="133">
        <v>319.29000000000002</v>
      </c>
      <c r="I21" s="132"/>
      <c r="J21" s="133">
        <v>35.61</v>
      </c>
      <c r="K21" s="132"/>
      <c r="L21" s="132">
        <f>J21+H21</f>
        <v>354.90000000000003</v>
      </c>
      <c r="M21" s="132">
        <v>0</v>
      </c>
      <c r="N21" s="132">
        <v>0</v>
      </c>
      <c r="O21" s="132"/>
      <c r="P21" s="132"/>
      <c r="Q21" s="134" t="s">
        <v>184</v>
      </c>
      <c r="R21" s="132"/>
      <c r="S21" s="132"/>
      <c r="T21" s="132"/>
      <c r="U21" s="135">
        <v>157.36000000000001</v>
      </c>
      <c r="V21" s="136">
        <v>107.61</v>
      </c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</row>
    <row r="22" spans="1:44" s="137" customFormat="1" ht="19.5" customHeight="1" x14ac:dyDescent="0.2">
      <c r="A22" s="130" t="s">
        <v>185</v>
      </c>
      <c r="B22" s="131"/>
      <c r="C22" s="132">
        <v>95722</v>
      </c>
      <c r="D22" s="131"/>
      <c r="E22" s="132">
        <v>85896.77</v>
      </c>
      <c r="F22" s="132">
        <v>73633.7</v>
      </c>
      <c r="G22" s="132"/>
      <c r="H22" s="133">
        <v>91390.7</v>
      </c>
      <c r="I22" s="132"/>
      <c r="J22" s="133">
        <v>94429.92</v>
      </c>
      <c r="K22" s="132"/>
      <c r="L22" s="132">
        <v>94429.92</v>
      </c>
      <c r="M22" s="132">
        <v>113061.52</v>
      </c>
      <c r="N22" s="132">
        <v>116441.05</v>
      </c>
      <c r="O22" s="132"/>
      <c r="P22" s="132"/>
      <c r="Q22" s="134" t="s">
        <v>185</v>
      </c>
      <c r="R22" s="132"/>
      <c r="S22" s="132"/>
      <c r="T22" s="132"/>
      <c r="U22" s="135">
        <v>74764.55</v>
      </c>
      <c r="V22" s="136">
        <v>79684.479999999996</v>
      </c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</row>
  </sheetData>
  <mergeCells count="2">
    <mergeCell ref="A2:AR2"/>
    <mergeCell ref="A3:AR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2" firstPageNumber="0" fitToHeight="0" orientation="portrait" horizontalDpi="300" verticalDpi="300" r:id="rId1"/>
  <headerFooter>
    <oddFooter>&amp;C
Diretoria Geral - Policlínica de Posse&amp;RPágina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60A00-0E68-4E9E-BD1F-5559F6E2E8D4}">
  <sheetPr>
    <tabColor theme="7" tint="-0.499984740745262"/>
  </sheetPr>
  <dimension ref="A1:IV156"/>
  <sheetViews>
    <sheetView showGridLines="0" view="pageBreakPreview" topLeftCell="A149" zoomScaleNormal="100" zoomScaleSheetLayoutView="100" workbookViewId="0">
      <selection activeCell="A16" sqref="A16"/>
    </sheetView>
  </sheetViews>
  <sheetFormatPr defaultColWidth="8.7109375" defaultRowHeight="12.75" x14ac:dyDescent="0.25"/>
  <cols>
    <col min="1" max="1" width="65.7109375" style="102" customWidth="1"/>
    <col min="2" max="25" width="20.7109375" style="102" hidden="1" customWidth="1"/>
    <col min="26" max="27" width="20.7109375" style="102" customWidth="1"/>
    <col min="28" max="37" width="20.7109375" style="102" hidden="1" customWidth="1"/>
    <col min="38" max="38" width="15.28515625" style="102" customWidth="1"/>
    <col min="39" max="16384" width="8.7109375" style="102"/>
  </cols>
  <sheetData>
    <row r="1" spans="1:256" s="101" customFormat="1" ht="62.25" x14ac:dyDescent="0.8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  <c r="IR1" s="99"/>
      <c r="IS1" s="99"/>
      <c r="IT1" s="99"/>
      <c r="IU1" s="99"/>
      <c r="IV1" s="99"/>
    </row>
    <row r="2" spans="1:256" ht="15" x14ac:dyDescent="0.25">
      <c r="A2" s="189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</row>
    <row r="3" spans="1:256" x14ac:dyDescent="0.25">
      <c r="A3" s="190" t="s">
        <v>186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</row>
    <row r="4" spans="1:256" s="108" customFormat="1" x14ac:dyDescent="0.2">
      <c r="A4" s="138" t="s">
        <v>187</v>
      </c>
      <c r="B4" s="139" t="s">
        <v>5</v>
      </c>
      <c r="C4" s="139"/>
      <c r="D4" s="139">
        <v>45505</v>
      </c>
      <c r="E4" s="139"/>
      <c r="F4" s="139">
        <v>45536</v>
      </c>
      <c r="G4" s="139"/>
      <c r="H4" s="139" t="s">
        <v>4</v>
      </c>
      <c r="I4" s="139"/>
      <c r="J4" s="139" t="s">
        <v>7</v>
      </c>
      <c r="K4" s="139"/>
      <c r="L4" s="139" t="s">
        <v>4</v>
      </c>
      <c r="M4" s="139"/>
      <c r="N4" s="139" t="s">
        <v>8</v>
      </c>
      <c r="O4" s="139"/>
      <c r="P4" s="139" t="s">
        <v>6</v>
      </c>
      <c r="Q4" s="139"/>
      <c r="R4" s="191">
        <v>45566</v>
      </c>
      <c r="S4" s="192"/>
      <c r="T4" s="139">
        <v>45597</v>
      </c>
      <c r="U4" s="139"/>
      <c r="V4" s="139">
        <v>45627</v>
      </c>
      <c r="W4" s="139"/>
      <c r="X4" s="139">
        <v>45658</v>
      </c>
      <c r="Y4" s="139"/>
      <c r="Z4" s="139">
        <v>45689</v>
      </c>
      <c r="AA4" s="139"/>
      <c r="AB4" s="139">
        <v>45748</v>
      </c>
      <c r="AC4" s="139"/>
      <c r="AD4" s="139">
        <v>45778</v>
      </c>
      <c r="AE4" s="139"/>
      <c r="AF4" s="139">
        <v>45809</v>
      </c>
      <c r="AG4" s="139"/>
      <c r="AH4" s="139">
        <v>45839</v>
      </c>
      <c r="AI4" s="139"/>
      <c r="AJ4" s="139">
        <v>45870</v>
      </c>
      <c r="AK4" s="139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</row>
    <row r="5" spans="1:256" s="114" customFormat="1" x14ac:dyDescent="0.25">
      <c r="A5" s="140" t="s">
        <v>188</v>
      </c>
      <c r="B5" s="141"/>
      <c r="C5" s="142"/>
      <c r="D5" s="141"/>
      <c r="E5" s="142"/>
      <c r="F5" s="143"/>
      <c r="G5" s="144"/>
      <c r="H5" s="143"/>
      <c r="I5" s="144"/>
      <c r="J5" s="143"/>
      <c r="K5" s="144"/>
      <c r="L5" s="143"/>
      <c r="M5" s="144"/>
      <c r="N5" s="143"/>
      <c r="O5" s="144"/>
      <c r="P5" s="143"/>
      <c r="Q5" s="144"/>
      <c r="R5" s="193"/>
      <c r="S5" s="194"/>
      <c r="T5" s="193"/>
      <c r="U5" s="194"/>
      <c r="V5" s="193"/>
      <c r="W5" s="194"/>
      <c r="X5" s="193"/>
      <c r="Y5" s="194"/>
      <c r="Z5" s="193"/>
      <c r="AA5" s="194"/>
      <c r="AB5" s="193"/>
      <c r="AC5" s="194"/>
      <c r="AD5" s="193"/>
      <c r="AE5" s="194"/>
      <c r="AF5" s="193"/>
      <c r="AG5" s="194"/>
      <c r="AH5" s="193"/>
      <c r="AI5" s="194"/>
      <c r="AJ5" s="193"/>
      <c r="AK5" s="194"/>
    </row>
    <row r="6" spans="1:256" s="119" customFormat="1" hidden="1" x14ac:dyDescent="0.2">
      <c r="A6" s="145" t="s">
        <v>189</v>
      </c>
      <c r="B6" s="183">
        <v>0.43</v>
      </c>
      <c r="C6" s="184"/>
      <c r="D6" s="183">
        <v>8.48E-2</v>
      </c>
      <c r="E6" s="184"/>
      <c r="F6" s="183">
        <v>7.6600000000000001E-2</v>
      </c>
      <c r="G6" s="184"/>
      <c r="H6" s="183"/>
      <c r="I6" s="184"/>
      <c r="J6" s="183"/>
      <c r="K6" s="184"/>
      <c r="L6" s="183"/>
      <c r="M6" s="184"/>
      <c r="N6" s="183"/>
      <c r="O6" s="184"/>
      <c r="P6" s="183"/>
      <c r="Q6" s="184"/>
      <c r="R6" s="183">
        <v>0.185</v>
      </c>
      <c r="S6" s="184"/>
      <c r="T6" s="183">
        <v>0.17</v>
      </c>
      <c r="U6" s="184"/>
      <c r="V6" s="183">
        <v>0.18</v>
      </c>
      <c r="W6" s="184"/>
      <c r="X6" s="183">
        <v>0.19</v>
      </c>
      <c r="Y6" s="184"/>
      <c r="Z6" s="183">
        <v>0.14000000000000001</v>
      </c>
      <c r="AA6" s="184"/>
      <c r="AB6" s="183"/>
      <c r="AC6" s="184"/>
      <c r="AD6" s="183"/>
      <c r="AE6" s="184"/>
      <c r="AF6" s="183"/>
      <c r="AG6" s="184"/>
      <c r="AH6" s="183"/>
      <c r="AI6" s="184"/>
      <c r="AJ6" s="183"/>
      <c r="AK6" s="184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  <c r="IS6" s="118"/>
      <c r="IT6" s="118"/>
      <c r="IU6" s="118"/>
      <c r="IV6" s="118"/>
    </row>
    <row r="7" spans="1:256" s="119" customFormat="1" hidden="1" x14ac:dyDescent="0.2">
      <c r="A7" s="145" t="s">
        <v>190</v>
      </c>
      <c r="B7" s="183">
        <v>0.34</v>
      </c>
      <c r="C7" s="184"/>
      <c r="D7" s="183">
        <v>3.7400000000000003E-2</v>
      </c>
      <c r="E7" s="184"/>
      <c r="F7" s="183">
        <v>0.12540000000000001</v>
      </c>
      <c r="G7" s="184"/>
      <c r="H7" s="183"/>
      <c r="I7" s="184"/>
      <c r="J7" s="183"/>
      <c r="K7" s="184"/>
      <c r="L7" s="183"/>
      <c r="M7" s="184"/>
      <c r="N7" s="183"/>
      <c r="O7" s="184"/>
      <c r="P7" s="183"/>
      <c r="Q7" s="184"/>
      <c r="R7" s="183">
        <v>5.0999999999999997E-2</v>
      </c>
      <c r="S7" s="184"/>
      <c r="T7" s="183">
        <v>0.1</v>
      </c>
      <c r="U7" s="184"/>
      <c r="V7" s="183">
        <v>0.09</v>
      </c>
      <c r="W7" s="184"/>
      <c r="X7" s="183">
        <v>0.09</v>
      </c>
      <c r="Y7" s="184"/>
      <c r="Z7" s="183">
        <v>0.17</v>
      </c>
      <c r="AA7" s="184"/>
      <c r="AB7" s="183"/>
      <c r="AC7" s="184"/>
      <c r="AD7" s="183"/>
      <c r="AE7" s="184"/>
      <c r="AF7" s="183"/>
      <c r="AG7" s="184"/>
      <c r="AH7" s="183"/>
      <c r="AI7" s="184"/>
      <c r="AJ7" s="183"/>
      <c r="AK7" s="184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118"/>
      <c r="IT7" s="118"/>
      <c r="IU7" s="118"/>
      <c r="IV7" s="118"/>
    </row>
    <row r="8" spans="1:256" s="119" customFormat="1" hidden="1" x14ac:dyDescent="0.2">
      <c r="A8" s="145" t="s">
        <v>191</v>
      </c>
      <c r="B8" s="183">
        <v>0</v>
      </c>
      <c r="C8" s="184"/>
      <c r="D8" s="183">
        <v>0</v>
      </c>
      <c r="E8" s="184"/>
      <c r="F8" s="183">
        <v>0.1993</v>
      </c>
      <c r="G8" s="184"/>
      <c r="H8" s="183"/>
      <c r="I8" s="184"/>
      <c r="J8" s="183"/>
      <c r="K8" s="184"/>
      <c r="L8" s="183"/>
      <c r="M8" s="184"/>
      <c r="N8" s="183"/>
      <c r="O8" s="184"/>
      <c r="P8" s="183"/>
      <c r="Q8" s="184"/>
      <c r="R8" s="183">
        <v>0.3</v>
      </c>
      <c r="S8" s="184"/>
      <c r="T8" s="183">
        <v>0.28999999999999998</v>
      </c>
      <c r="U8" s="184"/>
      <c r="V8" s="183">
        <v>0.27</v>
      </c>
      <c r="W8" s="184"/>
      <c r="X8" s="183">
        <v>0.37</v>
      </c>
      <c r="Y8" s="184"/>
      <c r="Z8" s="183">
        <v>0.28000000000000003</v>
      </c>
      <c r="AA8" s="184"/>
      <c r="AB8" s="183"/>
      <c r="AC8" s="184"/>
      <c r="AD8" s="183"/>
      <c r="AE8" s="184"/>
      <c r="AF8" s="183"/>
      <c r="AG8" s="184"/>
      <c r="AH8" s="183"/>
      <c r="AI8" s="184"/>
      <c r="AJ8" s="183"/>
      <c r="AK8" s="184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  <c r="IU8" s="118"/>
      <c r="IV8" s="118"/>
    </row>
    <row r="9" spans="1:256" s="119" customFormat="1" hidden="1" x14ac:dyDescent="0.2">
      <c r="A9" s="145" t="s">
        <v>192</v>
      </c>
      <c r="B9" s="183">
        <v>0.22</v>
      </c>
      <c r="C9" s="184"/>
      <c r="D9" s="183">
        <v>0</v>
      </c>
      <c r="E9" s="184"/>
      <c r="F9" s="183">
        <v>1.4E-3</v>
      </c>
      <c r="G9" s="184"/>
      <c r="H9" s="183"/>
      <c r="I9" s="184"/>
      <c r="J9" s="183"/>
      <c r="K9" s="184"/>
      <c r="L9" s="183"/>
      <c r="M9" s="184"/>
      <c r="N9" s="183"/>
      <c r="O9" s="184"/>
      <c r="P9" s="183"/>
      <c r="Q9" s="184"/>
      <c r="R9" s="183">
        <v>2.3E-2</v>
      </c>
      <c r="S9" s="184"/>
      <c r="T9" s="183">
        <v>0.03</v>
      </c>
      <c r="U9" s="184"/>
      <c r="V9" s="183">
        <v>0.01</v>
      </c>
      <c r="W9" s="184"/>
      <c r="X9" s="183">
        <v>0.24</v>
      </c>
      <c r="Y9" s="184"/>
      <c r="Z9" s="183">
        <v>0.04</v>
      </c>
      <c r="AA9" s="184"/>
      <c r="AB9" s="183"/>
      <c r="AC9" s="184"/>
      <c r="AD9" s="183"/>
      <c r="AE9" s="184"/>
      <c r="AF9" s="183"/>
      <c r="AG9" s="184"/>
      <c r="AH9" s="183"/>
      <c r="AI9" s="184"/>
      <c r="AJ9" s="183"/>
      <c r="AK9" s="184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  <c r="IR9" s="118"/>
      <c r="IS9" s="118"/>
      <c r="IT9" s="118"/>
      <c r="IU9" s="118"/>
      <c r="IV9" s="118"/>
    </row>
    <row r="10" spans="1:256" s="119" customFormat="1" hidden="1" x14ac:dyDescent="0.2">
      <c r="A10" s="145" t="s">
        <v>193</v>
      </c>
      <c r="B10" s="183">
        <v>0.23</v>
      </c>
      <c r="C10" s="184"/>
      <c r="D10" s="183">
        <v>3.3999999999999998E-3</v>
      </c>
      <c r="E10" s="184"/>
      <c r="F10" s="183">
        <v>0</v>
      </c>
      <c r="G10" s="184"/>
      <c r="H10" s="183"/>
      <c r="I10" s="184"/>
      <c r="J10" s="183"/>
      <c r="K10" s="184"/>
      <c r="L10" s="183"/>
      <c r="M10" s="184"/>
      <c r="N10" s="183"/>
      <c r="O10" s="184"/>
      <c r="P10" s="183"/>
      <c r="Q10" s="184"/>
      <c r="R10" s="183">
        <v>1.4E-2</v>
      </c>
      <c r="S10" s="184"/>
      <c r="T10" s="183">
        <v>0.02</v>
      </c>
      <c r="U10" s="184"/>
      <c r="V10" s="183">
        <v>2.8E-3</v>
      </c>
      <c r="W10" s="184"/>
      <c r="X10" s="183">
        <v>8.6800000000000002E-2</v>
      </c>
      <c r="Y10" s="184"/>
      <c r="Z10" s="183">
        <v>0.05</v>
      </c>
      <c r="AA10" s="184"/>
      <c r="AB10" s="183"/>
      <c r="AC10" s="184"/>
      <c r="AD10" s="183"/>
      <c r="AE10" s="184"/>
      <c r="AF10" s="183"/>
      <c r="AG10" s="184"/>
      <c r="AH10" s="183"/>
      <c r="AI10" s="184"/>
      <c r="AJ10" s="183"/>
      <c r="AK10" s="184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  <c r="IR10" s="118"/>
      <c r="IS10" s="118"/>
      <c r="IT10" s="118"/>
      <c r="IU10" s="118"/>
      <c r="IV10" s="118"/>
    </row>
    <row r="11" spans="1:256" s="119" customFormat="1" ht="15" hidden="1" x14ac:dyDescent="0.25">
      <c r="A11" s="145" t="s">
        <v>194</v>
      </c>
      <c r="B11" s="183">
        <v>0.25</v>
      </c>
      <c r="C11" s="184"/>
      <c r="D11" s="183">
        <v>0</v>
      </c>
      <c r="E11" s="184"/>
      <c r="F11" s="183">
        <v>0</v>
      </c>
      <c r="G11" s="184"/>
      <c r="H11" s="183"/>
      <c r="I11" s="184"/>
      <c r="J11" s="183"/>
      <c r="K11" s="184"/>
      <c r="L11" s="183"/>
      <c r="M11" s="184"/>
      <c r="N11" s="183"/>
      <c r="O11" s="184"/>
      <c r="P11" s="183"/>
      <c r="Q11" s="184"/>
      <c r="R11" s="183">
        <v>3.4000000000000002E-2</v>
      </c>
      <c r="S11" s="184"/>
      <c r="T11" s="183">
        <v>0.04</v>
      </c>
      <c r="U11" s="184"/>
      <c r="V11" s="183">
        <v>0.02</v>
      </c>
      <c r="W11" s="184"/>
      <c r="X11" s="183">
        <v>0</v>
      </c>
      <c r="Y11" s="184"/>
      <c r="Z11" s="183">
        <v>0.02</v>
      </c>
      <c r="AA11" s="184"/>
      <c r="AB11" s="183"/>
      <c r="AC11" s="184"/>
      <c r="AD11" s="183"/>
      <c r="AE11" s="184"/>
      <c r="AF11" s="183"/>
      <c r="AG11" s="184"/>
      <c r="AH11" s="183"/>
      <c r="AI11" s="184"/>
      <c r="AJ11" s="183"/>
      <c r="AK11" s="184"/>
      <c r="AL11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  <c r="IQ11" s="118"/>
      <c r="IR11" s="118"/>
      <c r="IS11" s="118"/>
      <c r="IT11" s="118"/>
      <c r="IU11" s="118"/>
      <c r="IV11" s="118"/>
    </row>
    <row r="12" spans="1:256" s="119" customFormat="1" ht="15" x14ac:dyDescent="0.25">
      <c r="A12" s="145" t="s">
        <v>195</v>
      </c>
      <c r="B12" s="183"/>
      <c r="C12" s="184"/>
      <c r="D12" s="183"/>
      <c r="E12" s="184"/>
      <c r="F12" s="183"/>
      <c r="G12" s="184"/>
      <c r="H12" s="183"/>
      <c r="I12" s="184"/>
      <c r="J12" s="183"/>
      <c r="K12" s="184"/>
      <c r="L12" s="183"/>
      <c r="M12" s="184"/>
      <c r="N12" s="183"/>
      <c r="O12" s="184"/>
      <c r="P12" s="183"/>
      <c r="Q12" s="184"/>
      <c r="R12" s="183"/>
      <c r="S12" s="184"/>
      <c r="T12" s="183"/>
      <c r="U12" s="184"/>
      <c r="V12" s="183"/>
      <c r="W12" s="184"/>
      <c r="X12" s="183"/>
      <c r="Y12" s="184"/>
      <c r="Z12" s="183">
        <v>0.17</v>
      </c>
      <c r="AA12" s="184"/>
      <c r="AB12" s="183"/>
      <c r="AC12" s="184"/>
      <c r="AD12" s="183"/>
      <c r="AE12" s="184"/>
      <c r="AF12" s="183"/>
      <c r="AG12" s="184"/>
      <c r="AH12" s="183"/>
      <c r="AI12" s="184"/>
      <c r="AJ12" s="183"/>
      <c r="AK12" s="184"/>
      <c r="AL12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  <c r="IT12" s="118"/>
      <c r="IU12" s="118"/>
      <c r="IV12" s="118"/>
    </row>
    <row r="13" spans="1:256" s="119" customFormat="1" ht="15" x14ac:dyDescent="0.25">
      <c r="A13" s="145" t="s">
        <v>196</v>
      </c>
      <c r="B13" s="183"/>
      <c r="C13" s="184"/>
      <c r="D13" s="183"/>
      <c r="E13" s="184"/>
      <c r="F13" s="183"/>
      <c r="G13" s="184"/>
      <c r="H13" s="183"/>
      <c r="I13" s="184"/>
      <c r="J13" s="183"/>
      <c r="K13" s="184"/>
      <c r="L13" s="183"/>
      <c r="M13" s="184"/>
      <c r="N13" s="183"/>
      <c r="O13" s="184"/>
      <c r="P13" s="183"/>
      <c r="Q13" s="184"/>
      <c r="R13" s="183"/>
      <c r="S13" s="184"/>
      <c r="T13" s="183"/>
      <c r="U13" s="184"/>
      <c r="V13" s="183"/>
      <c r="W13" s="184"/>
      <c r="X13" s="183"/>
      <c r="Y13" s="184"/>
      <c r="Z13" s="183">
        <v>0</v>
      </c>
      <c r="AA13" s="184"/>
      <c r="AB13" s="183"/>
      <c r="AC13" s="184"/>
      <c r="AD13" s="183"/>
      <c r="AE13" s="184"/>
      <c r="AF13" s="183"/>
      <c r="AG13" s="184"/>
      <c r="AH13" s="183"/>
      <c r="AI13" s="184"/>
      <c r="AJ13" s="183"/>
      <c r="AK13" s="184"/>
      <c r="AL13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</row>
    <row r="14" spans="1:256" s="119" customFormat="1" ht="15" x14ac:dyDescent="0.25">
      <c r="A14" s="145" t="s">
        <v>197</v>
      </c>
      <c r="B14" s="183"/>
      <c r="C14" s="184"/>
      <c r="D14" s="183"/>
      <c r="E14" s="184"/>
      <c r="F14" s="183"/>
      <c r="G14" s="184"/>
      <c r="H14" s="183"/>
      <c r="I14" s="184"/>
      <c r="J14" s="183"/>
      <c r="K14" s="184"/>
      <c r="L14" s="183"/>
      <c r="M14" s="184"/>
      <c r="N14" s="183"/>
      <c r="O14" s="184"/>
      <c r="P14" s="183"/>
      <c r="Q14" s="184"/>
      <c r="R14" s="183"/>
      <c r="S14" s="184"/>
      <c r="T14" s="183"/>
      <c r="U14" s="184"/>
      <c r="V14" s="183"/>
      <c r="W14" s="184"/>
      <c r="X14" s="183"/>
      <c r="Y14" s="184"/>
      <c r="Z14" s="183">
        <v>0.17</v>
      </c>
      <c r="AA14" s="184"/>
      <c r="AB14" s="183"/>
      <c r="AC14" s="184"/>
      <c r="AD14" s="183"/>
      <c r="AE14" s="184"/>
      <c r="AF14" s="183"/>
      <c r="AG14" s="184"/>
      <c r="AH14" s="183"/>
      <c r="AI14" s="184"/>
      <c r="AJ14" s="183"/>
      <c r="AK14" s="184"/>
      <c r="AL14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</row>
    <row r="15" spans="1:256" s="119" customFormat="1" ht="15" x14ac:dyDescent="0.25">
      <c r="A15" s="145" t="s">
        <v>198</v>
      </c>
      <c r="B15" s="183"/>
      <c r="C15" s="184"/>
      <c r="D15" s="183"/>
      <c r="E15" s="184"/>
      <c r="F15" s="183"/>
      <c r="G15" s="184"/>
      <c r="H15" s="183"/>
      <c r="I15" s="184"/>
      <c r="J15" s="183"/>
      <c r="K15" s="184"/>
      <c r="L15" s="183"/>
      <c r="M15" s="184"/>
      <c r="N15" s="183"/>
      <c r="O15" s="184"/>
      <c r="P15" s="183"/>
      <c r="Q15" s="184"/>
      <c r="R15" s="183"/>
      <c r="S15" s="184"/>
      <c r="T15" s="183"/>
      <c r="U15" s="184"/>
      <c r="V15" s="183"/>
      <c r="W15" s="184"/>
      <c r="X15" s="183"/>
      <c r="Y15" s="184"/>
      <c r="Z15" s="183">
        <v>0.28000000000000003</v>
      </c>
      <c r="AA15" s="184"/>
      <c r="AB15" s="183"/>
      <c r="AC15" s="184"/>
      <c r="AD15" s="183"/>
      <c r="AE15" s="184"/>
      <c r="AF15" s="183"/>
      <c r="AG15" s="184"/>
      <c r="AH15" s="183"/>
      <c r="AI15" s="184"/>
      <c r="AJ15" s="183"/>
      <c r="AK15" s="184"/>
      <c r="AL15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</row>
    <row r="16" spans="1:256" s="119" customFormat="1" ht="15" x14ac:dyDescent="0.25">
      <c r="A16" s="148" t="s">
        <v>199</v>
      </c>
      <c r="B16" s="181"/>
      <c r="C16" s="182"/>
      <c r="D16" s="181"/>
      <c r="E16" s="182"/>
      <c r="F16" s="181"/>
      <c r="G16" s="182"/>
      <c r="H16" s="181"/>
      <c r="I16" s="182"/>
      <c r="J16" s="181"/>
      <c r="K16" s="182"/>
      <c r="L16" s="181"/>
      <c r="M16" s="182"/>
      <c r="N16" s="181"/>
      <c r="O16" s="182"/>
      <c r="P16" s="181"/>
      <c r="Q16" s="182"/>
      <c r="R16" s="181"/>
      <c r="S16" s="182"/>
      <c r="T16" s="181"/>
      <c r="U16" s="182"/>
      <c r="V16" s="181"/>
      <c r="W16" s="182"/>
      <c r="X16" s="181"/>
      <c r="Y16" s="182"/>
      <c r="Z16" s="181">
        <v>0.15</v>
      </c>
      <c r="AA16" s="182"/>
      <c r="AB16" s="183"/>
      <c r="AC16" s="184"/>
      <c r="AD16" s="183"/>
      <c r="AE16" s="184"/>
      <c r="AF16" s="183"/>
      <c r="AG16" s="184"/>
      <c r="AH16" s="183"/>
      <c r="AI16" s="184"/>
      <c r="AJ16" s="183"/>
      <c r="AK16" s="184"/>
      <c r="AL16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</row>
    <row r="17" spans="1:37" s="119" customFormat="1" x14ac:dyDescent="0.2">
      <c r="A17" s="145" t="s">
        <v>200</v>
      </c>
      <c r="B17" s="183"/>
      <c r="C17" s="184"/>
      <c r="D17" s="183"/>
      <c r="E17" s="184"/>
      <c r="F17" s="183"/>
      <c r="G17" s="184"/>
      <c r="H17" s="183"/>
      <c r="I17" s="184"/>
      <c r="J17" s="183"/>
      <c r="K17" s="184"/>
      <c r="L17" s="183"/>
      <c r="M17" s="184"/>
      <c r="N17" s="183"/>
      <c r="O17" s="184"/>
      <c r="P17" s="183"/>
      <c r="Q17" s="184"/>
      <c r="R17" s="183"/>
      <c r="S17" s="184"/>
      <c r="T17" s="183"/>
      <c r="U17" s="184"/>
      <c r="V17" s="183"/>
      <c r="W17" s="184"/>
      <c r="X17" s="183"/>
      <c r="Y17" s="184"/>
      <c r="Z17" s="183">
        <v>0.04</v>
      </c>
      <c r="AA17" s="184"/>
      <c r="AB17" s="183"/>
      <c r="AC17" s="184"/>
      <c r="AD17" s="183"/>
      <c r="AE17" s="184"/>
      <c r="AF17" s="183"/>
      <c r="AG17" s="184"/>
      <c r="AH17" s="183"/>
      <c r="AI17" s="184"/>
      <c r="AJ17" s="183"/>
      <c r="AK17" s="184"/>
    </row>
    <row r="18" spans="1:37" s="119" customFormat="1" x14ac:dyDescent="0.2">
      <c r="A18" s="145" t="s">
        <v>201</v>
      </c>
      <c r="B18" s="183"/>
      <c r="C18" s="184"/>
      <c r="D18" s="183"/>
      <c r="E18" s="184"/>
      <c r="F18" s="183"/>
      <c r="G18" s="184"/>
      <c r="H18" s="183"/>
      <c r="I18" s="184"/>
      <c r="J18" s="183"/>
      <c r="K18" s="184"/>
      <c r="L18" s="183"/>
      <c r="M18" s="184"/>
      <c r="N18" s="183"/>
      <c r="O18" s="184"/>
      <c r="P18" s="183"/>
      <c r="Q18" s="184"/>
      <c r="R18" s="183"/>
      <c r="S18" s="184"/>
      <c r="T18" s="183"/>
      <c r="U18" s="184"/>
      <c r="V18" s="183"/>
      <c r="W18" s="184"/>
      <c r="X18" s="183"/>
      <c r="Y18" s="184"/>
      <c r="Z18" s="183">
        <v>2.0500000000000001E-2</v>
      </c>
      <c r="AA18" s="184"/>
      <c r="AB18" s="183"/>
      <c r="AC18" s="184"/>
      <c r="AD18" s="183"/>
      <c r="AE18" s="184"/>
      <c r="AF18" s="183"/>
      <c r="AG18" s="184"/>
      <c r="AH18" s="183"/>
      <c r="AI18" s="184"/>
      <c r="AJ18" s="183"/>
      <c r="AK18" s="184"/>
    </row>
    <row r="19" spans="1:37" s="119" customFormat="1" x14ac:dyDescent="0.2">
      <c r="A19" s="145" t="s">
        <v>202</v>
      </c>
      <c r="B19" s="183"/>
      <c r="C19" s="184"/>
      <c r="D19" s="183"/>
      <c r="E19" s="184"/>
      <c r="F19" s="183"/>
      <c r="G19" s="184"/>
      <c r="H19" s="183"/>
      <c r="I19" s="184"/>
      <c r="J19" s="183"/>
      <c r="K19" s="184"/>
      <c r="L19" s="183"/>
      <c r="M19" s="184"/>
      <c r="N19" s="183"/>
      <c r="O19" s="184"/>
      <c r="P19" s="183"/>
      <c r="Q19" s="184"/>
      <c r="R19" s="183"/>
      <c r="S19" s="184"/>
      <c r="T19" s="183"/>
      <c r="U19" s="184"/>
      <c r="V19" s="183"/>
      <c r="W19" s="184"/>
      <c r="X19" s="183"/>
      <c r="Y19" s="184"/>
      <c r="Z19" s="183">
        <v>0.06</v>
      </c>
      <c r="AA19" s="184"/>
      <c r="AB19" s="183"/>
      <c r="AC19" s="184"/>
      <c r="AD19" s="183"/>
      <c r="AE19" s="184"/>
      <c r="AF19" s="183"/>
      <c r="AG19" s="184"/>
      <c r="AH19" s="183"/>
      <c r="AI19" s="184"/>
      <c r="AJ19" s="183"/>
      <c r="AK19" s="184"/>
    </row>
    <row r="20" spans="1:37" s="119" customFormat="1" x14ac:dyDescent="0.2">
      <c r="A20" s="145" t="s">
        <v>203</v>
      </c>
      <c r="B20" s="183"/>
      <c r="C20" s="184"/>
      <c r="D20" s="183"/>
      <c r="E20" s="184"/>
      <c r="F20" s="183"/>
      <c r="G20" s="184"/>
      <c r="H20" s="183"/>
      <c r="I20" s="184"/>
      <c r="J20" s="183"/>
      <c r="K20" s="184"/>
      <c r="L20" s="183"/>
      <c r="M20" s="184"/>
      <c r="N20" s="183"/>
      <c r="O20" s="184"/>
      <c r="P20" s="183"/>
      <c r="Q20" s="184"/>
      <c r="R20" s="183"/>
      <c r="S20" s="184"/>
      <c r="T20" s="183"/>
      <c r="U20" s="184"/>
      <c r="V20" s="183"/>
      <c r="W20" s="184"/>
      <c r="X20" s="183"/>
      <c r="Y20" s="184"/>
      <c r="Z20" s="183">
        <v>0.04</v>
      </c>
      <c r="AA20" s="184"/>
      <c r="AB20" s="183"/>
      <c r="AC20" s="184"/>
      <c r="AD20" s="183"/>
      <c r="AE20" s="184"/>
      <c r="AF20" s="183"/>
      <c r="AG20" s="184"/>
      <c r="AH20" s="146"/>
      <c r="AI20" s="147"/>
      <c r="AJ20" s="146"/>
      <c r="AK20" s="147"/>
    </row>
    <row r="21" spans="1:37" s="119" customFormat="1" x14ac:dyDescent="0.2">
      <c r="A21" s="145" t="s">
        <v>204</v>
      </c>
      <c r="B21" s="183"/>
      <c r="C21" s="184"/>
      <c r="D21" s="183"/>
      <c r="E21" s="184"/>
      <c r="F21" s="183"/>
      <c r="G21" s="184"/>
      <c r="H21" s="183"/>
      <c r="I21" s="184"/>
      <c r="J21" s="183"/>
      <c r="K21" s="184"/>
      <c r="L21" s="183"/>
      <c r="M21" s="184"/>
      <c r="N21" s="183"/>
      <c r="O21" s="184"/>
      <c r="P21" s="183"/>
      <c r="Q21" s="184"/>
      <c r="R21" s="183"/>
      <c r="S21" s="184"/>
      <c r="T21" s="146"/>
      <c r="U21" s="147"/>
      <c r="V21" s="183"/>
      <c r="W21" s="184"/>
      <c r="X21" s="183"/>
      <c r="Y21" s="184"/>
      <c r="Z21" s="183">
        <v>0.05</v>
      </c>
      <c r="AA21" s="184"/>
      <c r="AB21" s="183"/>
      <c r="AC21" s="184"/>
      <c r="AD21" s="183"/>
      <c r="AE21" s="184"/>
      <c r="AF21" s="183"/>
      <c r="AG21" s="184"/>
      <c r="AH21" s="183"/>
      <c r="AI21" s="184"/>
      <c r="AJ21" s="183"/>
      <c r="AK21" s="184"/>
    </row>
    <row r="22" spans="1:37" s="119" customFormat="1" x14ac:dyDescent="0.2">
      <c r="A22" s="148" t="s">
        <v>205</v>
      </c>
      <c r="B22" s="181"/>
      <c r="C22" s="182"/>
      <c r="D22" s="181"/>
      <c r="E22" s="182"/>
      <c r="F22" s="181"/>
      <c r="G22" s="182"/>
      <c r="H22" s="181"/>
      <c r="I22" s="182"/>
      <c r="J22" s="181"/>
      <c r="K22" s="182"/>
      <c r="L22" s="181"/>
      <c r="M22" s="182"/>
      <c r="N22" s="181"/>
      <c r="O22" s="182"/>
      <c r="P22" s="181"/>
      <c r="Q22" s="182"/>
      <c r="R22" s="181"/>
      <c r="S22" s="182"/>
      <c r="T22" s="181"/>
      <c r="U22" s="182"/>
      <c r="V22" s="181"/>
      <c r="W22" s="182"/>
      <c r="X22" s="181"/>
      <c r="Y22" s="182"/>
      <c r="Z22" s="181">
        <v>4.1000000000000002E-2</v>
      </c>
      <c r="AA22" s="182"/>
      <c r="AB22" s="181"/>
      <c r="AC22" s="182"/>
      <c r="AD22" s="181"/>
      <c r="AE22" s="182"/>
      <c r="AF22" s="181"/>
      <c r="AG22" s="182"/>
      <c r="AH22" s="181"/>
      <c r="AI22" s="182"/>
      <c r="AJ22" s="181"/>
      <c r="AK22" s="182"/>
    </row>
    <row r="23" spans="1:37" s="119" customFormat="1" x14ac:dyDescent="0.2">
      <c r="A23" s="149"/>
      <c r="B23" s="150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</row>
    <row r="24" spans="1:37" s="114" customFormat="1" x14ac:dyDescent="0.25">
      <c r="A24" s="140" t="s">
        <v>206</v>
      </c>
      <c r="B24" s="152" t="str">
        <f>B$4</f>
        <v>26-31-jul-24</v>
      </c>
      <c r="C24" s="144"/>
      <c r="D24" s="152">
        <f>D$4</f>
        <v>45505</v>
      </c>
      <c r="E24" s="144"/>
      <c r="F24" s="152">
        <f>F$4</f>
        <v>45536</v>
      </c>
      <c r="G24" s="144"/>
      <c r="H24" s="152" t="str">
        <f>H$4</f>
        <v>Meta Parcial</v>
      </c>
      <c r="I24" s="144"/>
      <c r="J24" s="152" t="str">
        <f>J$4</f>
        <v>01-25-Out-24</v>
      </c>
      <c r="K24" s="144"/>
      <c r="L24" s="152" t="str">
        <f>L$4</f>
        <v>Meta Parcial</v>
      </c>
      <c r="M24" s="144"/>
      <c r="N24" s="152" t="str">
        <f>N$4</f>
        <v>26-31-Out-24</v>
      </c>
      <c r="O24" s="144"/>
      <c r="P24" s="152" t="str">
        <f>P$4</f>
        <v>Meta Mensal</v>
      </c>
      <c r="Q24" s="144"/>
      <c r="R24" s="152">
        <f>R$4</f>
        <v>45566</v>
      </c>
      <c r="S24" s="144"/>
      <c r="T24" s="152">
        <f>T$4</f>
        <v>45597</v>
      </c>
      <c r="U24" s="144"/>
      <c r="V24" s="152">
        <f>V$4</f>
        <v>45627</v>
      </c>
      <c r="W24" s="144"/>
      <c r="X24" s="152">
        <f>X$4</f>
        <v>45658</v>
      </c>
      <c r="Y24" s="144"/>
      <c r="Z24" s="152">
        <f>Z$4</f>
        <v>45689</v>
      </c>
      <c r="AA24" s="144"/>
      <c r="AB24" s="152">
        <f>AB$4</f>
        <v>45748</v>
      </c>
      <c r="AC24" s="144"/>
      <c r="AD24" s="152">
        <f>AD$4</f>
        <v>45778</v>
      </c>
      <c r="AE24" s="144"/>
      <c r="AF24" s="152">
        <f>AF$4</f>
        <v>45809</v>
      </c>
      <c r="AG24" s="144"/>
      <c r="AH24" s="152">
        <f>AH$4</f>
        <v>45839</v>
      </c>
      <c r="AI24" s="144"/>
      <c r="AJ24" s="152">
        <f>AJ$4</f>
        <v>45870</v>
      </c>
      <c r="AK24" s="144"/>
    </row>
    <row r="25" spans="1:37" s="114" customFormat="1" x14ac:dyDescent="0.25">
      <c r="A25" s="153" t="s">
        <v>207</v>
      </c>
      <c r="B25" s="152" t="s">
        <v>208</v>
      </c>
      <c r="C25" s="144" t="s">
        <v>209</v>
      </c>
      <c r="D25" s="152" t="s">
        <v>208</v>
      </c>
      <c r="E25" s="144" t="s">
        <v>209</v>
      </c>
      <c r="F25" s="152" t="s">
        <v>208</v>
      </c>
      <c r="G25" s="144" t="s">
        <v>209</v>
      </c>
      <c r="H25" s="152" t="s">
        <v>208</v>
      </c>
      <c r="I25" s="144" t="s">
        <v>209</v>
      </c>
      <c r="J25" s="152" t="s">
        <v>208</v>
      </c>
      <c r="K25" s="144" t="s">
        <v>209</v>
      </c>
      <c r="L25" s="152" t="s">
        <v>208</v>
      </c>
      <c r="M25" s="144" t="s">
        <v>209</v>
      </c>
      <c r="N25" s="152" t="s">
        <v>208</v>
      </c>
      <c r="O25" s="144" t="s">
        <v>209</v>
      </c>
      <c r="P25" s="152" t="s">
        <v>208</v>
      </c>
      <c r="Q25" s="144" t="s">
        <v>209</v>
      </c>
      <c r="R25" s="152" t="s">
        <v>208</v>
      </c>
      <c r="S25" s="144" t="s">
        <v>209</v>
      </c>
      <c r="T25" s="152" t="s">
        <v>208</v>
      </c>
      <c r="U25" s="144" t="s">
        <v>209</v>
      </c>
      <c r="V25" s="152" t="s">
        <v>208</v>
      </c>
      <c r="W25" s="144" t="s">
        <v>209</v>
      </c>
      <c r="X25" s="152" t="s">
        <v>208</v>
      </c>
      <c r="Y25" s="144" t="s">
        <v>209</v>
      </c>
      <c r="Z25" s="152" t="s">
        <v>208</v>
      </c>
      <c r="AA25" s="144" t="s">
        <v>209</v>
      </c>
      <c r="AB25" s="152" t="s">
        <v>208</v>
      </c>
      <c r="AC25" s="144" t="s">
        <v>209</v>
      </c>
      <c r="AD25" s="152" t="s">
        <v>208</v>
      </c>
      <c r="AE25" s="144" t="s">
        <v>209</v>
      </c>
      <c r="AF25" s="152" t="s">
        <v>208</v>
      </c>
      <c r="AG25" s="144" t="s">
        <v>209</v>
      </c>
      <c r="AH25" s="152" t="s">
        <v>208</v>
      </c>
      <c r="AI25" s="144" t="s">
        <v>209</v>
      </c>
      <c r="AJ25" s="152" t="s">
        <v>208</v>
      </c>
      <c r="AK25" s="144" t="s">
        <v>209</v>
      </c>
    </row>
    <row r="26" spans="1:37" s="119" customFormat="1" x14ac:dyDescent="0.2">
      <c r="A26" s="145" t="s">
        <v>95</v>
      </c>
      <c r="B26" s="154">
        <v>0</v>
      </c>
      <c r="C26" s="155">
        <v>0</v>
      </c>
      <c r="D26" s="154">
        <v>0</v>
      </c>
      <c r="E26" s="155">
        <v>0</v>
      </c>
      <c r="F26" s="154">
        <v>0</v>
      </c>
      <c r="G26" s="155">
        <v>0</v>
      </c>
      <c r="H26" s="154"/>
      <c r="I26" s="155"/>
      <c r="J26" s="154"/>
      <c r="K26" s="155"/>
      <c r="L26" s="154"/>
      <c r="M26" s="155"/>
      <c r="N26" s="154"/>
      <c r="O26" s="155"/>
      <c r="P26" s="154"/>
      <c r="Q26" s="155"/>
      <c r="R26" s="154">
        <v>0</v>
      </c>
      <c r="S26" s="155">
        <v>0</v>
      </c>
      <c r="T26" s="154">
        <v>0</v>
      </c>
      <c r="U26" s="155">
        <v>0</v>
      </c>
      <c r="V26" s="154">
        <v>0</v>
      </c>
      <c r="W26" s="155">
        <v>0</v>
      </c>
      <c r="X26" s="154">
        <v>0</v>
      </c>
      <c r="Y26" s="155">
        <v>0</v>
      </c>
      <c r="Z26" s="154">
        <v>0</v>
      </c>
      <c r="AA26" s="155">
        <v>0</v>
      </c>
      <c r="AB26" s="154"/>
      <c r="AC26" s="155"/>
      <c r="AD26" s="154"/>
      <c r="AE26" s="155"/>
      <c r="AF26" s="154"/>
      <c r="AG26" s="155"/>
      <c r="AH26" s="154"/>
      <c r="AI26" s="155"/>
      <c r="AJ26" s="154"/>
      <c r="AK26" s="155"/>
    </row>
    <row r="27" spans="1:37" s="119" customFormat="1" x14ac:dyDescent="0.2">
      <c r="A27" s="145" t="s">
        <v>96</v>
      </c>
      <c r="B27" s="154">
        <v>0</v>
      </c>
      <c r="C27" s="155">
        <v>0</v>
      </c>
      <c r="D27" s="154">
        <v>0</v>
      </c>
      <c r="E27" s="155">
        <v>0</v>
      </c>
      <c r="F27" s="154">
        <v>0</v>
      </c>
      <c r="G27" s="155">
        <v>0</v>
      </c>
      <c r="H27" s="154"/>
      <c r="I27" s="155"/>
      <c r="J27" s="154"/>
      <c r="K27" s="155"/>
      <c r="L27" s="154"/>
      <c r="M27" s="155"/>
      <c r="N27" s="154"/>
      <c r="O27" s="155"/>
      <c r="P27" s="154"/>
      <c r="Q27" s="155"/>
      <c r="R27" s="154">
        <v>1</v>
      </c>
      <c r="S27" s="155">
        <v>0</v>
      </c>
      <c r="T27" s="154">
        <v>0.8</v>
      </c>
      <c r="U27" s="155">
        <v>0</v>
      </c>
      <c r="V27" s="154">
        <v>1</v>
      </c>
      <c r="W27" s="155">
        <v>0</v>
      </c>
      <c r="X27" s="154">
        <v>0</v>
      </c>
      <c r="Y27" s="155">
        <v>0</v>
      </c>
      <c r="Z27" s="154">
        <v>0</v>
      </c>
      <c r="AA27" s="155">
        <v>0</v>
      </c>
      <c r="AB27" s="154"/>
      <c r="AC27" s="155"/>
      <c r="AD27" s="154"/>
      <c r="AE27" s="155"/>
      <c r="AF27" s="154"/>
      <c r="AG27" s="155"/>
      <c r="AH27" s="154"/>
      <c r="AI27" s="155"/>
      <c r="AJ27" s="154"/>
      <c r="AK27" s="155"/>
    </row>
    <row r="28" spans="1:37" s="119" customFormat="1" x14ac:dyDescent="0.2">
      <c r="A28" s="145" t="s">
        <v>97</v>
      </c>
      <c r="B28" s="154">
        <v>0</v>
      </c>
      <c r="C28" s="155">
        <v>0</v>
      </c>
      <c r="D28" s="154">
        <v>0.42</v>
      </c>
      <c r="E28" s="155">
        <v>0</v>
      </c>
      <c r="F28" s="154">
        <v>0.48</v>
      </c>
      <c r="G28" s="155">
        <v>0.13</v>
      </c>
      <c r="H28" s="154"/>
      <c r="I28" s="155"/>
      <c r="J28" s="154"/>
      <c r="K28" s="155"/>
      <c r="L28" s="154"/>
      <c r="M28" s="155"/>
      <c r="N28" s="154"/>
      <c r="O28" s="155"/>
      <c r="P28" s="154"/>
      <c r="Q28" s="155"/>
      <c r="R28" s="154">
        <v>1</v>
      </c>
      <c r="S28" s="155">
        <v>1</v>
      </c>
      <c r="T28" s="154">
        <v>0</v>
      </c>
      <c r="U28" s="155">
        <v>0</v>
      </c>
      <c r="V28" s="154">
        <v>0</v>
      </c>
      <c r="W28" s="155">
        <v>0</v>
      </c>
      <c r="X28" s="154">
        <v>0</v>
      </c>
      <c r="Y28" s="155">
        <v>0</v>
      </c>
      <c r="Z28" s="154">
        <v>0</v>
      </c>
      <c r="AA28" s="155">
        <v>0</v>
      </c>
      <c r="AB28" s="154"/>
      <c r="AC28" s="155"/>
      <c r="AD28" s="154"/>
      <c r="AE28" s="155"/>
      <c r="AF28" s="154"/>
      <c r="AG28" s="155"/>
      <c r="AH28" s="154"/>
      <c r="AI28" s="155"/>
      <c r="AJ28" s="154"/>
      <c r="AK28" s="155"/>
    </row>
    <row r="29" spans="1:37" s="119" customFormat="1" x14ac:dyDescent="0.2">
      <c r="A29" s="145" t="s">
        <v>98</v>
      </c>
      <c r="B29" s="154">
        <v>0</v>
      </c>
      <c r="C29" s="155">
        <v>0</v>
      </c>
      <c r="D29" s="154">
        <v>0</v>
      </c>
      <c r="E29" s="155">
        <v>0</v>
      </c>
      <c r="F29" s="154">
        <v>0</v>
      </c>
      <c r="G29" s="155">
        <v>0</v>
      </c>
      <c r="H29" s="154"/>
      <c r="I29" s="155"/>
      <c r="J29" s="154"/>
      <c r="K29" s="155"/>
      <c r="L29" s="154"/>
      <c r="M29" s="155"/>
      <c r="N29" s="154"/>
      <c r="O29" s="155"/>
      <c r="P29" s="154"/>
      <c r="Q29" s="155"/>
      <c r="R29" s="154">
        <v>0</v>
      </c>
      <c r="S29" s="155">
        <v>0</v>
      </c>
      <c r="T29" s="154">
        <v>1</v>
      </c>
      <c r="U29" s="155">
        <v>0</v>
      </c>
      <c r="V29" s="154">
        <v>0.95</v>
      </c>
      <c r="W29" s="154">
        <v>0.95</v>
      </c>
      <c r="X29" s="154">
        <v>0</v>
      </c>
      <c r="Y29" s="155">
        <v>0</v>
      </c>
      <c r="Z29" s="154">
        <v>0.4</v>
      </c>
      <c r="AA29" s="155">
        <v>0.33</v>
      </c>
      <c r="AB29" s="154"/>
      <c r="AC29" s="155"/>
      <c r="AD29" s="154"/>
      <c r="AE29" s="155"/>
      <c r="AF29" s="154"/>
      <c r="AG29" s="155"/>
      <c r="AH29" s="154"/>
      <c r="AI29" s="155"/>
      <c r="AJ29" s="154"/>
      <c r="AK29" s="155"/>
    </row>
    <row r="30" spans="1:37" s="119" customFormat="1" x14ac:dyDescent="0.2">
      <c r="A30" s="145" t="s">
        <v>99</v>
      </c>
      <c r="B30" s="154">
        <v>0.67</v>
      </c>
      <c r="C30" s="155">
        <v>0</v>
      </c>
      <c r="D30" s="154">
        <v>0</v>
      </c>
      <c r="E30" s="155">
        <v>0</v>
      </c>
      <c r="F30" s="154">
        <v>0</v>
      </c>
      <c r="G30" s="155">
        <v>0</v>
      </c>
      <c r="H30" s="154"/>
      <c r="I30" s="155"/>
      <c r="J30" s="154"/>
      <c r="K30" s="155"/>
      <c r="L30" s="154"/>
      <c r="M30" s="155"/>
      <c r="N30" s="154"/>
      <c r="O30" s="155"/>
      <c r="P30" s="154"/>
      <c r="Q30" s="155"/>
      <c r="R30" s="154">
        <v>0</v>
      </c>
      <c r="S30" s="155">
        <v>0</v>
      </c>
      <c r="T30" s="154">
        <v>0.81</v>
      </c>
      <c r="U30" s="155">
        <v>0.222</v>
      </c>
      <c r="V30" s="154">
        <v>1</v>
      </c>
      <c r="W30" s="155">
        <v>0</v>
      </c>
      <c r="X30" s="154">
        <v>0</v>
      </c>
      <c r="Y30" s="155">
        <v>0</v>
      </c>
      <c r="Z30" s="154">
        <v>0</v>
      </c>
      <c r="AA30" s="155">
        <v>0</v>
      </c>
      <c r="AB30" s="154"/>
      <c r="AC30" s="155"/>
      <c r="AD30" s="154"/>
      <c r="AE30" s="155"/>
      <c r="AF30" s="154"/>
      <c r="AG30" s="155"/>
      <c r="AH30" s="154"/>
      <c r="AI30" s="155"/>
      <c r="AJ30" s="154"/>
      <c r="AK30" s="155"/>
    </row>
    <row r="31" spans="1:37" s="119" customFormat="1" x14ac:dyDescent="0.2">
      <c r="A31" s="145" t="s">
        <v>100</v>
      </c>
      <c r="B31" s="154">
        <v>0</v>
      </c>
      <c r="C31" s="155">
        <v>0</v>
      </c>
      <c r="D31" s="154">
        <v>0</v>
      </c>
      <c r="E31" s="155">
        <v>0.41</v>
      </c>
      <c r="F31" s="154">
        <v>0</v>
      </c>
      <c r="G31" s="155">
        <v>0</v>
      </c>
      <c r="H31" s="154"/>
      <c r="I31" s="155"/>
      <c r="J31" s="154"/>
      <c r="K31" s="155"/>
      <c r="L31" s="154"/>
      <c r="M31" s="155"/>
      <c r="N31" s="154"/>
      <c r="O31" s="155"/>
      <c r="P31" s="154"/>
      <c r="Q31" s="155"/>
      <c r="R31" s="154">
        <v>0.03</v>
      </c>
      <c r="S31" s="155">
        <v>0</v>
      </c>
      <c r="T31" s="154">
        <v>0.09</v>
      </c>
      <c r="U31" s="155">
        <v>0</v>
      </c>
      <c r="V31" s="154">
        <v>0.03</v>
      </c>
      <c r="W31" s="155">
        <v>1.4999999999999999E-2</v>
      </c>
      <c r="X31" s="154">
        <v>0.05</v>
      </c>
      <c r="Y31" s="155">
        <v>0</v>
      </c>
      <c r="Z31" s="154">
        <v>0.26</v>
      </c>
      <c r="AA31" s="155">
        <v>0.08</v>
      </c>
      <c r="AB31" s="154"/>
      <c r="AC31" s="155"/>
      <c r="AD31" s="154"/>
      <c r="AE31" s="155"/>
      <c r="AF31" s="154"/>
      <c r="AG31" s="155"/>
      <c r="AH31" s="154"/>
      <c r="AI31" s="155"/>
      <c r="AJ31" s="154"/>
      <c r="AK31" s="155"/>
    </row>
    <row r="32" spans="1:37" s="119" customFormat="1" x14ac:dyDescent="0.2">
      <c r="A32" s="145" t="s">
        <v>101</v>
      </c>
      <c r="B32" s="154">
        <v>0</v>
      </c>
      <c r="C32" s="155">
        <v>0</v>
      </c>
      <c r="D32" s="154">
        <v>0.2</v>
      </c>
      <c r="E32" s="155">
        <v>0</v>
      </c>
      <c r="F32" s="154">
        <v>0.08</v>
      </c>
      <c r="G32" s="155">
        <v>0</v>
      </c>
      <c r="H32" s="154"/>
      <c r="I32" s="155"/>
      <c r="J32" s="154"/>
      <c r="K32" s="155"/>
      <c r="L32" s="154"/>
      <c r="M32" s="155"/>
      <c r="N32" s="154"/>
      <c r="O32" s="155"/>
      <c r="P32" s="154"/>
      <c r="Q32" s="155"/>
      <c r="R32" s="154">
        <v>0.08</v>
      </c>
      <c r="S32" s="155">
        <v>6.0000000000000001E-3</v>
      </c>
      <c r="T32" s="154">
        <v>0.11</v>
      </c>
      <c r="U32" s="155">
        <v>0</v>
      </c>
      <c r="V32" s="154">
        <v>0.1</v>
      </c>
      <c r="W32" s="155">
        <v>0.05</v>
      </c>
      <c r="X32" s="154">
        <v>0</v>
      </c>
      <c r="Y32" s="155">
        <v>0</v>
      </c>
      <c r="Z32" s="154">
        <v>0.4</v>
      </c>
      <c r="AA32" s="155">
        <v>0.45</v>
      </c>
      <c r="AB32" s="154"/>
      <c r="AC32" s="155"/>
      <c r="AD32" s="154"/>
      <c r="AE32" s="155"/>
      <c r="AF32" s="154"/>
      <c r="AG32" s="155"/>
      <c r="AH32" s="154"/>
      <c r="AI32" s="155"/>
      <c r="AJ32" s="154"/>
      <c r="AK32" s="155"/>
    </row>
    <row r="33" spans="1:37" s="119" customFormat="1" x14ac:dyDescent="0.2">
      <c r="A33" s="145" t="s">
        <v>102</v>
      </c>
      <c r="B33" s="154">
        <v>0.17</v>
      </c>
      <c r="C33" s="155">
        <v>0.3</v>
      </c>
      <c r="D33" s="154">
        <v>0.43</v>
      </c>
      <c r="E33" s="155">
        <v>0</v>
      </c>
      <c r="F33" s="154">
        <v>0</v>
      </c>
      <c r="G33" s="155">
        <v>0</v>
      </c>
      <c r="H33" s="154"/>
      <c r="I33" s="155"/>
      <c r="J33" s="154"/>
      <c r="K33" s="155"/>
      <c r="L33" s="154"/>
      <c r="M33" s="155"/>
      <c r="N33" s="154"/>
      <c r="O33" s="155"/>
      <c r="P33" s="154"/>
      <c r="Q33" s="155"/>
      <c r="R33" s="154">
        <v>0</v>
      </c>
      <c r="S33" s="155">
        <v>0</v>
      </c>
      <c r="T33" s="154">
        <v>0.16</v>
      </c>
      <c r="U33" s="155">
        <v>0</v>
      </c>
      <c r="V33" s="154">
        <v>0.08</v>
      </c>
      <c r="W33" s="155">
        <v>0</v>
      </c>
      <c r="X33" s="154">
        <v>0.54</v>
      </c>
      <c r="Y33" s="155">
        <v>0.16</v>
      </c>
      <c r="Z33" s="154">
        <v>0.13</v>
      </c>
      <c r="AA33" s="155">
        <v>0.33</v>
      </c>
      <c r="AB33" s="154"/>
      <c r="AC33" s="155"/>
      <c r="AD33" s="154"/>
      <c r="AE33" s="155"/>
      <c r="AF33" s="154"/>
      <c r="AG33" s="155"/>
      <c r="AH33" s="154"/>
      <c r="AI33" s="155"/>
      <c r="AJ33" s="154"/>
      <c r="AK33" s="155"/>
    </row>
    <row r="34" spans="1:37" s="119" customFormat="1" x14ac:dyDescent="0.2">
      <c r="A34" s="145" t="s">
        <v>103</v>
      </c>
      <c r="B34" s="154">
        <v>0</v>
      </c>
      <c r="C34" s="155">
        <v>0</v>
      </c>
      <c r="D34" s="154">
        <v>0.89</v>
      </c>
      <c r="E34" s="155">
        <v>0</v>
      </c>
      <c r="F34" s="154">
        <v>0.1</v>
      </c>
      <c r="G34" s="155">
        <v>0</v>
      </c>
      <c r="H34" s="154"/>
      <c r="I34" s="155"/>
      <c r="J34" s="154"/>
      <c r="K34" s="155"/>
      <c r="L34" s="154"/>
      <c r="M34" s="155"/>
      <c r="N34" s="154"/>
      <c r="O34" s="155"/>
      <c r="P34" s="154"/>
      <c r="Q34" s="155"/>
      <c r="R34" s="154">
        <v>0</v>
      </c>
      <c r="S34" s="155">
        <v>0</v>
      </c>
      <c r="T34" s="154">
        <v>0</v>
      </c>
      <c r="U34" s="155">
        <v>0</v>
      </c>
      <c r="V34" s="154">
        <v>0</v>
      </c>
      <c r="W34" s="155">
        <v>0</v>
      </c>
      <c r="X34" s="154">
        <v>0.08</v>
      </c>
      <c r="Y34" s="155">
        <v>0.3</v>
      </c>
      <c r="Z34" s="154">
        <v>0.75</v>
      </c>
      <c r="AA34" s="155">
        <v>0.5</v>
      </c>
      <c r="AB34" s="154"/>
      <c r="AC34" s="155"/>
      <c r="AD34" s="154"/>
      <c r="AE34" s="155"/>
      <c r="AF34" s="154"/>
      <c r="AG34" s="155"/>
      <c r="AH34" s="154"/>
      <c r="AI34" s="155"/>
      <c r="AJ34" s="154"/>
      <c r="AK34" s="155"/>
    </row>
    <row r="35" spans="1:37" s="119" customFormat="1" x14ac:dyDescent="0.2">
      <c r="A35" s="145" t="s">
        <v>104</v>
      </c>
      <c r="B35" s="154">
        <v>0</v>
      </c>
      <c r="C35" s="155">
        <v>0</v>
      </c>
      <c r="D35" s="154">
        <v>0</v>
      </c>
      <c r="E35" s="155">
        <v>0</v>
      </c>
      <c r="F35" s="154">
        <v>0</v>
      </c>
      <c r="G35" s="155">
        <v>0</v>
      </c>
      <c r="H35" s="154"/>
      <c r="I35" s="155"/>
      <c r="J35" s="154"/>
      <c r="K35" s="155"/>
      <c r="L35" s="154"/>
      <c r="M35" s="155"/>
      <c r="N35" s="154"/>
      <c r="O35" s="155"/>
      <c r="P35" s="154"/>
      <c r="Q35" s="155"/>
      <c r="R35" s="154">
        <v>0</v>
      </c>
      <c r="S35" s="155">
        <v>0</v>
      </c>
      <c r="T35" s="154">
        <v>0</v>
      </c>
      <c r="U35" s="155">
        <v>0</v>
      </c>
      <c r="V35" s="154">
        <v>0</v>
      </c>
      <c r="W35" s="155">
        <v>5.0000000000000001E-3</v>
      </c>
      <c r="X35" s="154">
        <v>0</v>
      </c>
      <c r="Y35" s="155">
        <v>0</v>
      </c>
      <c r="Z35" s="154">
        <v>0</v>
      </c>
      <c r="AA35" s="155">
        <v>0</v>
      </c>
      <c r="AB35" s="154"/>
      <c r="AC35" s="155"/>
      <c r="AD35" s="154"/>
      <c r="AE35" s="155"/>
      <c r="AF35" s="154"/>
      <c r="AG35" s="155"/>
      <c r="AH35" s="154"/>
      <c r="AI35" s="155"/>
      <c r="AJ35" s="154"/>
      <c r="AK35" s="155"/>
    </row>
    <row r="36" spans="1:37" s="119" customFormat="1" x14ac:dyDescent="0.2">
      <c r="A36" s="145" t="s">
        <v>107</v>
      </c>
      <c r="B36" s="154">
        <v>0</v>
      </c>
      <c r="C36" s="155">
        <v>0</v>
      </c>
      <c r="D36" s="154">
        <v>0</v>
      </c>
      <c r="E36" s="155">
        <v>0</v>
      </c>
      <c r="F36" s="154">
        <v>0</v>
      </c>
      <c r="G36" s="155">
        <v>0</v>
      </c>
      <c r="H36" s="154"/>
      <c r="I36" s="155"/>
      <c r="J36" s="154"/>
      <c r="K36" s="155"/>
      <c r="L36" s="154"/>
      <c r="M36" s="155"/>
      <c r="N36" s="154"/>
      <c r="O36" s="155"/>
      <c r="P36" s="154"/>
      <c r="Q36" s="155"/>
      <c r="R36" s="154">
        <v>0</v>
      </c>
      <c r="S36" s="155">
        <v>0</v>
      </c>
      <c r="T36" s="154">
        <v>0</v>
      </c>
      <c r="U36" s="155">
        <v>0</v>
      </c>
      <c r="V36" s="154">
        <v>0</v>
      </c>
      <c r="W36" s="155">
        <v>0</v>
      </c>
      <c r="X36" s="154">
        <v>0</v>
      </c>
      <c r="Y36" s="155">
        <v>0</v>
      </c>
      <c r="Z36" s="154">
        <v>0.83</v>
      </c>
      <c r="AA36" s="155">
        <v>0</v>
      </c>
      <c r="AB36" s="154"/>
      <c r="AC36" s="155"/>
      <c r="AD36" s="154"/>
      <c r="AE36" s="155"/>
      <c r="AF36" s="154"/>
      <c r="AG36" s="155"/>
      <c r="AH36" s="154"/>
      <c r="AI36" s="155"/>
      <c r="AJ36" s="154"/>
      <c r="AK36" s="155"/>
    </row>
    <row r="37" spans="1:37" s="119" customFormat="1" x14ac:dyDescent="0.2">
      <c r="A37" s="145" t="s">
        <v>108</v>
      </c>
      <c r="B37" s="154">
        <v>0</v>
      </c>
      <c r="C37" s="155">
        <v>0</v>
      </c>
      <c r="D37" s="154">
        <v>0</v>
      </c>
      <c r="E37" s="155">
        <v>0</v>
      </c>
      <c r="F37" s="154">
        <v>0</v>
      </c>
      <c r="G37" s="155">
        <v>0</v>
      </c>
      <c r="H37" s="154"/>
      <c r="I37" s="155"/>
      <c r="J37" s="154"/>
      <c r="K37" s="155"/>
      <c r="L37" s="154"/>
      <c r="M37" s="155"/>
      <c r="N37" s="154"/>
      <c r="O37" s="155"/>
      <c r="P37" s="154"/>
      <c r="Q37" s="155"/>
      <c r="R37" s="154">
        <v>0</v>
      </c>
      <c r="S37" s="155">
        <v>0</v>
      </c>
      <c r="T37" s="154">
        <v>0</v>
      </c>
      <c r="U37" s="155">
        <v>0</v>
      </c>
      <c r="V37" s="154">
        <v>0</v>
      </c>
      <c r="W37" s="155">
        <v>0</v>
      </c>
      <c r="X37" s="154">
        <v>0</v>
      </c>
      <c r="Y37" s="155">
        <v>0</v>
      </c>
      <c r="Z37" s="154">
        <v>0</v>
      </c>
      <c r="AA37" s="155">
        <v>0</v>
      </c>
      <c r="AB37" s="154"/>
      <c r="AC37" s="155"/>
      <c r="AD37" s="154"/>
      <c r="AE37" s="155"/>
      <c r="AF37" s="154"/>
      <c r="AG37" s="155"/>
      <c r="AH37" s="154"/>
      <c r="AI37" s="155"/>
      <c r="AJ37" s="154"/>
      <c r="AK37" s="155"/>
    </row>
    <row r="38" spans="1:37" s="119" customFormat="1" x14ac:dyDescent="0.2">
      <c r="A38" s="145" t="s">
        <v>109</v>
      </c>
      <c r="B38" s="154">
        <v>0.3</v>
      </c>
      <c r="C38" s="155">
        <v>0.5</v>
      </c>
      <c r="D38" s="154">
        <v>0.22</v>
      </c>
      <c r="E38" s="155">
        <v>0</v>
      </c>
      <c r="F38" s="154">
        <v>0.05</v>
      </c>
      <c r="G38" s="155">
        <v>0</v>
      </c>
      <c r="H38" s="154"/>
      <c r="I38" s="155"/>
      <c r="J38" s="154"/>
      <c r="K38" s="155"/>
      <c r="L38" s="154"/>
      <c r="M38" s="155"/>
      <c r="N38" s="154"/>
      <c r="O38" s="155"/>
      <c r="P38" s="154"/>
      <c r="Q38" s="155"/>
      <c r="R38" s="154">
        <v>0.12</v>
      </c>
      <c r="S38" s="155">
        <v>5.2999999999999999E-2</v>
      </c>
      <c r="T38" s="154">
        <v>0.27</v>
      </c>
      <c r="U38" s="155">
        <v>0</v>
      </c>
      <c r="V38" s="154">
        <v>0.13</v>
      </c>
      <c r="W38" s="155">
        <v>0.06</v>
      </c>
      <c r="X38" s="154">
        <v>0</v>
      </c>
      <c r="Y38" s="155">
        <v>0</v>
      </c>
      <c r="Z38" s="154">
        <v>0.25</v>
      </c>
      <c r="AA38" s="155">
        <v>0.56000000000000005</v>
      </c>
      <c r="AB38" s="154"/>
      <c r="AC38" s="155"/>
      <c r="AD38" s="154"/>
      <c r="AE38" s="155"/>
      <c r="AF38" s="154"/>
      <c r="AG38" s="155"/>
      <c r="AH38" s="154"/>
      <c r="AI38" s="155"/>
      <c r="AJ38" s="154"/>
      <c r="AK38" s="155"/>
    </row>
    <row r="39" spans="1:37" s="119" customFormat="1" x14ac:dyDescent="0.2">
      <c r="A39" s="145" t="s">
        <v>210</v>
      </c>
      <c r="B39" s="154">
        <v>0.62</v>
      </c>
      <c r="C39" s="155">
        <v>0.2</v>
      </c>
      <c r="D39" s="154">
        <v>0</v>
      </c>
      <c r="E39" s="155">
        <v>0</v>
      </c>
      <c r="F39" s="154">
        <v>0</v>
      </c>
      <c r="G39" s="155">
        <v>0</v>
      </c>
      <c r="H39" s="154"/>
      <c r="I39" s="155"/>
      <c r="J39" s="154"/>
      <c r="K39" s="155"/>
      <c r="L39" s="154"/>
      <c r="M39" s="155"/>
      <c r="N39" s="154"/>
      <c r="O39" s="155"/>
      <c r="P39" s="154"/>
      <c r="Q39" s="155"/>
      <c r="R39" s="154">
        <v>0.08</v>
      </c>
      <c r="S39" s="155">
        <v>0.01</v>
      </c>
      <c r="T39" s="154">
        <v>0.04</v>
      </c>
      <c r="U39" s="155">
        <v>0</v>
      </c>
      <c r="V39" s="154">
        <v>0</v>
      </c>
      <c r="W39" s="155">
        <v>0.02</v>
      </c>
      <c r="X39" s="154">
        <v>0.19</v>
      </c>
      <c r="Y39" s="155">
        <v>0.19</v>
      </c>
      <c r="Z39" s="154">
        <v>0.19</v>
      </c>
      <c r="AA39" s="155">
        <v>0.24</v>
      </c>
      <c r="AB39" s="154"/>
      <c r="AC39" s="155"/>
      <c r="AD39" s="154"/>
      <c r="AE39" s="155"/>
      <c r="AF39" s="154"/>
      <c r="AG39" s="155"/>
      <c r="AH39" s="154"/>
      <c r="AI39" s="155"/>
      <c r="AJ39" s="154"/>
      <c r="AK39" s="155"/>
    </row>
    <row r="40" spans="1:37" s="119" customFormat="1" x14ac:dyDescent="0.2">
      <c r="A40" s="145" t="s">
        <v>211</v>
      </c>
      <c r="B40" s="154">
        <v>0.5</v>
      </c>
      <c r="C40" s="155">
        <v>0.33</v>
      </c>
      <c r="D40" s="154">
        <v>0.24</v>
      </c>
      <c r="E40" s="155">
        <v>0</v>
      </c>
      <c r="F40" s="154">
        <v>0.09</v>
      </c>
      <c r="G40" s="155">
        <v>0</v>
      </c>
      <c r="H40" s="154"/>
      <c r="I40" s="155"/>
      <c r="J40" s="154"/>
      <c r="K40" s="155"/>
      <c r="L40" s="154"/>
      <c r="M40" s="155"/>
      <c r="N40" s="154"/>
      <c r="O40" s="155"/>
      <c r="P40" s="154"/>
      <c r="Q40" s="155"/>
      <c r="R40" s="154">
        <v>0.05</v>
      </c>
      <c r="S40" s="155">
        <v>5.0999999999999997E-2</v>
      </c>
      <c r="T40" s="154">
        <v>0.22</v>
      </c>
      <c r="U40" s="155">
        <v>0</v>
      </c>
      <c r="V40" s="154">
        <v>0.05</v>
      </c>
      <c r="W40" s="155">
        <v>0.03</v>
      </c>
      <c r="X40" s="154">
        <v>0</v>
      </c>
      <c r="Y40" s="155">
        <v>0</v>
      </c>
      <c r="Z40" s="154">
        <v>0.12</v>
      </c>
      <c r="AA40" s="155">
        <v>0.41</v>
      </c>
      <c r="AB40" s="154"/>
      <c r="AC40" s="155"/>
      <c r="AD40" s="154"/>
      <c r="AE40" s="155"/>
      <c r="AF40" s="154"/>
      <c r="AG40" s="155"/>
      <c r="AH40" s="154"/>
      <c r="AI40" s="155"/>
      <c r="AJ40" s="154"/>
      <c r="AK40" s="155"/>
    </row>
    <row r="41" spans="1:37" s="119" customFormat="1" x14ac:dyDescent="0.2">
      <c r="A41" s="145" t="s">
        <v>212</v>
      </c>
      <c r="B41" s="154">
        <v>0</v>
      </c>
      <c r="C41" s="155">
        <v>0</v>
      </c>
      <c r="D41" s="154">
        <v>0</v>
      </c>
      <c r="E41" s="155">
        <v>0</v>
      </c>
      <c r="F41" s="154">
        <v>0</v>
      </c>
      <c r="G41" s="155">
        <v>0</v>
      </c>
      <c r="H41" s="154"/>
      <c r="I41" s="155"/>
      <c r="J41" s="154"/>
      <c r="K41" s="155"/>
      <c r="L41" s="154"/>
      <c r="M41" s="155"/>
      <c r="N41" s="154"/>
      <c r="O41" s="155"/>
      <c r="P41" s="154"/>
      <c r="Q41" s="155"/>
      <c r="R41" s="154">
        <v>0</v>
      </c>
      <c r="S41" s="155">
        <v>0</v>
      </c>
      <c r="T41" s="154">
        <v>0</v>
      </c>
      <c r="U41" s="155">
        <v>0</v>
      </c>
      <c r="V41" s="154">
        <v>0</v>
      </c>
      <c r="W41" s="155">
        <v>0</v>
      </c>
      <c r="X41" s="154">
        <v>0</v>
      </c>
      <c r="Y41" s="155">
        <v>0</v>
      </c>
      <c r="Z41" s="154">
        <v>0</v>
      </c>
      <c r="AA41" s="155">
        <v>0</v>
      </c>
      <c r="AB41" s="154"/>
      <c r="AC41" s="155"/>
      <c r="AD41" s="154"/>
      <c r="AE41" s="155"/>
      <c r="AF41" s="154"/>
      <c r="AG41" s="155"/>
      <c r="AH41" s="154"/>
      <c r="AI41" s="155"/>
      <c r="AJ41" s="154"/>
      <c r="AK41" s="155"/>
    </row>
    <row r="42" spans="1:37" s="119" customFormat="1" x14ac:dyDescent="0.2">
      <c r="A42" s="145" t="s">
        <v>213</v>
      </c>
      <c r="B42" s="154">
        <v>1</v>
      </c>
      <c r="C42" s="155">
        <v>0</v>
      </c>
      <c r="D42" s="154">
        <v>0</v>
      </c>
      <c r="E42" s="155">
        <v>0</v>
      </c>
      <c r="F42" s="154">
        <v>0.1</v>
      </c>
      <c r="G42" s="155">
        <v>0</v>
      </c>
      <c r="H42" s="154"/>
      <c r="I42" s="155"/>
      <c r="J42" s="154"/>
      <c r="K42" s="155"/>
      <c r="L42" s="154"/>
      <c r="M42" s="155"/>
      <c r="N42" s="154"/>
      <c r="O42" s="155"/>
      <c r="P42" s="154"/>
      <c r="Q42" s="155"/>
      <c r="R42" s="154">
        <v>0.3</v>
      </c>
      <c r="S42" s="155">
        <v>0</v>
      </c>
      <c r="T42" s="154">
        <v>0</v>
      </c>
      <c r="U42" s="155">
        <v>0</v>
      </c>
      <c r="V42" s="154">
        <v>0</v>
      </c>
      <c r="W42" s="155">
        <v>0</v>
      </c>
      <c r="X42" s="154">
        <v>0</v>
      </c>
      <c r="Y42" s="155">
        <v>0</v>
      </c>
      <c r="Z42" s="154">
        <v>0</v>
      </c>
      <c r="AA42" s="155">
        <v>0</v>
      </c>
      <c r="AB42" s="154"/>
      <c r="AC42" s="155"/>
      <c r="AD42" s="154"/>
      <c r="AE42" s="155"/>
      <c r="AF42" s="154"/>
      <c r="AG42" s="155"/>
      <c r="AH42" s="154"/>
      <c r="AI42" s="155"/>
      <c r="AJ42" s="154"/>
      <c r="AK42" s="155"/>
    </row>
    <row r="43" spans="1:37" s="119" customFormat="1" x14ac:dyDescent="0.2">
      <c r="A43" s="145" t="s">
        <v>214</v>
      </c>
      <c r="B43" s="154">
        <v>0</v>
      </c>
      <c r="C43" s="155">
        <v>0</v>
      </c>
      <c r="D43" s="154">
        <v>0</v>
      </c>
      <c r="E43" s="155">
        <v>0</v>
      </c>
      <c r="F43" s="154">
        <v>0.2</v>
      </c>
      <c r="G43" s="155">
        <v>0</v>
      </c>
      <c r="H43" s="154"/>
      <c r="I43" s="155"/>
      <c r="J43" s="154"/>
      <c r="K43" s="155"/>
      <c r="L43" s="154"/>
      <c r="M43" s="155"/>
      <c r="N43" s="154"/>
      <c r="O43" s="155"/>
      <c r="P43" s="154"/>
      <c r="Q43" s="155"/>
      <c r="R43" s="154">
        <v>0.1</v>
      </c>
      <c r="S43" s="155">
        <v>0</v>
      </c>
      <c r="T43" s="154">
        <v>0</v>
      </c>
      <c r="U43" s="155">
        <v>0</v>
      </c>
      <c r="V43" s="154">
        <v>0</v>
      </c>
      <c r="W43" s="155">
        <v>0</v>
      </c>
      <c r="X43" s="154">
        <v>0</v>
      </c>
      <c r="Y43" s="155">
        <v>0</v>
      </c>
      <c r="Z43" s="154">
        <v>0</v>
      </c>
      <c r="AA43" s="155">
        <v>0</v>
      </c>
      <c r="AB43" s="154"/>
      <c r="AC43" s="155"/>
      <c r="AD43" s="154"/>
      <c r="AE43" s="155"/>
      <c r="AF43" s="154"/>
      <c r="AG43" s="155"/>
      <c r="AH43" s="154"/>
      <c r="AI43" s="155"/>
      <c r="AJ43" s="154"/>
      <c r="AK43" s="155"/>
    </row>
    <row r="44" spans="1:37" s="119" customFormat="1" x14ac:dyDescent="0.2">
      <c r="A44" s="145" t="s">
        <v>116</v>
      </c>
      <c r="B44" s="154">
        <v>0.54</v>
      </c>
      <c r="C44" s="155">
        <v>0</v>
      </c>
      <c r="D44" s="154">
        <v>0.08</v>
      </c>
      <c r="E44" s="155">
        <v>0</v>
      </c>
      <c r="F44" s="154">
        <v>0</v>
      </c>
      <c r="G44" s="155">
        <v>0</v>
      </c>
      <c r="H44" s="154"/>
      <c r="I44" s="155"/>
      <c r="J44" s="154"/>
      <c r="K44" s="155"/>
      <c r="L44" s="154"/>
      <c r="M44" s="155"/>
      <c r="N44" s="154"/>
      <c r="O44" s="155"/>
      <c r="P44" s="154"/>
      <c r="Q44" s="155"/>
      <c r="R44" s="154">
        <v>0.03</v>
      </c>
      <c r="S44" s="155">
        <v>0</v>
      </c>
      <c r="T44" s="154">
        <v>0.02</v>
      </c>
      <c r="U44" s="155">
        <v>0</v>
      </c>
      <c r="V44" s="154">
        <v>0.05</v>
      </c>
      <c r="W44" s="155">
        <v>0.03</v>
      </c>
      <c r="X44" s="154">
        <v>0</v>
      </c>
      <c r="Y44" s="155">
        <v>0</v>
      </c>
      <c r="Z44" s="154">
        <v>0.67</v>
      </c>
      <c r="AA44" s="155">
        <v>0.36</v>
      </c>
      <c r="AB44" s="154"/>
      <c r="AC44" s="155"/>
      <c r="AD44" s="154"/>
      <c r="AE44" s="155"/>
      <c r="AF44" s="154"/>
      <c r="AG44" s="155"/>
      <c r="AH44" s="154"/>
      <c r="AI44" s="155"/>
      <c r="AJ44" s="154"/>
      <c r="AK44" s="155"/>
    </row>
    <row r="45" spans="1:37" s="119" customFormat="1" x14ac:dyDescent="0.2">
      <c r="A45" s="145" t="s">
        <v>215</v>
      </c>
      <c r="B45" s="154">
        <v>0.63</v>
      </c>
      <c r="C45" s="155">
        <v>0.27</v>
      </c>
      <c r="D45" s="154">
        <v>0</v>
      </c>
      <c r="E45" s="155">
        <v>0</v>
      </c>
      <c r="F45" s="154">
        <v>0</v>
      </c>
      <c r="G45" s="155">
        <v>0</v>
      </c>
      <c r="H45" s="154"/>
      <c r="I45" s="155"/>
      <c r="J45" s="154"/>
      <c r="K45" s="155"/>
      <c r="L45" s="154"/>
      <c r="M45" s="155"/>
      <c r="N45" s="154"/>
      <c r="O45" s="155"/>
      <c r="P45" s="154"/>
      <c r="Q45" s="155"/>
      <c r="R45" s="154">
        <v>0</v>
      </c>
      <c r="S45" s="155">
        <v>0.01</v>
      </c>
      <c r="T45" s="154">
        <v>0</v>
      </c>
      <c r="U45" s="155">
        <v>0</v>
      </c>
      <c r="V45" s="154">
        <v>0</v>
      </c>
      <c r="W45" s="155">
        <v>1.4999999999999999E-2</v>
      </c>
      <c r="X45" s="154">
        <v>0.1</v>
      </c>
      <c r="Y45" s="155">
        <v>0</v>
      </c>
      <c r="Z45" s="154">
        <v>0.49</v>
      </c>
      <c r="AA45" s="155">
        <v>0.2</v>
      </c>
      <c r="AB45" s="154"/>
      <c r="AC45" s="155"/>
      <c r="AD45" s="154"/>
      <c r="AE45" s="155"/>
      <c r="AF45" s="154"/>
      <c r="AG45" s="155"/>
      <c r="AH45" s="154"/>
      <c r="AI45" s="155"/>
      <c r="AJ45" s="154"/>
      <c r="AK45" s="155"/>
    </row>
    <row r="46" spans="1:37" s="119" customFormat="1" x14ac:dyDescent="0.2">
      <c r="A46" s="145" t="s">
        <v>118</v>
      </c>
      <c r="B46" s="154">
        <v>0</v>
      </c>
      <c r="C46" s="155">
        <v>0</v>
      </c>
      <c r="D46" s="154">
        <v>0.21</v>
      </c>
      <c r="E46" s="155">
        <v>0</v>
      </c>
      <c r="F46" s="154">
        <v>0.14000000000000001</v>
      </c>
      <c r="G46" s="155">
        <v>0</v>
      </c>
      <c r="H46" s="154"/>
      <c r="I46" s="155"/>
      <c r="J46" s="154"/>
      <c r="K46" s="155"/>
      <c r="L46" s="154"/>
      <c r="M46" s="155"/>
      <c r="N46" s="154"/>
      <c r="O46" s="155"/>
      <c r="P46" s="154"/>
      <c r="Q46" s="155"/>
      <c r="R46" s="154">
        <v>0.27</v>
      </c>
      <c r="S46" s="155">
        <v>0.1</v>
      </c>
      <c r="T46" s="154">
        <v>0.06</v>
      </c>
      <c r="U46" s="155">
        <v>0</v>
      </c>
      <c r="V46" s="154">
        <v>0.06</v>
      </c>
      <c r="W46" s="155">
        <v>0</v>
      </c>
      <c r="X46" s="154">
        <v>0</v>
      </c>
      <c r="Y46" s="155">
        <v>0</v>
      </c>
      <c r="Z46" s="154">
        <v>0.15</v>
      </c>
      <c r="AA46" s="155">
        <v>0.44</v>
      </c>
      <c r="AB46" s="154"/>
      <c r="AC46" s="155"/>
      <c r="AD46" s="154"/>
      <c r="AE46" s="155"/>
      <c r="AF46" s="154"/>
      <c r="AG46" s="155"/>
      <c r="AH46" s="154"/>
      <c r="AI46" s="155"/>
      <c r="AJ46" s="154"/>
      <c r="AK46" s="155"/>
    </row>
    <row r="47" spans="1:37" s="119" customFormat="1" x14ac:dyDescent="0.2">
      <c r="A47" s="145" t="s">
        <v>216</v>
      </c>
      <c r="B47" s="154">
        <v>0.3</v>
      </c>
      <c r="C47" s="155">
        <v>0</v>
      </c>
      <c r="D47" s="154">
        <v>0</v>
      </c>
      <c r="E47" s="155">
        <v>0</v>
      </c>
      <c r="F47" s="154">
        <v>0</v>
      </c>
      <c r="G47" s="155">
        <v>0</v>
      </c>
      <c r="H47" s="154"/>
      <c r="I47" s="155"/>
      <c r="J47" s="154"/>
      <c r="K47" s="155"/>
      <c r="L47" s="154"/>
      <c r="M47" s="155"/>
      <c r="N47" s="154"/>
      <c r="O47" s="155"/>
      <c r="P47" s="154"/>
      <c r="Q47" s="155"/>
      <c r="R47" s="154">
        <v>0.03</v>
      </c>
      <c r="S47" s="155">
        <v>0</v>
      </c>
      <c r="T47" s="154">
        <v>0</v>
      </c>
      <c r="U47" s="155">
        <v>0</v>
      </c>
      <c r="V47" s="154">
        <v>0</v>
      </c>
      <c r="W47" s="155">
        <v>0.01</v>
      </c>
      <c r="X47" s="154">
        <v>0.32</v>
      </c>
      <c r="Y47" s="155">
        <v>0.12</v>
      </c>
      <c r="Z47" s="154">
        <v>0.44</v>
      </c>
      <c r="AA47" s="155">
        <v>0.25</v>
      </c>
      <c r="AB47" s="154"/>
      <c r="AC47" s="155"/>
      <c r="AD47" s="154"/>
      <c r="AE47" s="155"/>
      <c r="AF47" s="154"/>
      <c r="AG47" s="155"/>
      <c r="AH47" s="154"/>
      <c r="AI47" s="155"/>
      <c r="AJ47" s="154"/>
      <c r="AK47" s="155"/>
    </row>
    <row r="48" spans="1:37" s="119" customFormat="1" x14ac:dyDescent="0.2">
      <c r="A48" s="145" t="s">
        <v>217</v>
      </c>
      <c r="B48" s="154">
        <v>0</v>
      </c>
      <c r="C48" s="155">
        <v>0</v>
      </c>
      <c r="D48" s="154">
        <v>0.01</v>
      </c>
      <c r="E48" s="155">
        <v>0</v>
      </c>
      <c r="F48" s="154">
        <v>0.04</v>
      </c>
      <c r="G48" s="155">
        <v>0</v>
      </c>
      <c r="H48" s="154"/>
      <c r="I48" s="155"/>
      <c r="J48" s="154"/>
      <c r="K48" s="155"/>
      <c r="L48" s="154"/>
      <c r="M48" s="155"/>
      <c r="N48" s="154"/>
      <c r="O48" s="155"/>
      <c r="P48" s="154"/>
      <c r="Q48" s="155"/>
      <c r="R48" s="154">
        <v>0</v>
      </c>
      <c r="S48" s="155">
        <v>0</v>
      </c>
      <c r="T48" s="154">
        <v>0.04</v>
      </c>
      <c r="U48" s="155">
        <v>0</v>
      </c>
      <c r="V48" s="154">
        <v>0</v>
      </c>
      <c r="W48" s="155">
        <v>0</v>
      </c>
      <c r="X48" s="154">
        <v>0</v>
      </c>
      <c r="Y48" s="155">
        <v>0</v>
      </c>
      <c r="Z48" s="154">
        <v>0.35</v>
      </c>
      <c r="AA48" s="155">
        <v>0.35</v>
      </c>
      <c r="AB48" s="154"/>
      <c r="AC48" s="155"/>
      <c r="AD48" s="154"/>
      <c r="AE48" s="155"/>
      <c r="AF48" s="154"/>
      <c r="AG48" s="155"/>
      <c r="AH48" s="154"/>
      <c r="AI48" s="155"/>
      <c r="AJ48" s="154"/>
      <c r="AK48" s="155"/>
    </row>
    <row r="49" spans="1:37" s="119" customFormat="1" x14ac:dyDescent="0.2">
      <c r="A49" s="145" t="s">
        <v>121</v>
      </c>
      <c r="B49" s="154">
        <v>0</v>
      </c>
      <c r="C49" s="155">
        <v>0</v>
      </c>
      <c r="D49" s="154">
        <v>0.92</v>
      </c>
      <c r="E49" s="155">
        <v>0</v>
      </c>
      <c r="F49" s="154">
        <v>0.9</v>
      </c>
      <c r="G49" s="155">
        <v>0</v>
      </c>
      <c r="H49" s="154"/>
      <c r="I49" s="155"/>
      <c r="J49" s="154"/>
      <c r="K49" s="155"/>
      <c r="L49" s="154"/>
      <c r="M49" s="155"/>
      <c r="N49" s="154"/>
      <c r="O49" s="155"/>
      <c r="P49" s="154"/>
      <c r="Q49" s="155"/>
      <c r="R49" s="154">
        <v>0.6</v>
      </c>
      <c r="S49" s="155">
        <v>0.2</v>
      </c>
      <c r="T49" s="154">
        <v>0.7</v>
      </c>
      <c r="U49" s="155">
        <v>0.25</v>
      </c>
      <c r="V49" s="154">
        <v>0.5</v>
      </c>
      <c r="W49" s="155">
        <v>0.5</v>
      </c>
      <c r="X49" s="154">
        <v>0</v>
      </c>
      <c r="Y49" s="155">
        <v>0</v>
      </c>
      <c r="Z49" s="154">
        <v>0.9</v>
      </c>
      <c r="AA49" s="155">
        <v>1</v>
      </c>
      <c r="AB49" s="154"/>
      <c r="AC49" s="155"/>
      <c r="AD49" s="154"/>
      <c r="AE49" s="155"/>
      <c r="AF49" s="154"/>
      <c r="AG49" s="155"/>
      <c r="AH49" s="154"/>
      <c r="AI49" s="155"/>
      <c r="AJ49" s="154"/>
      <c r="AK49" s="155"/>
    </row>
    <row r="50" spans="1:37" s="119" customFormat="1" x14ac:dyDescent="0.2">
      <c r="A50" s="145" t="s">
        <v>122</v>
      </c>
      <c r="B50" s="154">
        <v>0</v>
      </c>
      <c r="C50" s="155">
        <v>0</v>
      </c>
      <c r="D50" s="154">
        <v>0</v>
      </c>
      <c r="E50" s="155">
        <v>0</v>
      </c>
      <c r="F50" s="154">
        <v>0</v>
      </c>
      <c r="G50" s="155">
        <v>0</v>
      </c>
      <c r="H50" s="154"/>
      <c r="I50" s="155"/>
      <c r="J50" s="154"/>
      <c r="K50" s="155"/>
      <c r="L50" s="154"/>
      <c r="M50" s="155"/>
      <c r="N50" s="154"/>
      <c r="O50" s="155"/>
      <c r="P50" s="154"/>
      <c r="Q50" s="155"/>
      <c r="R50" s="154">
        <v>0</v>
      </c>
      <c r="S50" s="155">
        <v>0</v>
      </c>
      <c r="T50" s="154">
        <v>0</v>
      </c>
      <c r="U50" s="155">
        <v>0</v>
      </c>
      <c r="V50" s="154">
        <v>0</v>
      </c>
      <c r="W50" s="155">
        <v>0</v>
      </c>
      <c r="X50" s="154">
        <v>0</v>
      </c>
      <c r="Y50" s="155">
        <v>0</v>
      </c>
      <c r="Z50" s="154">
        <v>0</v>
      </c>
      <c r="AA50" s="155">
        <v>0</v>
      </c>
      <c r="AB50" s="154"/>
      <c r="AC50" s="155"/>
      <c r="AD50" s="154"/>
      <c r="AE50" s="155"/>
      <c r="AF50" s="154"/>
      <c r="AG50" s="155"/>
      <c r="AH50" s="154"/>
      <c r="AI50" s="155"/>
      <c r="AJ50" s="154"/>
      <c r="AK50" s="155"/>
    </row>
    <row r="51" spans="1:37" s="158" customFormat="1" x14ac:dyDescent="0.2">
      <c r="A51" s="148" t="s">
        <v>15</v>
      </c>
      <c r="B51" s="156">
        <v>0.42</v>
      </c>
      <c r="C51" s="157">
        <v>0.12</v>
      </c>
      <c r="D51" s="156">
        <v>0.08</v>
      </c>
      <c r="E51" s="157">
        <v>0.04</v>
      </c>
      <c r="F51" s="156">
        <v>0</v>
      </c>
      <c r="G51" s="157">
        <v>1.4E-3</v>
      </c>
      <c r="H51" s="156"/>
      <c r="I51" s="157"/>
      <c r="J51" s="156"/>
      <c r="K51" s="157"/>
      <c r="L51" s="156"/>
      <c r="M51" s="157"/>
      <c r="N51" s="156"/>
      <c r="O51" s="157"/>
      <c r="P51" s="156"/>
      <c r="Q51" s="157"/>
      <c r="R51" s="156">
        <v>0.01</v>
      </c>
      <c r="S51" s="157">
        <v>1.4999999999999999E-2</v>
      </c>
      <c r="T51" s="156">
        <v>7.0000000000000007E-2</v>
      </c>
      <c r="U51" s="157">
        <v>1E-3</v>
      </c>
      <c r="V51" s="156">
        <v>0.03</v>
      </c>
      <c r="W51" s="157">
        <v>6.4799999999999996E-2</v>
      </c>
      <c r="X51" s="156">
        <v>0.06</v>
      </c>
      <c r="Y51" s="157">
        <v>2.9600000000000001E-2</v>
      </c>
      <c r="Z51" s="156">
        <v>0.45</v>
      </c>
      <c r="AA51" s="157">
        <v>0.32</v>
      </c>
      <c r="AB51" s="156"/>
      <c r="AC51" s="157"/>
      <c r="AD51" s="156"/>
      <c r="AE51" s="157"/>
      <c r="AF51" s="156"/>
      <c r="AG51" s="157"/>
      <c r="AH51" s="156"/>
      <c r="AI51" s="157"/>
      <c r="AJ51" s="156"/>
      <c r="AK51" s="157"/>
    </row>
    <row r="52" spans="1:37" s="119" customFormat="1" x14ac:dyDescent="0.2">
      <c r="A52" s="149"/>
      <c r="B52" s="150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</row>
    <row r="53" spans="1:37" s="114" customFormat="1" x14ac:dyDescent="0.25">
      <c r="A53" s="140" t="s">
        <v>218</v>
      </c>
      <c r="B53" s="152" t="str">
        <f>B$4</f>
        <v>26-31-jul-24</v>
      </c>
      <c r="C53" s="144"/>
      <c r="D53" s="152">
        <f>D$4</f>
        <v>45505</v>
      </c>
      <c r="E53" s="144"/>
      <c r="F53" s="152">
        <f>F$4</f>
        <v>45536</v>
      </c>
      <c r="G53" s="144"/>
      <c r="H53" s="152" t="str">
        <f>H$4</f>
        <v>Meta Parcial</v>
      </c>
      <c r="I53" s="144"/>
      <c r="J53" s="152" t="str">
        <f>J$4</f>
        <v>01-25-Out-24</v>
      </c>
      <c r="K53" s="144"/>
      <c r="L53" s="152" t="str">
        <f>L$4</f>
        <v>Meta Parcial</v>
      </c>
      <c r="M53" s="144"/>
      <c r="N53" s="152" t="str">
        <f>N$4</f>
        <v>26-31-Out-24</v>
      </c>
      <c r="O53" s="144"/>
      <c r="P53" s="152" t="str">
        <f>P$4</f>
        <v>Meta Mensal</v>
      </c>
      <c r="Q53" s="144"/>
      <c r="R53" s="152">
        <f>R$4</f>
        <v>45566</v>
      </c>
      <c r="S53" s="144"/>
      <c r="T53" s="152">
        <f>T$4</f>
        <v>45597</v>
      </c>
      <c r="U53" s="144"/>
      <c r="V53" s="152">
        <f>V$4</f>
        <v>45627</v>
      </c>
      <c r="W53" s="144"/>
      <c r="X53" s="152">
        <f>X$4</f>
        <v>45658</v>
      </c>
      <c r="Y53" s="144"/>
      <c r="Z53" s="152">
        <f>Z$4</f>
        <v>45689</v>
      </c>
      <c r="AA53" s="144"/>
      <c r="AB53" s="152">
        <f>AB$4</f>
        <v>45748</v>
      </c>
      <c r="AC53" s="144"/>
      <c r="AD53" s="152">
        <f>AD$4</f>
        <v>45778</v>
      </c>
      <c r="AE53" s="144"/>
      <c r="AF53" s="152">
        <f>AF$4</f>
        <v>45809</v>
      </c>
      <c r="AG53" s="144"/>
      <c r="AH53" s="152">
        <f>AH$4</f>
        <v>45839</v>
      </c>
      <c r="AI53" s="144"/>
      <c r="AJ53" s="152">
        <f>AJ$4</f>
        <v>45870</v>
      </c>
      <c r="AK53" s="144"/>
    </row>
    <row r="54" spans="1:37" s="114" customFormat="1" x14ac:dyDescent="0.25">
      <c r="A54" s="153" t="s">
        <v>207</v>
      </c>
      <c r="B54" s="152" t="s">
        <v>208</v>
      </c>
      <c r="C54" s="144" t="s">
        <v>209</v>
      </c>
      <c r="D54" s="152" t="s">
        <v>208</v>
      </c>
      <c r="E54" s="144" t="s">
        <v>209</v>
      </c>
      <c r="F54" s="152" t="s">
        <v>208</v>
      </c>
      <c r="G54" s="144" t="s">
        <v>209</v>
      </c>
      <c r="H54" s="152" t="s">
        <v>208</v>
      </c>
      <c r="I54" s="144" t="s">
        <v>209</v>
      </c>
      <c r="J54" s="152" t="s">
        <v>208</v>
      </c>
      <c r="K54" s="144" t="s">
        <v>209</v>
      </c>
      <c r="L54" s="152" t="s">
        <v>208</v>
      </c>
      <c r="M54" s="144" t="s">
        <v>209</v>
      </c>
      <c r="N54" s="152" t="s">
        <v>208</v>
      </c>
      <c r="O54" s="144" t="s">
        <v>209</v>
      </c>
      <c r="P54" s="152" t="s">
        <v>208</v>
      </c>
      <c r="Q54" s="144" t="s">
        <v>209</v>
      </c>
      <c r="R54" s="152" t="s">
        <v>208</v>
      </c>
      <c r="S54" s="144" t="s">
        <v>209</v>
      </c>
      <c r="T54" s="152" t="s">
        <v>208</v>
      </c>
      <c r="U54" s="144" t="s">
        <v>209</v>
      </c>
      <c r="V54" s="152" t="s">
        <v>208</v>
      </c>
      <c r="W54" s="144" t="s">
        <v>209</v>
      </c>
      <c r="X54" s="152" t="s">
        <v>208</v>
      </c>
      <c r="Y54" s="144" t="s">
        <v>209</v>
      </c>
      <c r="Z54" s="152" t="s">
        <v>208</v>
      </c>
      <c r="AA54" s="144" t="s">
        <v>209</v>
      </c>
      <c r="AB54" s="152" t="s">
        <v>208</v>
      </c>
      <c r="AC54" s="144" t="s">
        <v>209</v>
      </c>
      <c r="AD54" s="152" t="s">
        <v>208</v>
      </c>
      <c r="AE54" s="144" t="s">
        <v>209</v>
      </c>
      <c r="AF54" s="152" t="s">
        <v>208</v>
      </c>
      <c r="AG54" s="144" t="s">
        <v>209</v>
      </c>
      <c r="AH54" s="152" t="s">
        <v>208</v>
      </c>
      <c r="AI54" s="144" t="s">
        <v>209</v>
      </c>
      <c r="AJ54" s="152" t="s">
        <v>208</v>
      </c>
      <c r="AK54" s="144" t="s">
        <v>209</v>
      </c>
    </row>
    <row r="55" spans="1:37" s="119" customFormat="1" x14ac:dyDescent="0.2">
      <c r="A55" s="145" t="s">
        <v>95</v>
      </c>
      <c r="B55" s="154"/>
      <c r="C55" s="155"/>
      <c r="D55" s="154"/>
      <c r="E55" s="155"/>
      <c r="F55" s="154"/>
      <c r="G55" s="155"/>
      <c r="H55" s="154"/>
      <c r="I55" s="155"/>
      <c r="J55" s="154"/>
      <c r="K55" s="155"/>
      <c r="L55" s="154"/>
      <c r="M55" s="155"/>
      <c r="N55" s="154"/>
      <c r="O55" s="155"/>
      <c r="P55" s="154"/>
      <c r="Q55" s="155"/>
      <c r="R55" s="154"/>
      <c r="S55" s="155"/>
      <c r="T55" s="154"/>
      <c r="U55" s="155"/>
      <c r="V55" s="154"/>
      <c r="W55" s="155"/>
      <c r="X55" s="154"/>
      <c r="Y55" s="155"/>
      <c r="Z55" s="154">
        <v>0</v>
      </c>
      <c r="AA55" s="155">
        <v>0</v>
      </c>
      <c r="AB55" s="154"/>
      <c r="AC55" s="155"/>
      <c r="AD55" s="154"/>
      <c r="AE55" s="155"/>
      <c r="AF55" s="154"/>
      <c r="AG55" s="155"/>
      <c r="AH55" s="154"/>
      <c r="AI55" s="155"/>
      <c r="AJ55" s="154"/>
      <c r="AK55" s="155"/>
    </row>
    <row r="56" spans="1:37" s="119" customFormat="1" x14ac:dyDescent="0.2">
      <c r="A56" s="145" t="s">
        <v>96</v>
      </c>
      <c r="B56" s="154"/>
      <c r="C56" s="155"/>
      <c r="D56" s="154"/>
      <c r="E56" s="155"/>
      <c r="F56" s="154"/>
      <c r="G56" s="155"/>
      <c r="H56" s="154"/>
      <c r="I56" s="155"/>
      <c r="J56" s="154"/>
      <c r="K56" s="155"/>
      <c r="L56" s="154"/>
      <c r="M56" s="155"/>
      <c r="N56" s="154"/>
      <c r="O56" s="155"/>
      <c r="P56" s="154"/>
      <c r="Q56" s="155"/>
      <c r="R56" s="154"/>
      <c r="S56" s="155"/>
      <c r="T56" s="154"/>
      <c r="U56" s="155"/>
      <c r="V56" s="154"/>
      <c r="W56" s="155"/>
      <c r="X56" s="154"/>
      <c r="Y56" s="155"/>
      <c r="Z56" s="154">
        <v>1</v>
      </c>
      <c r="AA56" s="155">
        <v>0</v>
      </c>
      <c r="AB56" s="154"/>
      <c r="AC56" s="155"/>
      <c r="AD56" s="154"/>
      <c r="AE56" s="155"/>
      <c r="AF56" s="154"/>
      <c r="AG56" s="155"/>
      <c r="AH56" s="154"/>
      <c r="AI56" s="155"/>
      <c r="AJ56" s="154"/>
      <c r="AK56" s="155"/>
    </row>
    <row r="57" spans="1:37" s="119" customFormat="1" x14ac:dyDescent="0.2">
      <c r="A57" s="145" t="s">
        <v>97</v>
      </c>
      <c r="B57" s="154"/>
      <c r="C57" s="155"/>
      <c r="D57" s="154"/>
      <c r="E57" s="155"/>
      <c r="F57" s="154"/>
      <c r="G57" s="155"/>
      <c r="H57" s="154"/>
      <c r="I57" s="155"/>
      <c r="J57" s="154"/>
      <c r="K57" s="155"/>
      <c r="L57" s="154"/>
      <c r="M57" s="155"/>
      <c r="N57" s="154"/>
      <c r="O57" s="155"/>
      <c r="P57" s="154"/>
      <c r="Q57" s="155"/>
      <c r="R57" s="154"/>
      <c r="S57" s="155"/>
      <c r="T57" s="154"/>
      <c r="U57" s="155"/>
      <c r="V57" s="154"/>
      <c r="W57" s="155"/>
      <c r="X57" s="154"/>
      <c r="Y57" s="155"/>
      <c r="Z57" s="154">
        <v>0</v>
      </c>
      <c r="AA57" s="155">
        <v>0</v>
      </c>
      <c r="AB57" s="154"/>
      <c r="AC57" s="155"/>
      <c r="AD57" s="154"/>
      <c r="AE57" s="155"/>
      <c r="AF57" s="154"/>
      <c r="AG57" s="155"/>
      <c r="AH57" s="154"/>
      <c r="AI57" s="155"/>
      <c r="AJ57" s="154"/>
      <c r="AK57" s="155"/>
    </row>
    <row r="58" spans="1:37" s="119" customFormat="1" x14ac:dyDescent="0.2">
      <c r="A58" s="145" t="s">
        <v>98</v>
      </c>
      <c r="B58" s="154"/>
      <c r="C58" s="155"/>
      <c r="D58" s="154"/>
      <c r="E58" s="155"/>
      <c r="F58" s="154"/>
      <c r="G58" s="155"/>
      <c r="H58" s="154"/>
      <c r="I58" s="155"/>
      <c r="J58" s="154"/>
      <c r="K58" s="155"/>
      <c r="L58" s="154"/>
      <c r="M58" s="155"/>
      <c r="N58" s="154"/>
      <c r="O58" s="155"/>
      <c r="P58" s="154"/>
      <c r="Q58" s="155"/>
      <c r="R58" s="154"/>
      <c r="S58" s="155"/>
      <c r="T58" s="154"/>
      <c r="U58" s="155"/>
      <c r="V58" s="154"/>
      <c r="W58" s="154"/>
      <c r="X58" s="154"/>
      <c r="Y58" s="155"/>
      <c r="Z58" s="154">
        <v>0</v>
      </c>
      <c r="AA58" s="155">
        <v>0</v>
      </c>
      <c r="AB58" s="154"/>
      <c r="AC58" s="155"/>
      <c r="AD58" s="154"/>
      <c r="AE58" s="155"/>
      <c r="AF58" s="154"/>
      <c r="AG58" s="155"/>
      <c r="AH58" s="154"/>
      <c r="AI58" s="155"/>
      <c r="AJ58" s="154"/>
      <c r="AK58" s="155"/>
    </row>
    <row r="59" spans="1:37" s="119" customFormat="1" x14ac:dyDescent="0.2">
      <c r="A59" s="145" t="s">
        <v>99</v>
      </c>
      <c r="B59" s="154"/>
      <c r="C59" s="155"/>
      <c r="D59" s="154"/>
      <c r="E59" s="155"/>
      <c r="F59" s="154"/>
      <c r="G59" s="155"/>
      <c r="H59" s="154"/>
      <c r="I59" s="155"/>
      <c r="J59" s="154"/>
      <c r="K59" s="155"/>
      <c r="L59" s="154"/>
      <c r="M59" s="155"/>
      <c r="N59" s="154"/>
      <c r="O59" s="155"/>
      <c r="P59" s="154"/>
      <c r="Q59" s="155"/>
      <c r="R59" s="154"/>
      <c r="S59" s="155"/>
      <c r="T59" s="154"/>
      <c r="U59" s="155"/>
      <c r="V59" s="154"/>
      <c r="W59" s="155"/>
      <c r="X59" s="154"/>
      <c r="Y59" s="155"/>
      <c r="Z59" s="154">
        <v>0</v>
      </c>
      <c r="AA59" s="155">
        <v>0</v>
      </c>
      <c r="AB59" s="154"/>
      <c r="AC59" s="155"/>
      <c r="AD59" s="154"/>
      <c r="AE59" s="155"/>
      <c r="AF59" s="154"/>
      <c r="AG59" s="155"/>
      <c r="AH59" s="154"/>
      <c r="AI59" s="155"/>
      <c r="AJ59" s="154"/>
      <c r="AK59" s="155"/>
    </row>
    <row r="60" spans="1:37" s="119" customFormat="1" x14ac:dyDescent="0.2">
      <c r="A60" s="145" t="s">
        <v>100</v>
      </c>
      <c r="B60" s="154"/>
      <c r="C60" s="155"/>
      <c r="D60" s="154"/>
      <c r="E60" s="155"/>
      <c r="F60" s="154"/>
      <c r="G60" s="155"/>
      <c r="H60" s="154"/>
      <c r="I60" s="155"/>
      <c r="J60" s="154"/>
      <c r="K60" s="155"/>
      <c r="L60" s="154"/>
      <c r="M60" s="155"/>
      <c r="N60" s="154"/>
      <c r="O60" s="155"/>
      <c r="P60" s="154"/>
      <c r="Q60" s="155"/>
      <c r="R60" s="154"/>
      <c r="S60" s="155"/>
      <c r="T60" s="154"/>
      <c r="U60" s="155"/>
      <c r="V60" s="154"/>
      <c r="W60" s="155"/>
      <c r="X60" s="154"/>
      <c r="Y60" s="155"/>
      <c r="Z60" s="154">
        <v>0</v>
      </c>
      <c r="AA60" s="155">
        <v>0</v>
      </c>
      <c r="AB60" s="154"/>
      <c r="AC60" s="155"/>
      <c r="AD60" s="154"/>
      <c r="AE60" s="155"/>
      <c r="AF60" s="154"/>
      <c r="AG60" s="155"/>
      <c r="AH60" s="154"/>
      <c r="AI60" s="155"/>
      <c r="AJ60" s="154"/>
      <c r="AK60" s="155"/>
    </row>
    <row r="61" spans="1:37" s="119" customFormat="1" x14ac:dyDescent="0.2">
      <c r="A61" s="145" t="s">
        <v>101</v>
      </c>
      <c r="B61" s="154"/>
      <c r="C61" s="155"/>
      <c r="D61" s="154"/>
      <c r="E61" s="155"/>
      <c r="F61" s="154"/>
      <c r="G61" s="155"/>
      <c r="H61" s="154"/>
      <c r="I61" s="155"/>
      <c r="J61" s="154"/>
      <c r="K61" s="155"/>
      <c r="L61" s="154"/>
      <c r="M61" s="155"/>
      <c r="N61" s="154"/>
      <c r="O61" s="155"/>
      <c r="P61" s="154"/>
      <c r="Q61" s="155"/>
      <c r="R61" s="154"/>
      <c r="S61" s="155"/>
      <c r="T61" s="154"/>
      <c r="U61" s="155"/>
      <c r="V61" s="154"/>
      <c r="W61" s="155"/>
      <c r="X61" s="154"/>
      <c r="Y61" s="155"/>
      <c r="Z61" s="154">
        <v>1</v>
      </c>
      <c r="AA61" s="155">
        <v>0</v>
      </c>
      <c r="AB61" s="154"/>
      <c r="AC61" s="155"/>
      <c r="AD61" s="154"/>
      <c r="AE61" s="155"/>
      <c r="AF61" s="154"/>
      <c r="AG61" s="155"/>
      <c r="AH61" s="154"/>
      <c r="AI61" s="155"/>
      <c r="AJ61" s="154"/>
      <c r="AK61" s="155"/>
    </row>
    <row r="62" spans="1:37" s="119" customFormat="1" x14ac:dyDescent="0.2">
      <c r="A62" s="145" t="s">
        <v>102</v>
      </c>
      <c r="B62" s="154"/>
      <c r="C62" s="155"/>
      <c r="D62" s="154"/>
      <c r="E62" s="155"/>
      <c r="F62" s="154"/>
      <c r="G62" s="155"/>
      <c r="H62" s="154"/>
      <c r="I62" s="155"/>
      <c r="J62" s="154"/>
      <c r="K62" s="155"/>
      <c r="L62" s="154"/>
      <c r="M62" s="155"/>
      <c r="N62" s="154"/>
      <c r="O62" s="155"/>
      <c r="P62" s="154"/>
      <c r="Q62" s="155"/>
      <c r="R62" s="154"/>
      <c r="S62" s="155"/>
      <c r="T62" s="154"/>
      <c r="U62" s="155"/>
      <c r="V62" s="154"/>
      <c r="W62" s="155"/>
      <c r="X62" s="154"/>
      <c r="Y62" s="155"/>
      <c r="Z62" s="154">
        <v>0.6</v>
      </c>
      <c r="AA62" s="155">
        <v>0</v>
      </c>
      <c r="AB62" s="154"/>
      <c r="AC62" s="155"/>
      <c r="AD62" s="154"/>
      <c r="AE62" s="155"/>
      <c r="AF62" s="154"/>
      <c r="AG62" s="155"/>
      <c r="AH62" s="154"/>
      <c r="AI62" s="155"/>
      <c r="AJ62" s="154"/>
      <c r="AK62" s="155"/>
    </row>
    <row r="63" spans="1:37" s="119" customFormat="1" x14ac:dyDescent="0.2">
      <c r="A63" s="145" t="s">
        <v>103</v>
      </c>
      <c r="B63" s="154"/>
      <c r="C63" s="155"/>
      <c r="D63" s="154"/>
      <c r="E63" s="155"/>
      <c r="F63" s="154"/>
      <c r="G63" s="155"/>
      <c r="H63" s="154"/>
      <c r="I63" s="155"/>
      <c r="J63" s="154"/>
      <c r="K63" s="155"/>
      <c r="L63" s="154"/>
      <c r="M63" s="155"/>
      <c r="N63" s="154"/>
      <c r="O63" s="155"/>
      <c r="P63" s="154"/>
      <c r="Q63" s="155"/>
      <c r="R63" s="154"/>
      <c r="S63" s="155"/>
      <c r="T63" s="154"/>
      <c r="U63" s="155"/>
      <c r="V63" s="154"/>
      <c r="W63" s="155"/>
      <c r="X63" s="154"/>
      <c r="Y63" s="155"/>
      <c r="Z63" s="154">
        <v>0</v>
      </c>
      <c r="AA63" s="155">
        <v>0.4</v>
      </c>
      <c r="AB63" s="154"/>
      <c r="AC63" s="155"/>
      <c r="AD63" s="154"/>
      <c r="AE63" s="155"/>
      <c r="AF63" s="154"/>
      <c r="AG63" s="155"/>
      <c r="AH63" s="154"/>
      <c r="AI63" s="155"/>
      <c r="AJ63" s="154"/>
      <c r="AK63" s="155"/>
    </row>
    <row r="64" spans="1:37" s="119" customFormat="1" x14ac:dyDescent="0.2">
      <c r="A64" s="145" t="s">
        <v>104</v>
      </c>
      <c r="B64" s="154"/>
      <c r="C64" s="155"/>
      <c r="D64" s="154"/>
      <c r="E64" s="155"/>
      <c r="F64" s="154"/>
      <c r="G64" s="155"/>
      <c r="H64" s="154"/>
      <c r="I64" s="155"/>
      <c r="J64" s="154"/>
      <c r="K64" s="155"/>
      <c r="L64" s="154"/>
      <c r="M64" s="155"/>
      <c r="N64" s="154"/>
      <c r="O64" s="155"/>
      <c r="P64" s="154"/>
      <c r="Q64" s="155"/>
      <c r="R64" s="154"/>
      <c r="S64" s="155"/>
      <c r="T64" s="154"/>
      <c r="U64" s="155"/>
      <c r="V64" s="154"/>
      <c r="W64" s="155"/>
      <c r="X64" s="154"/>
      <c r="Y64" s="155"/>
      <c r="Z64" s="154">
        <v>0</v>
      </c>
      <c r="AA64" s="155">
        <v>0</v>
      </c>
      <c r="AB64" s="154"/>
      <c r="AC64" s="155"/>
      <c r="AD64" s="154"/>
      <c r="AE64" s="155"/>
      <c r="AF64" s="154"/>
      <c r="AG64" s="155"/>
      <c r="AH64" s="154"/>
      <c r="AI64" s="155"/>
      <c r="AJ64" s="154"/>
      <c r="AK64" s="155"/>
    </row>
    <row r="65" spans="1:37" s="119" customFormat="1" x14ac:dyDescent="0.2">
      <c r="A65" s="145" t="s">
        <v>107</v>
      </c>
      <c r="B65" s="154"/>
      <c r="C65" s="155"/>
      <c r="D65" s="154"/>
      <c r="E65" s="155"/>
      <c r="F65" s="154"/>
      <c r="G65" s="155"/>
      <c r="H65" s="154"/>
      <c r="I65" s="155"/>
      <c r="J65" s="154"/>
      <c r="K65" s="155"/>
      <c r="L65" s="154"/>
      <c r="M65" s="155"/>
      <c r="N65" s="154"/>
      <c r="O65" s="155"/>
      <c r="P65" s="154"/>
      <c r="Q65" s="155"/>
      <c r="R65" s="154"/>
      <c r="S65" s="155"/>
      <c r="T65" s="154"/>
      <c r="U65" s="155"/>
      <c r="V65" s="154"/>
      <c r="W65" s="155"/>
      <c r="X65" s="154"/>
      <c r="Y65" s="155"/>
      <c r="Z65" s="154">
        <v>0</v>
      </c>
      <c r="AA65" s="155">
        <v>0</v>
      </c>
      <c r="AB65" s="154"/>
      <c r="AC65" s="155"/>
      <c r="AD65" s="154"/>
      <c r="AE65" s="155"/>
      <c r="AF65" s="154"/>
      <c r="AG65" s="155"/>
      <c r="AH65" s="154"/>
      <c r="AI65" s="155"/>
      <c r="AJ65" s="154"/>
      <c r="AK65" s="155"/>
    </row>
    <row r="66" spans="1:37" s="119" customFormat="1" x14ac:dyDescent="0.2">
      <c r="A66" s="145" t="s">
        <v>108</v>
      </c>
      <c r="B66" s="154"/>
      <c r="C66" s="155"/>
      <c r="D66" s="154"/>
      <c r="E66" s="155"/>
      <c r="F66" s="154"/>
      <c r="G66" s="155"/>
      <c r="H66" s="154"/>
      <c r="I66" s="155"/>
      <c r="J66" s="154"/>
      <c r="K66" s="155"/>
      <c r="L66" s="154"/>
      <c r="M66" s="155"/>
      <c r="N66" s="154"/>
      <c r="O66" s="155"/>
      <c r="P66" s="154"/>
      <c r="Q66" s="155"/>
      <c r="R66" s="154"/>
      <c r="S66" s="155"/>
      <c r="T66" s="154"/>
      <c r="U66" s="155"/>
      <c r="V66" s="154"/>
      <c r="W66" s="155"/>
      <c r="X66" s="154"/>
      <c r="Y66" s="155"/>
      <c r="Z66" s="154">
        <v>0</v>
      </c>
      <c r="AA66" s="155">
        <v>0</v>
      </c>
      <c r="AB66" s="154"/>
      <c r="AC66" s="155"/>
      <c r="AD66" s="154"/>
      <c r="AE66" s="155"/>
      <c r="AF66" s="154"/>
      <c r="AG66" s="155"/>
      <c r="AH66" s="154"/>
      <c r="AI66" s="155"/>
      <c r="AJ66" s="154"/>
      <c r="AK66" s="155"/>
    </row>
    <row r="67" spans="1:37" s="119" customFormat="1" x14ac:dyDescent="0.2">
      <c r="A67" s="145" t="s">
        <v>109</v>
      </c>
      <c r="B67" s="154"/>
      <c r="C67" s="155"/>
      <c r="D67" s="154"/>
      <c r="E67" s="155"/>
      <c r="F67" s="154"/>
      <c r="G67" s="155"/>
      <c r="H67" s="154"/>
      <c r="I67" s="155"/>
      <c r="J67" s="154"/>
      <c r="K67" s="155"/>
      <c r="L67" s="154"/>
      <c r="M67" s="155"/>
      <c r="N67" s="154"/>
      <c r="O67" s="155"/>
      <c r="P67" s="154"/>
      <c r="Q67" s="155"/>
      <c r="R67" s="154"/>
      <c r="S67" s="155"/>
      <c r="T67" s="154"/>
      <c r="U67" s="155"/>
      <c r="V67" s="154"/>
      <c r="W67" s="155"/>
      <c r="X67" s="154"/>
      <c r="Y67" s="155"/>
      <c r="Z67" s="154">
        <v>1</v>
      </c>
      <c r="AA67" s="155">
        <v>0</v>
      </c>
      <c r="AB67" s="154"/>
      <c r="AC67" s="155"/>
      <c r="AD67" s="154"/>
      <c r="AE67" s="155"/>
      <c r="AF67" s="154"/>
      <c r="AG67" s="155"/>
      <c r="AH67" s="154"/>
      <c r="AI67" s="155"/>
      <c r="AJ67" s="154"/>
      <c r="AK67" s="155"/>
    </row>
    <row r="68" spans="1:37" s="119" customFormat="1" x14ac:dyDescent="0.2">
      <c r="A68" s="145" t="s">
        <v>210</v>
      </c>
      <c r="B68" s="154"/>
      <c r="C68" s="155"/>
      <c r="D68" s="154"/>
      <c r="E68" s="155"/>
      <c r="F68" s="154"/>
      <c r="G68" s="155"/>
      <c r="H68" s="154"/>
      <c r="I68" s="155"/>
      <c r="J68" s="154"/>
      <c r="K68" s="155"/>
      <c r="L68" s="154"/>
      <c r="M68" s="155"/>
      <c r="N68" s="154"/>
      <c r="O68" s="155"/>
      <c r="P68" s="154"/>
      <c r="Q68" s="155"/>
      <c r="R68" s="154"/>
      <c r="S68" s="155"/>
      <c r="T68" s="154"/>
      <c r="U68" s="155"/>
      <c r="V68" s="154"/>
      <c r="W68" s="155"/>
      <c r="X68" s="154"/>
      <c r="Y68" s="155"/>
      <c r="Z68" s="154">
        <v>0.75</v>
      </c>
      <c r="AA68" s="155">
        <v>0</v>
      </c>
      <c r="AB68" s="154"/>
      <c r="AC68" s="155"/>
      <c r="AD68" s="154"/>
      <c r="AE68" s="155"/>
      <c r="AF68" s="154"/>
      <c r="AG68" s="155"/>
      <c r="AH68" s="154"/>
      <c r="AI68" s="155"/>
      <c r="AJ68" s="154"/>
      <c r="AK68" s="155"/>
    </row>
    <row r="69" spans="1:37" s="119" customFormat="1" x14ac:dyDescent="0.2">
      <c r="A69" s="145" t="s">
        <v>211</v>
      </c>
      <c r="B69" s="154"/>
      <c r="C69" s="155"/>
      <c r="D69" s="154"/>
      <c r="E69" s="155"/>
      <c r="F69" s="154"/>
      <c r="G69" s="155"/>
      <c r="H69" s="154"/>
      <c r="I69" s="155"/>
      <c r="J69" s="154"/>
      <c r="K69" s="155"/>
      <c r="L69" s="154"/>
      <c r="M69" s="155"/>
      <c r="N69" s="154"/>
      <c r="O69" s="155"/>
      <c r="P69" s="154"/>
      <c r="Q69" s="155"/>
      <c r="R69" s="154"/>
      <c r="S69" s="155"/>
      <c r="T69" s="154"/>
      <c r="U69" s="155"/>
      <c r="V69" s="154"/>
      <c r="W69" s="155"/>
      <c r="X69" s="154"/>
      <c r="Y69" s="155"/>
      <c r="Z69" s="154">
        <v>0.39</v>
      </c>
      <c r="AA69" s="155">
        <v>0</v>
      </c>
      <c r="AB69" s="154"/>
      <c r="AC69" s="155"/>
      <c r="AD69" s="154"/>
      <c r="AE69" s="155"/>
      <c r="AF69" s="154"/>
      <c r="AG69" s="155"/>
      <c r="AH69" s="154"/>
      <c r="AI69" s="155"/>
      <c r="AJ69" s="154"/>
      <c r="AK69" s="155"/>
    </row>
    <row r="70" spans="1:37" s="119" customFormat="1" x14ac:dyDescent="0.2">
      <c r="A70" s="145" t="s">
        <v>212</v>
      </c>
      <c r="B70" s="154"/>
      <c r="C70" s="155"/>
      <c r="D70" s="154"/>
      <c r="E70" s="155"/>
      <c r="F70" s="154"/>
      <c r="G70" s="155"/>
      <c r="H70" s="154"/>
      <c r="I70" s="155"/>
      <c r="J70" s="154"/>
      <c r="K70" s="155"/>
      <c r="L70" s="154"/>
      <c r="M70" s="155"/>
      <c r="N70" s="154"/>
      <c r="O70" s="155"/>
      <c r="P70" s="154"/>
      <c r="Q70" s="155"/>
      <c r="R70" s="154"/>
      <c r="S70" s="155"/>
      <c r="T70" s="154"/>
      <c r="U70" s="155"/>
      <c r="V70" s="154"/>
      <c r="W70" s="155"/>
      <c r="X70" s="154"/>
      <c r="Y70" s="155"/>
      <c r="Z70" s="154">
        <v>0</v>
      </c>
      <c r="AA70" s="155">
        <v>0</v>
      </c>
      <c r="AB70" s="154"/>
      <c r="AC70" s="155"/>
      <c r="AD70" s="154"/>
      <c r="AE70" s="155"/>
      <c r="AF70" s="154"/>
      <c r="AG70" s="155"/>
      <c r="AH70" s="154"/>
      <c r="AI70" s="155"/>
      <c r="AJ70" s="154"/>
      <c r="AK70" s="155"/>
    </row>
    <row r="71" spans="1:37" s="119" customFormat="1" x14ac:dyDescent="0.2">
      <c r="A71" s="145" t="s">
        <v>213</v>
      </c>
      <c r="B71" s="154"/>
      <c r="C71" s="155"/>
      <c r="D71" s="154"/>
      <c r="E71" s="155"/>
      <c r="F71" s="154"/>
      <c r="G71" s="155"/>
      <c r="H71" s="154"/>
      <c r="I71" s="155"/>
      <c r="J71" s="154"/>
      <c r="K71" s="155"/>
      <c r="L71" s="154"/>
      <c r="M71" s="155"/>
      <c r="N71" s="154"/>
      <c r="O71" s="155"/>
      <c r="P71" s="154"/>
      <c r="Q71" s="155"/>
      <c r="R71" s="154"/>
      <c r="S71" s="155"/>
      <c r="T71" s="154"/>
      <c r="U71" s="155"/>
      <c r="V71" s="154"/>
      <c r="W71" s="155"/>
      <c r="X71" s="154"/>
      <c r="Y71" s="155"/>
      <c r="Z71" s="154">
        <v>0</v>
      </c>
      <c r="AA71" s="155">
        <v>0</v>
      </c>
      <c r="AB71" s="154"/>
      <c r="AC71" s="155"/>
      <c r="AD71" s="154"/>
      <c r="AE71" s="155"/>
      <c r="AF71" s="154"/>
      <c r="AG71" s="155"/>
      <c r="AH71" s="154"/>
      <c r="AI71" s="155"/>
      <c r="AJ71" s="154"/>
      <c r="AK71" s="155"/>
    </row>
    <row r="72" spans="1:37" s="119" customFormat="1" x14ac:dyDescent="0.2">
      <c r="A72" s="145" t="s">
        <v>214</v>
      </c>
      <c r="B72" s="154"/>
      <c r="C72" s="155"/>
      <c r="D72" s="154"/>
      <c r="E72" s="155"/>
      <c r="F72" s="154"/>
      <c r="G72" s="155"/>
      <c r="H72" s="154"/>
      <c r="I72" s="155"/>
      <c r="J72" s="154"/>
      <c r="K72" s="155"/>
      <c r="L72" s="154"/>
      <c r="M72" s="155"/>
      <c r="N72" s="154"/>
      <c r="O72" s="155"/>
      <c r="P72" s="154"/>
      <c r="Q72" s="155"/>
      <c r="R72" s="154"/>
      <c r="S72" s="155"/>
      <c r="T72" s="154"/>
      <c r="U72" s="155"/>
      <c r="V72" s="154"/>
      <c r="W72" s="155"/>
      <c r="X72" s="154"/>
      <c r="Y72" s="155"/>
      <c r="Z72" s="154">
        <v>0</v>
      </c>
      <c r="AA72" s="155">
        <v>0</v>
      </c>
      <c r="AB72" s="154"/>
      <c r="AC72" s="155"/>
      <c r="AD72" s="154"/>
      <c r="AE72" s="155"/>
      <c r="AF72" s="154"/>
      <c r="AG72" s="155"/>
      <c r="AH72" s="154"/>
      <c r="AI72" s="155"/>
      <c r="AJ72" s="154"/>
      <c r="AK72" s="155"/>
    </row>
    <row r="73" spans="1:37" s="119" customFormat="1" x14ac:dyDescent="0.2">
      <c r="A73" s="145" t="s">
        <v>116</v>
      </c>
      <c r="B73" s="154"/>
      <c r="C73" s="155"/>
      <c r="D73" s="154"/>
      <c r="E73" s="155"/>
      <c r="F73" s="154"/>
      <c r="G73" s="155"/>
      <c r="H73" s="154"/>
      <c r="I73" s="155"/>
      <c r="J73" s="154"/>
      <c r="K73" s="155"/>
      <c r="L73" s="154"/>
      <c r="M73" s="155"/>
      <c r="N73" s="154"/>
      <c r="O73" s="155"/>
      <c r="P73" s="154"/>
      <c r="Q73" s="155"/>
      <c r="R73" s="154"/>
      <c r="S73" s="155"/>
      <c r="T73" s="154"/>
      <c r="U73" s="155"/>
      <c r="V73" s="154"/>
      <c r="W73" s="155"/>
      <c r="X73" s="154"/>
      <c r="Y73" s="155"/>
      <c r="Z73" s="154">
        <v>0</v>
      </c>
      <c r="AA73" s="155">
        <v>0.02</v>
      </c>
      <c r="AB73" s="154"/>
      <c r="AC73" s="155"/>
      <c r="AD73" s="154"/>
      <c r="AE73" s="155"/>
      <c r="AF73" s="154"/>
      <c r="AG73" s="155"/>
      <c r="AH73" s="154"/>
      <c r="AI73" s="155"/>
      <c r="AJ73" s="154"/>
      <c r="AK73" s="155"/>
    </row>
    <row r="74" spans="1:37" s="119" customFormat="1" x14ac:dyDescent="0.2">
      <c r="A74" s="145" t="s">
        <v>215</v>
      </c>
      <c r="B74" s="154"/>
      <c r="C74" s="155"/>
      <c r="D74" s="154"/>
      <c r="E74" s="155"/>
      <c r="F74" s="154"/>
      <c r="G74" s="155"/>
      <c r="H74" s="154"/>
      <c r="I74" s="155"/>
      <c r="J74" s="154"/>
      <c r="K74" s="155"/>
      <c r="L74" s="154"/>
      <c r="M74" s="155"/>
      <c r="N74" s="154"/>
      <c r="O74" s="155"/>
      <c r="P74" s="154"/>
      <c r="Q74" s="155"/>
      <c r="R74" s="154"/>
      <c r="S74" s="155"/>
      <c r="T74" s="154"/>
      <c r="U74" s="155"/>
      <c r="V74" s="154"/>
      <c r="W74" s="155"/>
      <c r="X74" s="154"/>
      <c r="Y74" s="155"/>
      <c r="Z74" s="154">
        <v>0.28999999999999998</v>
      </c>
      <c r="AA74" s="155">
        <v>0.04</v>
      </c>
      <c r="AB74" s="154"/>
      <c r="AC74" s="155"/>
      <c r="AD74" s="154"/>
      <c r="AE74" s="155"/>
      <c r="AF74" s="154"/>
      <c r="AG74" s="155"/>
      <c r="AH74" s="154"/>
      <c r="AI74" s="155"/>
      <c r="AJ74" s="154"/>
      <c r="AK74" s="155"/>
    </row>
    <row r="75" spans="1:37" s="119" customFormat="1" x14ac:dyDescent="0.2">
      <c r="A75" s="145" t="s">
        <v>118</v>
      </c>
      <c r="B75" s="154"/>
      <c r="C75" s="155"/>
      <c r="D75" s="154"/>
      <c r="E75" s="155"/>
      <c r="F75" s="154"/>
      <c r="G75" s="155"/>
      <c r="H75" s="154"/>
      <c r="I75" s="155"/>
      <c r="J75" s="154"/>
      <c r="K75" s="155"/>
      <c r="L75" s="154"/>
      <c r="M75" s="155"/>
      <c r="N75" s="154"/>
      <c r="O75" s="155"/>
      <c r="P75" s="154"/>
      <c r="Q75" s="155"/>
      <c r="R75" s="154"/>
      <c r="S75" s="155"/>
      <c r="T75" s="154"/>
      <c r="U75" s="155"/>
      <c r="V75" s="154"/>
      <c r="W75" s="155"/>
      <c r="X75" s="154"/>
      <c r="Y75" s="155"/>
      <c r="Z75" s="154">
        <v>0.88</v>
      </c>
      <c r="AA75" s="155">
        <v>0</v>
      </c>
      <c r="AB75" s="154"/>
      <c r="AC75" s="155"/>
      <c r="AD75" s="154"/>
      <c r="AE75" s="155"/>
      <c r="AF75" s="154"/>
      <c r="AG75" s="155"/>
      <c r="AH75" s="154"/>
      <c r="AI75" s="155"/>
      <c r="AJ75" s="154"/>
      <c r="AK75" s="155"/>
    </row>
    <row r="76" spans="1:37" s="119" customFormat="1" x14ac:dyDescent="0.2">
      <c r="A76" s="145" t="s">
        <v>216</v>
      </c>
      <c r="B76" s="154"/>
      <c r="C76" s="155"/>
      <c r="D76" s="154"/>
      <c r="E76" s="155"/>
      <c r="F76" s="154"/>
      <c r="G76" s="155"/>
      <c r="H76" s="154"/>
      <c r="I76" s="155"/>
      <c r="J76" s="154"/>
      <c r="K76" s="155"/>
      <c r="L76" s="154"/>
      <c r="M76" s="155"/>
      <c r="N76" s="154"/>
      <c r="O76" s="155"/>
      <c r="P76" s="154"/>
      <c r="Q76" s="155"/>
      <c r="R76" s="154"/>
      <c r="S76" s="155"/>
      <c r="T76" s="154"/>
      <c r="U76" s="155"/>
      <c r="V76" s="154"/>
      <c r="W76" s="155"/>
      <c r="X76" s="154"/>
      <c r="Y76" s="155"/>
      <c r="Z76" s="154">
        <v>1</v>
      </c>
      <c r="AA76" s="155">
        <v>0</v>
      </c>
      <c r="AB76" s="154"/>
      <c r="AC76" s="155"/>
      <c r="AD76" s="154"/>
      <c r="AE76" s="155"/>
      <c r="AF76" s="154"/>
      <c r="AG76" s="155"/>
      <c r="AH76" s="154"/>
      <c r="AI76" s="155"/>
      <c r="AJ76" s="154"/>
      <c r="AK76" s="155"/>
    </row>
    <row r="77" spans="1:37" s="119" customFormat="1" x14ac:dyDescent="0.2">
      <c r="A77" s="145" t="s">
        <v>217</v>
      </c>
      <c r="B77" s="154"/>
      <c r="C77" s="155"/>
      <c r="D77" s="154"/>
      <c r="E77" s="155"/>
      <c r="F77" s="154"/>
      <c r="G77" s="155"/>
      <c r="H77" s="154"/>
      <c r="I77" s="155"/>
      <c r="J77" s="154"/>
      <c r="K77" s="155"/>
      <c r="L77" s="154"/>
      <c r="M77" s="155"/>
      <c r="N77" s="154"/>
      <c r="O77" s="155"/>
      <c r="P77" s="154"/>
      <c r="Q77" s="155"/>
      <c r="R77" s="154"/>
      <c r="S77" s="155"/>
      <c r="T77" s="154"/>
      <c r="U77" s="155"/>
      <c r="V77" s="154"/>
      <c r="W77" s="155"/>
      <c r="X77" s="154"/>
      <c r="Y77" s="155"/>
      <c r="Z77" s="154">
        <v>0.17</v>
      </c>
      <c r="AA77" s="155">
        <v>0</v>
      </c>
      <c r="AB77" s="154"/>
      <c r="AC77" s="155"/>
      <c r="AD77" s="154"/>
      <c r="AE77" s="155"/>
      <c r="AF77" s="154"/>
      <c r="AG77" s="155"/>
      <c r="AH77" s="154"/>
      <c r="AI77" s="155"/>
      <c r="AJ77" s="154"/>
      <c r="AK77" s="155"/>
    </row>
    <row r="78" spans="1:37" s="119" customFormat="1" x14ac:dyDescent="0.2">
      <c r="A78" s="145" t="s">
        <v>121</v>
      </c>
      <c r="B78" s="154"/>
      <c r="C78" s="155"/>
      <c r="D78" s="154"/>
      <c r="E78" s="155"/>
      <c r="F78" s="154"/>
      <c r="G78" s="155"/>
      <c r="H78" s="154"/>
      <c r="I78" s="155"/>
      <c r="J78" s="154"/>
      <c r="K78" s="155"/>
      <c r="L78" s="154"/>
      <c r="M78" s="155"/>
      <c r="N78" s="154"/>
      <c r="O78" s="155"/>
      <c r="P78" s="154"/>
      <c r="Q78" s="155"/>
      <c r="R78" s="154"/>
      <c r="S78" s="155"/>
      <c r="T78" s="154"/>
      <c r="U78" s="155"/>
      <c r="V78" s="154"/>
      <c r="W78" s="155"/>
      <c r="X78" s="154"/>
      <c r="Y78" s="155"/>
      <c r="Z78" s="154">
        <v>1</v>
      </c>
      <c r="AA78" s="155">
        <v>0</v>
      </c>
      <c r="AB78" s="154"/>
      <c r="AC78" s="155"/>
      <c r="AD78" s="154"/>
      <c r="AE78" s="155"/>
      <c r="AF78" s="154"/>
      <c r="AG78" s="155"/>
      <c r="AH78" s="154"/>
      <c r="AI78" s="155"/>
      <c r="AJ78" s="154"/>
      <c r="AK78" s="155"/>
    </row>
    <row r="79" spans="1:37" s="119" customFormat="1" x14ac:dyDescent="0.2">
      <c r="A79" s="145" t="s">
        <v>122</v>
      </c>
      <c r="B79" s="154"/>
      <c r="C79" s="155"/>
      <c r="D79" s="154"/>
      <c r="E79" s="155"/>
      <c r="F79" s="154"/>
      <c r="G79" s="155"/>
      <c r="H79" s="154"/>
      <c r="I79" s="155"/>
      <c r="J79" s="154"/>
      <c r="K79" s="155"/>
      <c r="L79" s="154"/>
      <c r="M79" s="155"/>
      <c r="N79" s="154"/>
      <c r="O79" s="155"/>
      <c r="P79" s="154"/>
      <c r="Q79" s="155"/>
      <c r="R79" s="154"/>
      <c r="S79" s="155"/>
      <c r="T79" s="154"/>
      <c r="U79" s="155"/>
      <c r="V79" s="154"/>
      <c r="W79" s="155"/>
      <c r="X79" s="154"/>
      <c r="Y79" s="155"/>
      <c r="Z79" s="154">
        <v>0</v>
      </c>
      <c r="AA79" s="155">
        <v>0</v>
      </c>
      <c r="AB79" s="154"/>
      <c r="AC79" s="155"/>
      <c r="AD79" s="154"/>
      <c r="AE79" s="155"/>
      <c r="AF79" s="154"/>
      <c r="AG79" s="155"/>
      <c r="AH79" s="154"/>
      <c r="AI79" s="155"/>
      <c r="AJ79" s="154"/>
      <c r="AK79" s="155"/>
    </row>
    <row r="80" spans="1:37" s="158" customFormat="1" x14ac:dyDescent="0.2">
      <c r="A80" s="148" t="s">
        <v>15</v>
      </c>
      <c r="B80" s="156"/>
      <c r="C80" s="157"/>
      <c r="D80" s="156"/>
      <c r="E80" s="157"/>
      <c r="F80" s="156"/>
      <c r="G80" s="157"/>
      <c r="H80" s="156"/>
      <c r="I80" s="157"/>
      <c r="J80" s="156"/>
      <c r="K80" s="157"/>
      <c r="L80" s="156"/>
      <c r="M80" s="157"/>
      <c r="N80" s="156"/>
      <c r="O80" s="157"/>
      <c r="P80" s="156"/>
      <c r="Q80" s="157"/>
      <c r="R80" s="156"/>
      <c r="S80" s="157"/>
      <c r="T80" s="156"/>
      <c r="U80" s="157"/>
      <c r="V80" s="156"/>
      <c r="W80" s="157"/>
      <c r="X80" s="156"/>
      <c r="Y80" s="157"/>
      <c r="Z80" s="156">
        <v>0.24</v>
      </c>
      <c r="AA80" s="157">
        <v>0.02</v>
      </c>
      <c r="AB80" s="156"/>
      <c r="AC80" s="157"/>
      <c r="AD80" s="156"/>
      <c r="AE80" s="157"/>
      <c r="AF80" s="156"/>
      <c r="AG80" s="157"/>
      <c r="AH80" s="156"/>
      <c r="AI80" s="157"/>
      <c r="AJ80" s="156"/>
      <c r="AK80" s="157"/>
    </row>
    <row r="81" spans="1:37" s="119" customFormat="1" x14ac:dyDescent="0.2">
      <c r="A81" s="149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</row>
    <row r="82" spans="1:37" s="114" customFormat="1" x14ac:dyDescent="0.25">
      <c r="A82" s="140" t="s">
        <v>219</v>
      </c>
      <c r="B82" s="152" t="str">
        <f>B$4</f>
        <v>26-31-jul-24</v>
      </c>
      <c r="C82" s="144"/>
      <c r="D82" s="152">
        <f>D$4</f>
        <v>45505</v>
      </c>
      <c r="E82" s="144"/>
      <c r="F82" s="152">
        <f>F$4</f>
        <v>45536</v>
      </c>
      <c r="G82" s="144"/>
      <c r="H82" s="152" t="str">
        <f>H$4</f>
        <v>Meta Parcial</v>
      </c>
      <c r="I82" s="144"/>
      <c r="J82" s="152" t="str">
        <f>J$4</f>
        <v>01-25-Out-24</v>
      </c>
      <c r="K82" s="144"/>
      <c r="L82" s="152" t="str">
        <f>L$4</f>
        <v>Meta Parcial</v>
      </c>
      <c r="M82" s="144"/>
      <c r="N82" s="152" t="str">
        <f>N$4</f>
        <v>26-31-Out-24</v>
      </c>
      <c r="O82" s="144"/>
      <c r="P82" s="152" t="str">
        <f>P$4</f>
        <v>Meta Mensal</v>
      </c>
      <c r="Q82" s="144"/>
      <c r="R82" s="152">
        <f>R$4</f>
        <v>45566</v>
      </c>
      <c r="S82" s="144"/>
      <c r="T82" s="152">
        <f>T$4</f>
        <v>45597</v>
      </c>
      <c r="U82" s="144"/>
      <c r="V82" s="152">
        <f>V$4</f>
        <v>45627</v>
      </c>
      <c r="W82" s="144"/>
      <c r="X82" s="152">
        <f>X$4</f>
        <v>45658</v>
      </c>
      <c r="Y82" s="144"/>
      <c r="Z82" s="152">
        <f>Z$4</f>
        <v>45689</v>
      </c>
      <c r="AA82" s="144"/>
      <c r="AB82" s="152">
        <f>AB$4</f>
        <v>45748</v>
      </c>
      <c r="AC82" s="144"/>
      <c r="AD82" s="152">
        <f>AD$4</f>
        <v>45778</v>
      </c>
      <c r="AE82" s="144"/>
      <c r="AF82" s="152">
        <f>AF$4</f>
        <v>45809</v>
      </c>
      <c r="AG82" s="144"/>
      <c r="AH82" s="152">
        <f>AH$4</f>
        <v>45839</v>
      </c>
      <c r="AI82" s="144"/>
      <c r="AJ82" s="152">
        <f>AJ$4</f>
        <v>45870</v>
      </c>
      <c r="AK82" s="144"/>
    </row>
    <row r="83" spans="1:37" s="114" customFormat="1" x14ac:dyDescent="0.25">
      <c r="A83" s="153" t="s">
        <v>207</v>
      </c>
      <c r="B83" s="152" t="s">
        <v>208</v>
      </c>
      <c r="C83" s="144" t="s">
        <v>209</v>
      </c>
      <c r="D83" s="152" t="s">
        <v>208</v>
      </c>
      <c r="E83" s="144" t="s">
        <v>209</v>
      </c>
      <c r="F83" s="152" t="s">
        <v>208</v>
      </c>
      <c r="G83" s="144" t="s">
        <v>209</v>
      </c>
      <c r="H83" s="152" t="s">
        <v>208</v>
      </c>
      <c r="I83" s="144" t="s">
        <v>209</v>
      </c>
      <c r="J83" s="152" t="s">
        <v>208</v>
      </c>
      <c r="K83" s="144" t="s">
        <v>209</v>
      </c>
      <c r="L83" s="152" t="s">
        <v>208</v>
      </c>
      <c r="M83" s="144" t="s">
        <v>209</v>
      </c>
      <c r="N83" s="152" t="s">
        <v>208</v>
      </c>
      <c r="O83" s="144" t="s">
        <v>209</v>
      </c>
      <c r="P83" s="152" t="s">
        <v>208</v>
      </c>
      <c r="Q83" s="144" t="s">
        <v>209</v>
      </c>
      <c r="R83" s="152" t="s">
        <v>208</v>
      </c>
      <c r="S83" s="144" t="s">
        <v>209</v>
      </c>
      <c r="T83" s="152" t="s">
        <v>208</v>
      </c>
      <c r="U83" s="144" t="s">
        <v>209</v>
      </c>
      <c r="V83" s="152" t="s">
        <v>208</v>
      </c>
      <c r="W83" s="144" t="s">
        <v>209</v>
      </c>
      <c r="X83" s="152" t="s">
        <v>208</v>
      </c>
      <c r="Y83" s="144" t="s">
        <v>209</v>
      </c>
      <c r="Z83" s="152" t="s">
        <v>208</v>
      </c>
      <c r="AA83" s="144" t="s">
        <v>209</v>
      </c>
      <c r="AB83" s="152" t="s">
        <v>208</v>
      </c>
      <c r="AC83" s="144" t="s">
        <v>209</v>
      </c>
      <c r="AD83" s="152" t="s">
        <v>208</v>
      </c>
      <c r="AE83" s="144" t="s">
        <v>209</v>
      </c>
      <c r="AF83" s="152" t="s">
        <v>208</v>
      </c>
      <c r="AG83" s="144" t="s">
        <v>209</v>
      </c>
      <c r="AH83" s="152" t="s">
        <v>208</v>
      </c>
      <c r="AI83" s="144" t="s">
        <v>209</v>
      </c>
      <c r="AJ83" s="152" t="s">
        <v>208</v>
      </c>
      <c r="AK83" s="144" t="s">
        <v>209</v>
      </c>
    </row>
    <row r="84" spans="1:37" s="119" customFormat="1" x14ac:dyDescent="0.2">
      <c r="A84" s="145" t="s">
        <v>95</v>
      </c>
      <c r="B84" s="154"/>
      <c r="C84" s="155"/>
      <c r="D84" s="154"/>
      <c r="E84" s="155"/>
      <c r="F84" s="154"/>
      <c r="G84" s="155"/>
      <c r="H84" s="154"/>
      <c r="I84" s="155"/>
      <c r="J84" s="154"/>
      <c r="K84" s="155"/>
      <c r="L84" s="154"/>
      <c r="M84" s="155"/>
      <c r="N84" s="154"/>
      <c r="O84" s="155"/>
      <c r="P84" s="154"/>
      <c r="Q84" s="155"/>
      <c r="R84" s="154"/>
      <c r="S84" s="155"/>
      <c r="T84" s="154"/>
      <c r="U84" s="155"/>
      <c r="V84" s="154"/>
      <c r="W84" s="155"/>
      <c r="X84" s="154"/>
      <c r="Y84" s="155"/>
      <c r="Z84" s="154">
        <v>0</v>
      </c>
      <c r="AA84" s="155">
        <v>0</v>
      </c>
      <c r="AB84" s="154"/>
      <c r="AC84" s="155"/>
      <c r="AD84" s="154"/>
      <c r="AE84" s="155"/>
      <c r="AF84" s="154"/>
      <c r="AG84" s="155"/>
      <c r="AH84" s="154"/>
      <c r="AI84" s="155"/>
      <c r="AJ84" s="154"/>
      <c r="AK84" s="155"/>
    </row>
    <row r="85" spans="1:37" s="119" customFormat="1" x14ac:dyDescent="0.2">
      <c r="A85" s="145" t="s">
        <v>96</v>
      </c>
      <c r="B85" s="154"/>
      <c r="C85" s="155"/>
      <c r="D85" s="154"/>
      <c r="E85" s="155"/>
      <c r="F85" s="154"/>
      <c r="G85" s="155"/>
      <c r="H85" s="154"/>
      <c r="I85" s="155"/>
      <c r="J85" s="154"/>
      <c r="K85" s="155"/>
      <c r="L85" s="154"/>
      <c r="M85" s="155"/>
      <c r="N85" s="154"/>
      <c r="O85" s="155"/>
      <c r="P85" s="154"/>
      <c r="Q85" s="155"/>
      <c r="R85" s="154"/>
      <c r="S85" s="155"/>
      <c r="T85" s="154"/>
      <c r="U85" s="155"/>
      <c r="V85" s="154"/>
      <c r="W85" s="155"/>
      <c r="X85" s="154"/>
      <c r="Y85" s="155"/>
      <c r="Z85" s="154">
        <v>0.8</v>
      </c>
      <c r="AA85" s="155">
        <v>0</v>
      </c>
      <c r="AB85" s="154"/>
      <c r="AC85" s="155"/>
      <c r="AD85" s="154"/>
      <c r="AE85" s="155"/>
      <c r="AF85" s="154"/>
      <c r="AG85" s="155"/>
      <c r="AH85" s="154"/>
      <c r="AI85" s="155"/>
      <c r="AJ85" s="154"/>
      <c r="AK85" s="155"/>
    </row>
    <row r="86" spans="1:37" s="119" customFormat="1" x14ac:dyDescent="0.2">
      <c r="A86" s="145" t="s">
        <v>97</v>
      </c>
      <c r="B86" s="154"/>
      <c r="C86" s="155"/>
      <c r="D86" s="154"/>
      <c r="E86" s="155"/>
      <c r="F86" s="154"/>
      <c r="G86" s="155"/>
      <c r="H86" s="154"/>
      <c r="I86" s="155"/>
      <c r="J86" s="154"/>
      <c r="K86" s="155"/>
      <c r="L86" s="154"/>
      <c r="M86" s="155"/>
      <c r="N86" s="154"/>
      <c r="O86" s="155"/>
      <c r="P86" s="154"/>
      <c r="Q86" s="155"/>
      <c r="R86" s="154"/>
      <c r="S86" s="155"/>
      <c r="T86" s="154"/>
      <c r="U86" s="155"/>
      <c r="V86" s="154"/>
      <c r="W86" s="155"/>
      <c r="X86" s="154"/>
      <c r="Y86" s="155"/>
      <c r="Z86" s="154">
        <v>0</v>
      </c>
      <c r="AA86" s="155">
        <v>0</v>
      </c>
      <c r="AB86" s="154"/>
      <c r="AC86" s="155"/>
      <c r="AD86" s="154"/>
      <c r="AE86" s="155"/>
      <c r="AF86" s="154"/>
      <c r="AG86" s="155"/>
      <c r="AH86" s="154"/>
      <c r="AI86" s="155"/>
      <c r="AJ86" s="154"/>
      <c r="AK86" s="155"/>
    </row>
    <row r="87" spans="1:37" s="119" customFormat="1" x14ac:dyDescent="0.2">
      <c r="A87" s="145" t="s">
        <v>98</v>
      </c>
      <c r="B87" s="154"/>
      <c r="C87" s="155"/>
      <c r="D87" s="154"/>
      <c r="E87" s="155"/>
      <c r="F87" s="154"/>
      <c r="G87" s="155"/>
      <c r="H87" s="154"/>
      <c r="I87" s="155"/>
      <c r="J87" s="154"/>
      <c r="K87" s="155"/>
      <c r="L87" s="154"/>
      <c r="M87" s="155"/>
      <c r="N87" s="154"/>
      <c r="O87" s="155"/>
      <c r="P87" s="154"/>
      <c r="Q87" s="155"/>
      <c r="R87" s="154"/>
      <c r="S87" s="155"/>
      <c r="T87" s="154"/>
      <c r="U87" s="155"/>
      <c r="V87" s="154"/>
      <c r="W87" s="154"/>
      <c r="X87" s="154"/>
      <c r="Y87" s="155"/>
      <c r="Z87" s="154">
        <v>0.6</v>
      </c>
      <c r="AA87" s="155">
        <v>0</v>
      </c>
      <c r="AB87" s="154"/>
      <c r="AC87" s="155"/>
      <c r="AD87" s="154"/>
      <c r="AE87" s="155"/>
      <c r="AF87" s="154"/>
      <c r="AG87" s="155"/>
      <c r="AH87" s="154"/>
      <c r="AI87" s="155"/>
      <c r="AJ87" s="154"/>
      <c r="AK87" s="155"/>
    </row>
    <row r="88" spans="1:37" s="119" customFormat="1" x14ac:dyDescent="0.2">
      <c r="A88" s="145" t="s">
        <v>99</v>
      </c>
      <c r="B88" s="154"/>
      <c r="C88" s="155"/>
      <c r="D88" s="154"/>
      <c r="E88" s="155"/>
      <c r="F88" s="154"/>
      <c r="G88" s="155"/>
      <c r="H88" s="154"/>
      <c r="I88" s="155"/>
      <c r="J88" s="154"/>
      <c r="K88" s="155"/>
      <c r="L88" s="154"/>
      <c r="M88" s="155"/>
      <c r="N88" s="154"/>
      <c r="O88" s="155"/>
      <c r="P88" s="154"/>
      <c r="Q88" s="155"/>
      <c r="R88" s="154"/>
      <c r="S88" s="155"/>
      <c r="T88" s="154"/>
      <c r="U88" s="155"/>
      <c r="V88" s="154"/>
      <c r="W88" s="155"/>
      <c r="X88" s="154"/>
      <c r="Y88" s="155"/>
      <c r="Z88" s="154">
        <v>0</v>
      </c>
      <c r="AA88" s="155">
        <v>0</v>
      </c>
      <c r="AB88" s="154"/>
      <c r="AC88" s="155"/>
      <c r="AD88" s="154"/>
      <c r="AE88" s="155"/>
      <c r="AF88" s="154"/>
      <c r="AG88" s="155"/>
      <c r="AH88" s="154"/>
      <c r="AI88" s="155"/>
      <c r="AJ88" s="154"/>
      <c r="AK88" s="155"/>
    </row>
    <row r="89" spans="1:37" s="119" customFormat="1" x14ac:dyDescent="0.2">
      <c r="A89" s="145" t="s">
        <v>100</v>
      </c>
      <c r="B89" s="154"/>
      <c r="C89" s="155"/>
      <c r="D89" s="154"/>
      <c r="E89" s="155"/>
      <c r="F89" s="154"/>
      <c r="G89" s="155"/>
      <c r="H89" s="154"/>
      <c r="I89" s="155"/>
      <c r="J89" s="154"/>
      <c r="K89" s="155"/>
      <c r="L89" s="154"/>
      <c r="M89" s="155"/>
      <c r="N89" s="154"/>
      <c r="O89" s="155"/>
      <c r="P89" s="154"/>
      <c r="Q89" s="155"/>
      <c r="R89" s="154"/>
      <c r="S89" s="155"/>
      <c r="T89" s="154"/>
      <c r="U89" s="155"/>
      <c r="V89" s="154"/>
      <c r="W89" s="155"/>
      <c r="X89" s="154"/>
      <c r="Y89" s="155"/>
      <c r="Z89" s="154">
        <v>0.06</v>
      </c>
      <c r="AA89" s="155">
        <v>0</v>
      </c>
      <c r="AB89" s="154"/>
      <c r="AC89" s="155"/>
      <c r="AD89" s="154"/>
      <c r="AE89" s="155"/>
      <c r="AF89" s="154"/>
      <c r="AG89" s="155"/>
      <c r="AH89" s="154"/>
      <c r="AI89" s="155"/>
      <c r="AJ89" s="154"/>
      <c r="AK89" s="155"/>
    </row>
    <row r="90" spans="1:37" s="119" customFormat="1" x14ac:dyDescent="0.2">
      <c r="A90" s="145" t="s">
        <v>101</v>
      </c>
      <c r="B90" s="154"/>
      <c r="C90" s="155"/>
      <c r="D90" s="154"/>
      <c r="E90" s="155"/>
      <c r="F90" s="154"/>
      <c r="G90" s="155"/>
      <c r="H90" s="154"/>
      <c r="I90" s="155"/>
      <c r="J90" s="154"/>
      <c r="K90" s="155"/>
      <c r="L90" s="154"/>
      <c r="M90" s="155"/>
      <c r="N90" s="154"/>
      <c r="O90" s="155"/>
      <c r="P90" s="154"/>
      <c r="Q90" s="155"/>
      <c r="R90" s="154"/>
      <c r="S90" s="155"/>
      <c r="T90" s="154"/>
      <c r="U90" s="155"/>
      <c r="V90" s="154"/>
      <c r="W90" s="155"/>
      <c r="X90" s="154"/>
      <c r="Y90" s="155"/>
      <c r="Z90" s="154">
        <v>0.62</v>
      </c>
      <c r="AA90" s="155">
        <v>0.09</v>
      </c>
      <c r="AB90" s="154"/>
      <c r="AC90" s="155"/>
      <c r="AD90" s="154"/>
      <c r="AE90" s="155"/>
      <c r="AF90" s="154"/>
      <c r="AG90" s="155"/>
      <c r="AH90" s="154"/>
      <c r="AI90" s="155"/>
      <c r="AJ90" s="154"/>
      <c r="AK90" s="155"/>
    </row>
    <row r="91" spans="1:37" s="119" customFormat="1" x14ac:dyDescent="0.2">
      <c r="A91" s="145" t="s">
        <v>102</v>
      </c>
      <c r="B91" s="154"/>
      <c r="C91" s="155"/>
      <c r="D91" s="154"/>
      <c r="E91" s="155"/>
      <c r="F91" s="154"/>
      <c r="G91" s="155"/>
      <c r="H91" s="154"/>
      <c r="I91" s="155"/>
      <c r="J91" s="154"/>
      <c r="K91" s="155"/>
      <c r="L91" s="154"/>
      <c r="M91" s="155"/>
      <c r="N91" s="154"/>
      <c r="O91" s="155"/>
      <c r="P91" s="154"/>
      <c r="Q91" s="155"/>
      <c r="R91" s="154"/>
      <c r="S91" s="155"/>
      <c r="T91" s="154"/>
      <c r="U91" s="155"/>
      <c r="V91" s="154"/>
      <c r="W91" s="155"/>
      <c r="X91" s="154"/>
      <c r="Y91" s="155"/>
      <c r="Z91" s="154">
        <v>0.56000000000000005</v>
      </c>
      <c r="AA91" s="155">
        <v>0.13</v>
      </c>
      <c r="AB91" s="154"/>
      <c r="AC91" s="155"/>
      <c r="AD91" s="154"/>
      <c r="AE91" s="155"/>
      <c r="AF91" s="154"/>
      <c r="AG91" s="155"/>
      <c r="AH91" s="154"/>
      <c r="AI91" s="155"/>
      <c r="AJ91" s="154"/>
      <c r="AK91" s="155"/>
    </row>
    <row r="92" spans="1:37" s="119" customFormat="1" x14ac:dyDescent="0.2">
      <c r="A92" s="145" t="s">
        <v>103</v>
      </c>
      <c r="B92" s="154"/>
      <c r="C92" s="155"/>
      <c r="D92" s="154"/>
      <c r="E92" s="155"/>
      <c r="F92" s="154"/>
      <c r="G92" s="155"/>
      <c r="H92" s="154"/>
      <c r="I92" s="155"/>
      <c r="J92" s="154"/>
      <c r="K92" s="155"/>
      <c r="L92" s="154"/>
      <c r="M92" s="155"/>
      <c r="N92" s="154"/>
      <c r="O92" s="155"/>
      <c r="P92" s="154"/>
      <c r="Q92" s="155"/>
      <c r="R92" s="154"/>
      <c r="S92" s="155"/>
      <c r="T92" s="154"/>
      <c r="U92" s="155"/>
      <c r="V92" s="154"/>
      <c r="W92" s="155"/>
      <c r="X92" s="154"/>
      <c r="Y92" s="155"/>
      <c r="Z92" s="154">
        <v>0.67</v>
      </c>
      <c r="AA92" s="155">
        <v>0.43</v>
      </c>
      <c r="AB92" s="154"/>
      <c r="AC92" s="155"/>
      <c r="AD92" s="154"/>
      <c r="AE92" s="155"/>
      <c r="AF92" s="154"/>
      <c r="AG92" s="155"/>
      <c r="AH92" s="154"/>
      <c r="AI92" s="155"/>
      <c r="AJ92" s="154"/>
      <c r="AK92" s="155"/>
    </row>
    <row r="93" spans="1:37" s="119" customFormat="1" x14ac:dyDescent="0.2">
      <c r="A93" s="145" t="s">
        <v>104</v>
      </c>
      <c r="B93" s="154"/>
      <c r="C93" s="155"/>
      <c r="D93" s="154"/>
      <c r="E93" s="155"/>
      <c r="F93" s="154"/>
      <c r="G93" s="155"/>
      <c r="H93" s="154"/>
      <c r="I93" s="155"/>
      <c r="J93" s="154"/>
      <c r="K93" s="155"/>
      <c r="L93" s="154"/>
      <c r="M93" s="155"/>
      <c r="N93" s="154"/>
      <c r="O93" s="155"/>
      <c r="P93" s="154"/>
      <c r="Q93" s="155"/>
      <c r="R93" s="154"/>
      <c r="S93" s="155"/>
      <c r="T93" s="154"/>
      <c r="U93" s="155"/>
      <c r="V93" s="154"/>
      <c r="W93" s="155"/>
      <c r="X93" s="154"/>
      <c r="Y93" s="155"/>
      <c r="Z93" s="154">
        <v>0</v>
      </c>
      <c r="AA93" s="155">
        <v>0</v>
      </c>
      <c r="AB93" s="154"/>
      <c r="AC93" s="155"/>
      <c r="AD93" s="154"/>
      <c r="AE93" s="155"/>
      <c r="AF93" s="154"/>
      <c r="AG93" s="155"/>
      <c r="AH93" s="154"/>
      <c r="AI93" s="155"/>
      <c r="AJ93" s="154"/>
      <c r="AK93" s="155"/>
    </row>
    <row r="94" spans="1:37" s="119" customFormat="1" x14ac:dyDescent="0.2">
      <c r="A94" s="145" t="s">
        <v>107</v>
      </c>
      <c r="B94" s="154"/>
      <c r="C94" s="155"/>
      <c r="D94" s="154"/>
      <c r="E94" s="155"/>
      <c r="F94" s="154"/>
      <c r="G94" s="155"/>
      <c r="H94" s="154"/>
      <c r="I94" s="155"/>
      <c r="J94" s="154"/>
      <c r="K94" s="155"/>
      <c r="L94" s="154"/>
      <c r="M94" s="155"/>
      <c r="N94" s="154"/>
      <c r="O94" s="155"/>
      <c r="P94" s="154"/>
      <c r="Q94" s="155"/>
      <c r="R94" s="154"/>
      <c r="S94" s="155"/>
      <c r="T94" s="154"/>
      <c r="U94" s="155"/>
      <c r="V94" s="154"/>
      <c r="W94" s="155"/>
      <c r="X94" s="154"/>
      <c r="Y94" s="155"/>
      <c r="Z94" s="154">
        <v>0</v>
      </c>
      <c r="AA94" s="155">
        <v>0</v>
      </c>
      <c r="AB94" s="154"/>
      <c r="AC94" s="155"/>
      <c r="AD94" s="154"/>
      <c r="AE94" s="155"/>
      <c r="AF94" s="154"/>
      <c r="AG94" s="155"/>
      <c r="AH94" s="154"/>
      <c r="AI94" s="155"/>
      <c r="AJ94" s="154"/>
      <c r="AK94" s="155"/>
    </row>
    <row r="95" spans="1:37" s="119" customFormat="1" x14ac:dyDescent="0.2">
      <c r="A95" s="145" t="s">
        <v>108</v>
      </c>
      <c r="B95" s="154"/>
      <c r="C95" s="155"/>
      <c r="D95" s="154"/>
      <c r="E95" s="155"/>
      <c r="F95" s="154"/>
      <c r="G95" s="155"/>
      <c r="H95" s="154"/>
      <c r="I95" s="155"/>
      <c r="J95" s="154"/>
      <c r="K95" s="155"/>
      <c r="L95" s="154"/>
      <c r="M95" s="155"/>
      <c r="N95" s="154"/>
      <c r="O95" s="155"/>
      <c r="P95" s="154"/>
      <c r="Q95" s="155"/>
      <c r="R95" s="154"/>
      <c r="S95" s="155"/>
      <c r="T95" s="154"/>
      <c r="U95" s="155"/>
      <c r="V95" s="154"/>
      <c r="W95" s="155"/>
      <c r="X95" s="154"/>
      <c r="Y95" s="155"/>
      <c r="Z95" s="154">
        <v>0.57999999999999996</v>
      </c>
      <c r="AA95" s="155">
        <v>0.2</v>
      </c>
      <c r="AB95" s="154"/>
      <c r="AC95" s="155"/>
      <c r="AD95" s="154"/>
      <c r="AE95" s="155"/>
      <c r="AF95" s="154"/>
      <c r="AG95" s="155"/>
      <c r="AH95" s="154"/>
      <c r="AI95" s="155"/>
      <c r="AJ95" s="154"/>
      <c r="AK95" s="155"/>
    </row>
    <row r="96" spans="1:37" s="119" customFormat="1" x14ac:dyDescent="0.2">
      <c r="A96" s="145" t="s">
        <v>109</v>
      </c>
      <c r="B96" s="154"/>
      <c r="C96" s="155"/>
      <c r="D96" s="154"/>
      <c r="E96" s="155"/>
      <c r="F96" s="154"/>
      <c r="G96" s="155"/>
      <c r="H96" s="154"/>
      <c r="I96" s="155"/>
      <c r="J96" s="154"/>
      <c r="K96" s="155"/>
      <c r="L96" s="154"/>
      <c r="M96" s="155"/>
      <c r="N96" s="154"/>
      <c r="O96" s="155"/>
      <c r="P96" s="154"/>
      <c r="Q96" s="155"/>
      <c r="R96" s="154"/>
      <c r="S96" s="155"/>
      <c r="T96" s="154"/>
      <c r="U96" s="155"/>
      <c r="V96" s="154"/>
      <c r="W96" s="155"/>
      <c r="X96" s="154"/>
      <c r="Y96" s="155"/>
      <c r="Z96" s="154">
        <v>0.33</v>
      </c>
      <c r="AA96" s="155">
        <v>0.04</v>
      </c>
      <c r="AB96" s="154"/>
      <c r="AC96" s="155"/>
      <c r="AD96" s="154"/>
      <c r="AE96" s="155"/>
      <c r="AF96" s="154"/>
      <c r="AG96" s="155"/>
      <c r="AH96" s="154"/>
      <c r="AI96" s="155"/>
      <c r="AJ96" s="154"/>
      <c r="AK96" s="155"/>
    </row>
    <row r="97" spans="1:37" s="119" customFormat="1" x14ac:dyDescent="0.2">
      <c r="A97" s="145" t="s">
        <v>210</v>
      </c>
      <c r="B97" s="154"/>
      <c r="C97" s="155"/>
      <c r="D97" s="154"/>
      <c r="E97" s="155"/>
      <c r="F97" s="154"/>
      <c r="G97" s="155"/>
      <c r="H97" s="154"/>
      <c r="I97" s="155"/>
      <c r="J97" s="154"/>
      <c r="K97" s="155"/>
      <c r="L97" s="154"/>
      <c r="M97" s="155"/>
      <c r="N97" s="154"/>
      <c r="O97" s="155"/>
      <c r="P97" s="154"/>
      <c r="Q97" s="155"/>
      <c r="R97" s="154"/>
      <c r="S97" s="155"/>
      <c r="T97" s="154"/>
      <c r="U97" s="155"/>
      <c r="V97" s="154"/>
      <c r="W97" s="155"/>
      <c r="X97" s="154"/>
      <c r="Y97" s="155"/>
      <c r="Z97" s="154">
        <v>0.36</v>
      </c>
      <c r="AA97" s="155">
        <v>0.19</v>
      </c>
      <c r="AB97" s="154"/>
      <c r="AC97" s="155"/>
      <c r="AD97" s="154"/>
      <c r="AE97" s="155"/>
      <c r="AF97" s="154"/>
      <c r="AG97" s="155"/>
      <c r="AH97" s="154"/>
      <c r="AI97" s="155"/>
      <c r="AJ97" s="154"/>
      <c r="AK97" s="155"/>
    </row>
    <row r="98" spans="1:37" s="119" customFormat="1" x14ac:dyDescent="0.2">
      <c r="A98" s="145" t="s">
        <v>211</v>
      </c>
      <c r="B98" s="154"/>
      <c r="C98" s="155"/>
      <c r="D98" s="154"/>
      <c r="E98" s="155"/>
      <c r="F98" s="154"/>
      <c r="G98" s="155"/>
      <c r="H98" s="154"/>
      <c r="I98" s="155"/>
      <c r="J98" s="154"/>
      <c r="K98" s="155"/>
      <c r="L98" s="154"/>
      <c r="M98" s="155"/>
      <c r="N98" s="154"/>
      <c r="O98" s="155"/>
      <c r="P98" s="154"/>
      <c r="Q98" s="155"/>
      <c r="R98" s="154"/>
      <c r="S98" s="155"/>
      <c r="T98" s="154"/>
      <c r="U98" s="155"/>
      <c r="V98" s="154"/>
      <c r="W98" s="155"/>
      <c r="X98" s="154"/>
      <c r="Y98" s="155"/>
      <c r="Z98" s="154">
        <v>0</v>
      </c>
      <c r="AA98" s="155">
        <v>0</v>
      </c>
      <c r="AB98" s="154"/>
      <c r="AC98" s="155"/>
      <c r="AD98" s="154"/>
      <c r="AE98" s="155"/>
      <c r="AF98" s="154"/>
      <c r="AG98" s="155"/>
      <c r="AH98" s="154"/>
      <c r="AI98" s="155"/>
      <c r="AJ98" s="154"/>
      <c r="AK98" s="155"/>
    </row>
    <row r="99" spans="1:37" s="119" customFormat="1" x14ac:dyDescent="0.2">
      <c r="A99" s="145" t="s">
        <v>212</v>
      </c>
      <c r="B99" s="154"/>
      <c r="C99" s="155"/>
      <c r="D99" s="154"/>
      <c r="E99" s="155"/>
      <c r="F99" s="154"/>
      <c r="G99" s="155"/>
      <c r="H99" s="154"/>
      <c r="I99" s="155"/>
      <c r="J99" s="154"/>
      <c r="K99" s="155"/>
      <c r="L99" s="154"/>
      <c r="M99" s="155"/>
      <c r="N99" s="154"/>
      <c r="O99" s="155"/>
      <c r="P99" s="154"/>
      <c r="Q99" s="155"/>
      <c r="R99" s="154"/>
      <c r="S99" s="155"/>
      <c r="T99" s="154"/>
      <c r="U99" s="155"/>
      <c r="V99" s="154"/>
      <c r="W99" s="155"/>
      <c r="X99" s="154"/>
      <c r="Y99" s="155"/>
      <c r="Z99" s="154">
        <v>0</v>
      </c>
      <c r="AA99" s="155">
        <v>0</v>
      </c>
      <c r="AB99" s="154"/>
      <c r="AC99" s="155"/>
      <c r="AD99" s="154"/>
      <c r="AE99" s="155"/>
      <c r="AF99" s="154"/>
      <c r="AG99" s="155"/>
      <c r="AH99" s="154"/>
      <c r="AI99" s="155"/>
      <c r="AJ99" s="154"/>
      <c r="AK99" s="155"/>
    </row>
    <row r="100" spans="1:37" s="119" customFormat="1" x14ac:dyDescent="0.2">
      <c r="A100" s="145" t="s">
        <v>213</v>
      </c>
      <c r="B100" s="154"/>
      <c r="C100" s="155"/>
      <c r="D100" s="154"/>
      <c r="E100" s="155"/>
      <c r="F100" s="154"/>
      <c r="G100" s="155"/>
      <c r="H100" s="154"/>
      <c r="I100" s="155"/>
      <c r="J100" s="154"/>
      <c r="K100" s="155"/>
      <c r="L100" s="154"/>
      <c r="M100" s="155"/>
      <c r="N100" s="154"/>
      <c r="O100" s="155"/>
      <c r="P100" s="154"/>
      <c r="Q100" s="155"/>
      <c r="R100" s="154"/>
      <c r="S100" s="155"/>
      <c r="T100" s="154"/>
      <c r="U100" s="155"/>
      <c r="V100" s="154"/>
      <c r="W100" s="155"/>
      <c r="X100" s="154"/>
      <c r="Y100" s="155"/>
      <c r="Z100" s="154">
        <v>0</v>
      </c>
      <c r="AA100" s="155">
        <v>0</v>
      </c>
      <c r="AB100" s="154"/>
      <c r="AC100" s="155"/>
      <c r="AD100" s="154"/>
      <c r="AE100" s="155"/>
      <c r="AF100" s="154"/>
      <c r="AG100" s="155"/>
      <c r="AH100" s="154"/>
      <c r="AI100" s="155"/>
      <c r="AJ100" s="154"/>
      <c r="AK100" s="155"/>
    </row>
    <row r="101" spans="1:37" s="119" customFormat="1" x14ac:dyDescent="0.2">
      <c r="A101" s="145" t="s">
        <v>214</v>
      </c>
      <c r="B101" s="154"/>
      <c r="C101" s="155"/>
      <c r="D101" s="154"/>
      <c r="E101" s="155"/>
      <c r="F101" s="154"/>
      <c r="G101" s="155"/>
      <c r="H101" s="154"/>
      <c r="I101" s="155"/>
      <c r="J101" s="154"/>
      <c r="K101" s="155"/>
      <c r="L101" s="154"/>
      <c r="M101" s="155"/>
      <c r="N101" s="154"/>
      <c r="O101" s="155"/>
      <c r="P101" s="154"/>
      <c r="Q101" s="155"/>
      <c r="R101" s="154"/>
      <c r="S101" s="155"/>
      <c r="T101" s="154"/>
      <c r="U101" s="155"/>
      <c r="V101" s="154"/>
      <c r="W101" s="155"/>
      <c r="X101" s="154"/>
      <c r="Y101" s="155"/>
      <c r="Z101" s="154">
        <v>0</v>
      </c>
      <c r="AA101" s="155">
        <v>0</v>
      </c>
      <c r="AB101" s="154"/>
      <c r="AC101" s="155"/>
      <c r="AD101" s="154"/>
      <c r="AE101" s="155"/>
      <c r="AF101" s="154"/>
      <c r="AG101" s="155"/>
      <c r="AH101" s="154"/>
      <c r="AI101" s="155"/>
      <c r="AJ101" s="154"/>
      <c r="AK101" s="155"/>
    </row>
    <row r="102" spans="1:37" s="119" customFormat="1" x14ac:dyDescent="0.2">
      <c r="A102" s="145" t="s">
        <v>116</v>
      </c>
      <c r="B102" s="154"/>
      <c r="C102" s="155"/>
      <c r="D102" s="154"/>
      <c r="E102" s="155"/>
      <c r="F102" s="154"/>
      <c r="G102" s="155"/>
      <c r="H102" s="154"/>
      <c r="I102" s="155"/>
      <c r="J102" s="154"/>
      <c r="K102" s="155"/>
      <c r="L102" s="154"/>
      <c r="M102" s="155"/>
      <c r="N102" s="154"/>
      <c r="O102" s="155"/>
      <c r="P102" s="154"/>
      <c r="Q102" s="155"/>
      <c r="R102" s="154"/>
      <c r="S102" s="155"/>
      <c r="T102" s="154"/>
      <c r="U102" s="155"/>
      <c r="V102" s="154"/>
      <c r="W102" s="155"/>
      <c r="X102" s="154"/>
      <c r="Y102" s="155"/>
      <c r="Z102" s="154">
        <v>0.37</v>
      </c>
      <c r="AA102" s="155">
        <v>0.1</v>
      </c>
      <c r="AB102" s="154"/>
      <c r="AC102" s="155"/>
      <c r="AD102" s="154"/>
      <c r="AE102" s="155"/>
      <c r="AF102" s="154"/>
      <c r="AG102" s="155"/>
      <c r="AH102" s="154"/>
      <c r="AI102" s="155"/>
      <c r="AJ102" s="154"/>
      <c r="AK102" s="155"/>
    </row>
    <row r="103" spans="1:37" s="119" customFormat="1" x14ac:dyDescent="0.2">
      <c r="A103" s="145" t="s">
        <v>215</v>
      </c>
      <c r="B103" s="154"/>
      <c r="C103" s="155"/>
      <c r="D103" s="154"/>
      <c r="E103" s="155"/>
      <c r="F103" s="154"/>
      <c r="G103" s="155"/>
      <c r="H103" s="154"/>
      <c r="I103" s="155"/>
      <c r="J103" s="154"/>
      <c r="K103" s="155"/>
      <c r="L103" s="154"/>
      <c r="M103" s="155"/>
      <c r="N103" s="154"/>
      <c r="O103" s="155"/>
      <c r="P103" s="154"/>
      <c r="Q103" s="155"/>
      <c r="R103" s="154"/>
      <c r="S103" s="155"/>
      <c r="T103" s="154"/>
      <c r="U103" s="155"/>
      <c r="V103" s="154"/>
      <c r="W103" s="155"/>
      <c r="X103" s="154"/>
      <c r="Y103" s="155"/>
      <c r="Z103" s="154">
        <v>0.5</v>
      </c>
      <c r="AA103" s="155">
        <v>0.13</v>
      </c>
      <c r="AB103" s="154"/>
      <c r="AC103" s="155"/>
      <c r="AD103" s="154"/>
      <c r="AE103" s="155"/>
      <c r="AF103" s="154"/>
      <c r="AG103" s="155"/>
      <c r="AH103" s="154"/>
      <c r="AI103" s="155"/>
      <c r="AJ103" s="154"/>
      <c r="AK103" s="155"/>
    </row>
    <row r="104" spans="1:37" s="119" customFormat="1" x14ac:dyDescent="0.2">
      <c r="A104" s="145" t="s">
        <v>118</v>
      </c>
      <c r="B104" s="154"/>
      <c r="C104" s="155"/>
      <c r="D104" s="154"/>
      <c r="E104" s="155"/>
      <c r="F104" s="154"/>
      <c r="G104" s="155"/>
      <c r="H104" s="154"/>
      <c r="I104" s="155"/>
      <c r="J104" s="154"/>
      <c r="K104" s="155"/>
      <c r="L104" s="154"/>
      <c r="M104" s="155"/>
      <c r="N104" s="154"/>
      <c r="O104" s="155"/>
      <c r="P104" s="154"/>
      <c r="Q104" s="155"/>
      <c r="R104" s="154"/>
      <c r="S104" s="155"/>
      <c r="T104" s="154"/>
      <c r="U104" s="155"/>
      <c r="V104" s="154"/>
      <c r="W104" s="155"/>
      <c r="X104" s="154"/>
      <c r="Y104" s="155"/>
      <c r="Z104" s="154">
        <v>0.37</v>
      </c>
      <c r="AA104" s="155">
        <v>0</v>
      </c>
      <c r="AB104" s="154"/>
      <c r="AC104" s="155"/>
      <c r="AD104" s="154"/>
      <c r="AE104" s="155"/>
      <c r="AF104" s="154"/>
      <c r="AG104" s="155"/>
      <c r="AH104" s="154"/>
      <c r="AI104" s="155"/>
      <c r="AJ104" s="154"/>
      <c r="AK104" s="155"/>
    </row>
    <row r="105" spans="1:37" s="119" customFormat="1" x14ac:dyDescent="0.2">
      <c r="A105" s="145" t="s">
        <v>216</v>
      </c>
      <c r="B105" s="154"/>
      <c r="C105" s="155"/>
      <c r="D105" s="154"/>
      <c r="E105" s="155"/>
      <c r="F105" s="154"/>
      <c r="G105" s="155"/>
      <c r="H105" s="154"/>
      <c r="I105" s="155"/>
      <c r="J105" s="154"/>
      <c r="K105" s="155"/>
      <c r="L105" s="154"/>
      <c r="M105" s="155"/>
      <c r="N105" s="154"/>
      <c r="O105" s="155"/>
      <c r="P105" s="154"/>
      <c r="Q105" s="155"/>
      <c r="R105" s="154"/>
      <c r="S105" s="155"/>
      <c r="T105" s="154"/>
      <c r="U105" s="155"/>
      <c r="V105" s="154"/>
      <c r="W105" s="155"/>
      <c r="X105" s="154"/>
      <c r="Y105" s="155"/>
      <c r="Z105" s="154">
        <v>0.56999999999999995</v>
      </c>
      <c r="AA105" s="155">
        <v>0.08</v>
      </c>
      <c r="AB105" s="154"/>
      <c r="AC105" s="155"/>
      <c r="AD105" s="154"/>
      <c r="AE105" s="155"/>
      <c r="AF105" s="154"/>
      <c r="AG105" s="155"/>
      <c r="AH105" s="154"/>
      <c r="AI105" s="155"/>
      <c r="AJ105" s="154"/>
      <c r="AK105" s="155"/>
    </row>
    <row r="106" spans="1:37" s="119" customFormat="1" x14ac:dyDescent="0.2">
      <c r="A106" s="145" t="s">
        <v>217</v>
      </c>
      <c r="B106" s="154"/>
      <c r="C106" s="155"/>
      <c r="D106" s="154"/>
      <c r="E106" s="155"/>
      <c r="F106" s="154"/>
      <c r="G106" s="155"/>
      <c r="H106" s="154"/>
      <c r="I106" s="155"/>
      <c r="J106" s="154"/>
      <c r="K106" s="155"/>
      <c r="L106" s="154"/>
      <c r="M106" s="155"/>
      <c r="N106" s="154"/>
      <c r="O106" s="155"/>
      <c r="P106" s="154"/>
      <c r="Q106" s="155"/>
      <c r="R106" s="154"/>
      <c r="S106" s="155"/>
      <c r="T106" s="154"/>
      <c r="U106" s="155"/>
      <c r="V106" s="154"/>
      <c r="W106" s="155"/>
      <c r="X106" s="154"/>
      <c r="Y106" s="155"/>
      <c r="Z106" s="154">
        <v>0.25</v>
      </c>
      <c r="AA106" s="155">
        <v>0</v>
      </c>
      <c r="AB106" s="154"/>
      <c r="AC106" s="155"/>
      <c r="AD106" s="154"/>
      <c r="AE106" s="155"/>
      <c r="AF106" s="154"/>
      <c r="AG106" s="155"/>
      <c r="AH106" s="154"/>
      <c r="AI106" s="155"/>
      <c r="AJ106" s="154"/>
      <c r="AK106" s="155"/>
    </row>
    <row r="107" spans="1:37" s="119" customFormat="1" x14ac:dyDescent="0.2">
      <c r="A107" s="145" t="s">
        <v>121</v>
      </c>
      <c r="B107" s="154"/>
      <c r="C107" s="155"/>
      <c r="D107" s="154"/>
      <c r="E107" s="155"/>
      <c r="F107" s="154"/>
      <c r="G107" s="155"/>
      <c r="H107" s="154"/>
      <c r="I107" s="155"/>
      <c r="J107" s="154"/>
      <c r="K107" s="155"/>
      <c r="L107" s="154"/>
      <c r="M107" s="155"/>
      <c r="N107" s="154"/>
      <c r="O107" s="155"/>
      <c r="P107" s="154"/>
      <c r="Q107" s="155"/>
      <c r="R107" s="154"/>
      <c r="S107" s="155"/>
      <c r="T107" s="154"/>
      <c r="U107" s="155"/>
      <c r="V107" s="154"/>
      <c r="W107" s="155"/>
      <c r="X107" s="154"/>
      <c r="Y107" s="155"/>
      <c r="Z107" s="154">
        <v>1</v>
      </c>
      <c r="AA107" s="155">
        <v>0</v>
      </c>
      <c r="AB107" s="154"/>
      <c r="AC107" s="155"/>
      <c r="AD107" s="154"/>
      <c r="AE107" s="155"/>
      <c r="AF107" s="154"/>
      <c r="AG107" s="155"/>
      <c r="AH107" s="154"/>
      <c r="AI107" s="155"/>
      <c r="AJ107" s="154"/>
      <c r="AK107" s="155"/>
    </row>
    <row r="108" spans="1:37" s="119" customFormat="1" x14ac:dyDescent="0.2">
      <c r="A108" s="145" t="s">
        <v>122</v>
      </c>
      <c r="B108" s="154"/>
      <c r="C108" s="155"/>
      <c r="D108" s="154"/>
      <c r="E108" s="155"/>
      <c r="F108" s="154"/>
      <c r="G108" s="155"/>
      <c r="H108" s="154"/>
      <c r="I108" s="155"/>
      <c r="J108" s="154"/>
      <c r="K108" s="155"/>
      <c r="L108" s="154"/>
      <c r="M108" s="155"/>
      <c r="N108" s="154"/>
      <c r="O108" s="155"/>
      <c r="P108" s="154"/>
      <c r="Q108" s="155"/>
      <c r="R108" s="154"/>
      <c r="S108" s="155"/>
      <c r="T108" s="154"/>
      <c r="U108" s="155"/>
      <c r="V108" s="154"/>
      <c r="W108" s="155"/>
      <c r="X108" s="154"/>
      <c r="Y108" s="155"/>
      <c r="Z108" s="154">
        <v>0</v>
      </c>
      <c r="AA108" s="155">
        <v>0</v>
      </c>
      <c r="AB108" s="154"/>
      <c r="AC108" s="155"/>
      <c r="AD108" s="154"/>
      <c r="AE108" s="155"/>
      <c r="AF108" s="154"/>
      <c r="AG108" s="155"/>
      <c r="AH108" s="154"/>
      <c r="AI108" s="155"/>
      <c r="AJ108" s="154"/>
      <c r="AK108" s="155"/>
    </row>
    <row r="109" spans="1:37" s="158" customFormat="1" x14ac:dyDescent="0.2">
      <c r="A109" s="148" t="s">
        <v>15</v>
      </c>
      <c r="B109" s="156"/>
      <c r="C109" s="157"/>
      <c r="D109" s="156"/>
      <c r="E109" s="157"/>
      <c r="F109" s="156"/>
      <c r="G109" s="157"/>
      <c r="H109" s="156"/>
      <c r="I109" s="157"/>
      <c r="J109" s="156"/>
      <c r="K109" s="157"/>
      <c r="L109" s="156"/>
      <c r="M109" s="157"/>
      <c r="N109" s="156"/>
      <c r="O109" s="157"/>
      <c r="P109" s="156"/>
      <c r="Q109" s="157"/>
      <c r="R109" s="156"/>
      <c r="S109" s="157"/>
      <c r="T109" s="156"/>
      <c r="U109" s="157"/>
      <c r="V109" s="156"/>
      <c r="W109" s="157"/>
      <c r="X109" s="156"/>
      <c r="Y109" s="157"/>
      <c r="Z109" s="156">
        <v>0.42</v>
      </c>
      <c r="AA109" s="157">
        <v>7.0000000000000007E-2</v>
      </c>
      <c r="AB109" s="156"/>
      <c r="AC109" s="157"/>
      <c r="AD109" s="156"/>
      <c r="AE109" s="157"/>
      <c r="AF109" s="156"/>
      <c r="AG109" s="157"/>
      <c r="AH109" s="156"/>
      <c r="AI109" s="157"/>
      <c r="AJ109" s="156"/>
      <c r="AK109" s="157"/>
    </row>
    <row r="110" spans="1:37" s="119" customFormat="1" x14ac:dyDescent="0.2">
      <c r="A110" s="149"/>
      <c r="B110" s="150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</row>
    <row r="111" spans="1:37" s="119" customFormat="1" x14ac:dyDescent="0.2">
      <c r="A111" s="140" t="s">
        <v>220</v>
      </c>
      <c r="B111" s="152" t="str">
        <f>B$4</f>
        <v>26-31-jul-24</v>
      </c>
      <c r="C111" s="144"/>
      <c r="D111" s="152">
        <f>D$4</f>
        <v>45505</v>
      </c>
      <c r="E111" s="144"/>
      <c r="F111" s="152">
        <f>F$4</f>
        <v>45536</v>
      </c>
      <c r="G111" s="144"/>
      <c r="H111" s="152" t="str">
        <f>H$4</f>
        <v>Meta Parcial</v>
      </c>
      <c r="I111" s="144"/>
      <c r="J111" s="152" t="str">
        <f>J$4</f>
        <v>01-25-Out-24</v>
      </c>
      <c r="K111" s="144"/>
      <c r="L111" s="152" t="str">
        <f>L$4</f>
        <v>Meta Parcial</v>
      </c>
      <c r="M111" s="144"/>
      <c r="N111" s="152" t="str">
        <f>N$4</f>
        <v>26-31-Out-24</v>
      </c>
      <c r="O111" s="144"/>
      <c r="P111" s="152" t="str">
        <f>P$4</f>
        <v>Meta Mensal</v>
      </c>
      <c r="Q111" s="144"/>
      <c r="R111" s="152">
        <f>R$4</f>
        <v>45566</v>
      </c>
      <c r="S111" s="144"/>
      <c r="T111" s="152">
        <f>T$4</f>
        <v>45597</v>
      </c>
      <c r="U111" s="144"/>
      <c r="V111" s="152">
        <f>V$4</f>
        <v>45627</v>
      </c>
      <c r="W111" s="144"/>
      <c r="X111" s="152">
        <f>X$4</f>
        <v>45658</v>
      </c>
      <c r="Y111" s="144"/>
      <c r="Z111" s="152">
        <f>Z$4</f>
        <v>45689</v>
      </c>
      <c r="AA111" s="144"/>
      <c r="AB111" s="152">
        <f>AB$4</f>
        <v>45748</v>
      </c>
      <c r="AC111" s="144"/>
      <c r="AD111" s="152">
        <f>AD$4</f>
        <v>45778</v>
      </c>
      <c r="AE111" s="144"/>
      <c r="AF111" s="152">
        <f>AF$4</f>
        <v>45809</v>
      </c>
      <c r="AG111" s="144"/>
      <c r="AH111" s="152">
        <f>AH$4</f>
        <v>45839</v>
      </c>
      <c r="AI111" s="144"/>
      <c r="AJ111" s="152">
        <f>AJ$4</f>
        <v>45870</v>
      </c>
      <c r="AK111" s="144"/>
    </row>
    <row r="112" spans="1:37" s="119" customFormat="1" x14ac:dyDescent="0.2">
      <c r="A112" s="153" t="s">
        <v>221</v>
      </c>
      <c r="B112" s="152" t="s">
        <v>222</v>
      </c>
      <c r="C112" s="144" t="s">
        <v>223</v>
      </c>
      <c r="D112" s="152" t="s">
        <v>222</v>
      </c>
      <c r="E112" s="144" t="s">
        <v>223</v>
      </c>
      <c r="F112" s="152" t="s">
        <v>222</v>
      </c>
      <c r="G112" s="144" t="s">
        <v>223</v>
      </c>
      <c r="H112" s="152" t="s">
        <v>222</v>
      </c>
      <c r="I112" s="144" t="s">
        <v>223</v>
      </c>
      <c r="J112" s="152" t="s">
        <v>222</v>
      </c>
      <c r="K112" s="144" t="s">
        <v>223</v>
      </c>
      <c r="L112" s="152" t="s">
        <v>222</v>
      </c>
      <c r="M112" s="144" t="s">
        <v>223</v>
      </c>
      <c r="N112" s="152" t="s">
        <v>222</v>
      </c>
      <c r="O112" s="144" t="s">
        <v>223</v>
      </c>
      <c r="P112" s="152" t="s">
        <v>222</v>
      </c>
      <c r="Q112" s="144" t="s">
        <v>223</v>
      </c>
      <c r="R112" s="152" t="s">
        <v>222</v>
      </c>
      <c r="S112" s="144" t="s">
        <v>223</v>
      </c>
      <c r="T112" s="152" t="s">
        <v>222</v>
      </c>
      <c r="U112" s="144" t="s">
        <v>223</v>
      </c>
      <c r="V112" s="152" t="s">
        <v>222</v>
      </c>
      <c r="W112" s="144" t="s">
        <v>223</v>
      </c>
      <c r="X112" s="152" t="s">
        <v>222</v>
      </c>
      <c r="Y112" s="144" t="s">
        <v>223</v>
      </c>
      <c r="Z112" s="152" t="s">
        <v>222</v>
      </c>
      <c r="AA112" s="144" t="s">
        <v>223</v>
      </c>
      <c r="AB112" s="152" t="s">
        <v>222</v>
      </c>
      <c r="AC112" s="144" t="s">
        <v>223</v>
      </c>
      <c r="AD112" s="152" t="s">
        <v>222</v>
      </c>
      <c r="AE112" s="144" t="s">
        <v>223</v>
      </c>
      <c r="AF112" s="152" t="s">
        <v>222</v>
      </c>
      <c r="AG112" s="144" t="s">
        <v>223</v>
      </c>
      <c r="AH112" s="152" t="s">
        <v>222</v>
      </c>
      <c r="AI112" s="144" t="s">
        <v>223</v>
      </c>
      <c r="AJ112" s="152" t="s">
        <v>222</v>
      </c>
      <c r="AK112" s="144" t="s">
        <v>223</v>
      </c>
    </row>
    <row r="113" spans="1:37" s="119" customFormat="1" x14ac:dyDescent="0.2">
      <c r="A113" s="145" t="s">
        <v>224</v>
      </c>
      <c r="B113" s="159"/>
      <c r="C113" s="160"/>
      <c r="D113" s="159"/>
      <c r="E113" s="160"/>
      <c r="F113" s="159"/>
      <c r="G113" s="160"/>
      <c r="H113" s="159"/>
      <c r="I113" s="160"/>
      <c r="J113" s="159"/>
      <c r="K113" s="160"/>
      <c r="L113" s="159"/>
      <c r="M113" s="160"/>
      <c r="N113" s="159"/>
      <c r="O113" s="160"/>
      <c r="P113" s="159"/>
      <c r="Q113" s="160"/>
      <c r="R113" s="159"/>
      <c r="S113" s="160"/>
      <c r="T113" s="159"/>
      <c r="U113" s="160"/>
      <c r="V113" s="159"/>
      <c r="W113" s="160"/>
      <c r="X113" s="159"/>
      <c r="Y113" s="160"/>
      <c r="Z113" s="159">
        <v>3</v>
      </c>
      <c r="AA113" s="155" t="s">
        <v>225</v>
      </c>
      <c r="AB113" s="159"/>
      <c r="AC113" s="160"/>
      <c r="AD113" s="159"/>
      <c r="AE113" s="160"/>
      <c r="AF113" s="159"/>
      <c r="AG113" s="160"/>
      <c r="AH113" s="159"/>
      <c r="AI113" s="160"/>
      <c r="AJ113" s="159"/>
      <c r="AK113" s="160"/>
    </row>
    <row r="114" spans="1:37" s="119" customFormat="1" x14ac:dyDescent="0.2">
      <c r="A114" s="145" t="s">
        <v>226</v>
      </c>
      <c r="B114" s="159"/>
      <c r="C114" s="160"/>
      <c r="D114" s="159"/>
      <c r="E114" s="160"/>
      <c r="F114" s="159"/>
      <c r="G114" s="160"/>
      <c r="H114" s="159"/>
      <c r="I114" s="160"/>
      <c r="J114" s="159"/>
      <c r="K114" s="160"/>
      <c r="L114" s="159"/>
      <c r="M114" s="160"/>
      <c r="N114" s="159"/>
      <c r="O114" s="160"/>
      <c r="P114" s="159"/>
      <c r="Q114" s="160"/>
      <c r="R114" s="159"/>
      <c r="S114" s="160"/>
      <c r="T114" s="159"/>
      <c r="U114" s="160"/>
      <c r="V114" s="159"/>
      <c r="W114" s="160"/>
      <c r="X114" s="159"/>
      <c r="Y114" s="160"/>
      <c r="Z114" s="159">
        <v>0</v>
      </c>
      <c r="AA114" s="155" t="s">
        <v>225</v>
      </c>
      <c r="AB114" s="159"/>
      <c r="AC114" s="160"/>
      <c r="AD114" s="159"/>
      <c r="AE114" s="160"/>
      <c r="AF114" s="159"/>
      <c r="AG114" s="160"/>
      <c r="AH114" s="159"/>
      <c r="AI114" s="160"/>
      <c r="AJ114" s="159"/>
      <c r="AK114" s="160"/>
    </row>
    <row r="115" spans="1:37" s="119" customFormat="1" x14ac:dyDescent="0.2">
      <c r="A115" s="145" t="s">
        <v>227</v>
      </c>
      <c r="B115" s="159"/>
      <c r="C115" s="160"/>
      <c r="D115" s="159"/>
      <c r="E115" s="160"/>
      <c r="F115" s="159"/>
      <c r="G115" s="160"/>
      <c r="H115" s="159"/>
      <c r="I115" s="160"/>
      <c r="J115" s="159"/>
      <c r="K115" s="160"/>
      <c r="L115" s="159"/>
      <c r="M115" s="160"/>
      <c r="N115" s="159"/>
      <c r="O115" s="160"/>
      <c r="P115" s="159"/>
      <c r="Q115" s="160"/>
      <c r="R115" s="159"/>
      <c r="S115" s="160"/>
      <c r="T115" s="159"/>
      <c r="U115" s="160"/>
      <c r="V115" s="159"/>
      <c r="W115" s="160"/>
      <c r="X115" s="159"/>
      <c r="Y115" s="160"/>
      <c r="Z115" s="159">
        <v>4</v>
      </c>
      <c r="AA115" s="155" t="s">
        <v>225</v>
      </c>
      <c r="AB115" s="159"/>
      <c r="AC115" s="160"/>
      <c r="AD115" s="159"/>
      <c r="AE115" s="160"/>
      <c r="AF115" s="159"/>
      <c r="AG115" s="160"/>
      <c r="AH115" s="159"/>
      <c r="AI115" s="160"/>
      <c r="AJ115" s="159"/>
      <c r="AK115" s="160"/>
    </row>
    <row r="116" spans="1:37" s="119" customFormat="1" x14ac:dyDescent="0.2">
      <c r="A116" s="145" t="s">
        <v>228</v>
      </c>
      <c r="B116" s="159"/>
      <c r="C116" s="160"/>
      <c r="D116" s="159"/>
      <c r="E116" s="160"/>
      <c r="F116" s="159"/>
      <c r="G116" s="160"/>
      <c r="H116" s="159"/>
      <c r="I116" s="160"/>
      <c r="J116" s="159"/>
      <c r="K116" s="160"/>
      <c r="L116" s="159"/>
      <c r="M116" s="160"/>
      <c r="N116" s="159"/>
      <c r="O116" s="160"/>
      <c r="P116" s="159"/>
      <c r="Q116" s="160"/>
      <c r="R116" s="159"/>
      <c r="S116" s="160"/>
      <c r="T116" s="159"/>
      <c r="U116" s="160"/>
      <c r="V116" s="159"/>
      <c r="W116" s="160"/>
      <c r="X116" s="159"/>
      <c r="Y116" s="160"/>
      <c r="Z116" s="159">
        <v>3</v>
      </c>
      <c r="AA116" s="155" t="s">
        <v>225</v>
      </c>
      <c r="AB116" s="159"/>
      <c r="AC116" s="160"/>
      <c r="AD116" s="159"/>
      <c r="AE116" s="160"/>
      <c r="AF116" s="159"/>
      <c r="AG116" s="160"/>
      <c r="AH116" s="159"/>
      <c r="AI116" s="160"/>
      <c r="AJ116" s="159"/>
      <c r="AK116" s="160"/>
    </row>
    <row r="117" spans="1:37" s="119" customFormat="1" x14ac:dyDescent="0.2">
      <c r="A117" s="145" t="s">
        <v>229</v>
      </c>
      <c r="B117" s="159"/>
      <c r="C117" s="160"/>
      <c r="D117" s="159"/>
      <c r="E117" s="160"/>
      <c r="F117" s="159"/>
      <c r="G117" s="160"/>
      <c r="H117" s="159"/>
      <c r="I117" s="160"/>
      <c r="J117" s="159"/>
      <c r="K117" s="160"/>
      <c r="L117" s="159"/>
      <c r="M117" s="160"/>
      <c r="N117" s="159"/>
      <c r="O117" s="160"/>
      <c r="P117" s="159"/>
      <c r="Q117" s="160"/>
      <c r="R117" s="159"/>
      <c r="S117" s="160"/>
      <c r="T117" s="159"/>
      <c r="U117" s="160"/>
      <c r="V117" s="159"/>
      <c r="W117" s="160"/>
      <c r="X117" s="159"/>
      <c r="Y117" s="160"/>
      <c r="Z117" s="159">
        <v>3</v>
      </c>
      <c r="AA117" s="155" t="s">
        <v>225</v>
      </c>
      <c r="AB117" s="159"/>
      <c r="AC117" s="160"/>
      <c r="AD117" s="159"/>
      <c r="AE117" s="160"/>
      <c r="AF117" s="159"/>
      <c r="AG117" s="160"/>
      <c r="AH117" s="159"/>
      <c r="AI117" s="160"/>
      <c r="AJ117" s="159"/>
      <c r="AK117" s="160"/>
    </row>
    <row r="118" spans="1:37" s="119" customFormat="1" x14ac:dyDescent="0.2">
      <c r="A118" s="145" t="s">
        <v>230</v>
      </c>
      <c r="B118" s="159"/>
      <c r="C118" s="160"/>
      <c r="D118" s="159"/>
      <c r="E118" s="160"/>
      <c r="F118" s="159"/>
      <c r="G118" s="160"/>
      <c r="H118" s="159"/>
      <c r="I118" s="160"/>
      <c r="J118" s="159"/>
      <c r="K118" s="160"/>
      <c r="L118" s="159"/>
      <c r="M118" s="160"/>
      <c r="N118" s="159"/>
      <c r="O118" s="160"/>
      <c r="P118" s="159"/>
      <c r="Q118" s="160"/>
      <c r="R118" s="159"/>
      <c r="S118" s="160"/>
      <c r="T118" s="159"/>
      <c r="U118" s="160"/>
      <c r="V118" s="159"/>
      <c r="W118" s="160"/>
      <c r="X118" s="159"/>
      <c r="Y118" s="160"/>
      <c r="Z118" s="159">
        <v>3</v>
      </c>
      <c r="AA118" s="155" t="s">
        <v>225</v>
      </c>
      <c r="AB118" s="159"/>
      <c r="AC118" s="160"/>
      <c r="AD118" s="159"/>
      <c r="AE118" s="160"/>
      <c r="AF118" s="159"/>
      <c r="AG118" s="160"/>
      <c r="AH118" s="159"/>
      <c r="AI118" s="160"/>
      <c r="AJ118" s="159"/>
      <c r="AK118" s="160"/>
    </row>
    <row r="119" spans="1:37" s="119" customFormat="1" x14ac:dyDescent="0.2">
      <c r="A119" s="145" t="s">
        <v>231</v>
      </c>
      <c r="B119" s="159"/>
      <c r="C119" s="160"/>
      <c r="D119" s="159"/>
      <c r="E119" s="160"/>
      <c r="F119" s="159"/>
      <c r="G119" s="160"/>
      <c r="H119" s="159"/>
      <c r="I119" s="160"/>
      <c r="J119" s="159"/>
      <c r="K119" s="160"/>
      <c r="L119" s="159"/>
      <c r="M119" s="160"/>
      <c r="N119" s="159"/>
      <c r="O119" s="160"/>
      <c r="P119" s="159"/>
      <c r="Q119" s="160"/>
      <c r="R119" s="159"/>
      <c r="S119" s="160"/>
      <c r="T119" s="159"/>
      <c r="U119" s="160"/>
      <c r="V119" s="159"/>
      <c r="W119" s="160"/>
      <c r="X119" s="159"/>
      <c r="Y119" s="160"/>
      <c r="Z119" s="159">
        <v>0</v>
      </c>
      <c r="AA119" s="155" t="s">
        <v>225</v>
      </c>
      <c r="AB119" s="159"/>
      <c r="AC119" s="160"/>
      <c r="AD119" s="159"/>
      <c r="AE119" s="160"/>
      <c r="AF119" s="159"/>
      <c r="AG119" s="160"/>
      <c r="AH119" s="159"/>
      <c r="AI119" s="160"/>
      <c r="AJ119" s="159"/>
      <c r="AK119" s="160"/>
    </row>
    <row r="120" spans="1:37" s="119" customFormat="1" x14ac:dyDescent="0.2">
      <c r="A120" s="145" t="s">
        <v>232</v>
      </c>
      <c r="B120" s="159"/>
      <c r="C120" s="160"/>
      <c r="D120" s="159"/>
      <c r="E120" s="160"/>
      <c r="F120" s="159"/>
      <c r="G120" s="160"/>
      <c r="H120" s="159"/>
      <c r="I120" s="160"/>
      <c r="J120" s="159"/>
      <c r="K120" s="160"/>
      <c r="L120" s="159"/>
      <c r="M120" s="160"/>
      <c r="N120" s="159"/>
      <c r="O120" s="160"/>
      <c r="P120" s="159"/>
      <c r="Q120" s="160"/>
      <c r="R120" s="159"/>
      <c r="S120" s="160"/>
      <c r="T120" s="159"/>
      <c r="U120" s="160"/>
      <c r="V120" s="159"/>
      <c r="W120" s="160"/>
      <c r="X120" s="159"/>
      <c r="Y120" s="160"/>
      <c r="Z120" s="159">
        <v>0</v>
      </c>
      <c r="AA120" s="155" t="s">
        <v>225</v>
      </c>
      <c r="AB120" s="159"/>
      <c r="AC120" s="160"/>
      <c r="AD120" s="159"/>
      <c r="AE120" s="160"/>
      <c r="AF120" s="159"/>
      <c r="AG120" s="160"/>
      <c r="AH120" s="159"/>
      <c r="AI120" s="160"/>
      <c r="AJ120" s="159"/>
      <c r="AK120" s="160"/>
    </row>
    <row r="121" spans="1:37" s="119" customFormat="1" x14ac:dyDescent="0.2">
      <c r="A121" s="145" t="s">
        <v>233</v>
      </c>
      <c r="B121" s="159"/>
      <c r="C121" s="160"/>
      <c r="D121" s="159"/>
      <c r="E121" s="160"/>
      <c r="F121" s="159"/>
      <c r="G121" s="160"/>
      <c r="H121" s="159"/>
      <c r="I121" s="160"/>
      <c r="J121" s="159"/>
      <c r="K121" s="160"/>
      <c r="L121" s="159"/>
      <c r="M121" s="160"/>
      <c r="N121" s="159"/>
      <c r="O121" s="160"/>
      <c r="P121" s="159"/>
      <c r="Q121" s="160"/>
      <c r="R121" s="159"/>
      <c r="S121" s="160"/>
      <c r="T121" s="159"/>
      <c r="U121" s="160"/>
      <c r="V121" s="159"/>
      <c r="W121" s="160"/>
      <c r="X121" s="159"/>
      <c r="Y121" s="160"/>
      <c r="Z121" s="159">
        <v>0</v>
      </c>
      <c r="AA121" s="155" t="s">
        <v>225</v>
      </c>
      <c r="AB121" s="159"/>
      <c r="AC121" s="160"/>
      <c r="AD121" s="159"/>
      <c r="AE121" s="160"/>
      <c r="AF121" s="159"/>
      <c r="AG121" s="160"/>
      <c r="AH121" s="159"/>
      <c r="AI121" s="160"/>
      <c r="AJ121" s="159"/>
      <c r="AK121" s="160"/>
    </row>
    <row r="122" spans="1:37" s="119" customFormat="1" x14ac:dyDescent="0.2">
      <c r="A122" s="145" t="s">
        <v>234</v>
      </c>
      <c r="B122" s="159"/>
      <c r="C122" s="160"/>
      <c r="D122" s="159"/>
      <c r="E122" s="160"/>
      <c r="F122" s="159"/>
      <c r="G122" s="160"/>
      <c r="H122" s="159"/>
      <c r="I122" s="160"/>
      <c r="J122" s="159"/>
      <c r="K122" s="160"/>
      <c r="L122" s="159"/>
      <c r="M122" s="160"/>
      <c r="N122" s="159"/>
      <c r="O122" s="160"/>
      <c r="P122" s="159"/>
      <c r="Q122" s="160"/>
      <c r="R122" s="159"/>
      <c r="S122" s="160"/>
      <c r="T122" s="159"/>
      <c r="U122" s="160"/>
      <c r="V122" s="159"/>
      <c r="W122" s="160"/>
      <c r="X122" s="159"/>
      <c r="Y122" s="160"/>
      <c r="Z122" s="159">
        <v>3</v>
      </c>
      <c r="AA122" s="155" t="s">
        <v>225</v>
      </c>
      <c r="AB122" s="159"/>
      <c r="AC122" s="160"/>
      <c r="AD122" s="159"/>
      <c r="AE122" s="160"/>
      <c r="AF122" s="159"/>
      <c r="AG122" s="160"/>
      <c r="AH122" s="159"/>
      <c r="AI122" s="160"/>
      <c r="AJ122" s="159"/>
      <c r="AK122" s="160"/>
    </row>
    <row r="123" spans="1:37" s="119" customFormat="1" x14ac:dyDescent="0.2">
      <c r="A123" s="145" t="s">
        <v>235</v>
      </c>
      <c r="B123" s="159"/>
      <c r="C123" s="160"/>
      <c r="D123" s="159"/>
      <c r="E123" s="160"/>
      <c r="F123" s="159"/>
      <c r="G123" s="160"/>
      <c r="H123" s="159"/>
      <c r="I123" s="160"/>
      <c r="J123" s="159"/>
      <c r="K123" s="160"/>
      <c r="L123" s="159"/>
      <c r="M123" s="160"/>
      <c r="N123" s="159"/>
      <c r="O123" s="160"/>
      <c r="P123" s="159"/>
      <c r="Q123" s="160"/>
      <c r="R123" s="159"/>
      <c r="S123" s="160"/>
      <c r="T123" s="159"/>
      <c r="U123" s="160"/>
      <c r="V123" s="159"/>
      <c r="W123" s="160"/>
      <c r="X123" s="159"/>
      <c r="Y123" s="160"/>
      <c r="Z123" s="159">
        <v>1</v>
      </c>
      <c r="AA123" s="155" t="s">
        <v>225</v>
      </c>
      <c r="AB123" s="159"/>
      <c r="AC123" s="160"/>
      <c r="AD123" s="159"/>
      <c r="AE123" s="160"/>
      <c r="AF123" s="159"/>
      <c r="AG123" s="160"/>
      <c r="AH123" s="159"/>
      <c r="AI123" s="160"/>
      <c r="AJ123" s="159"/>
      <c r="AK123" s="160"/>
    </row>
    <row r="124" spans="1:37" s="119" customFormat="1" x14ac:dyDescent="0.2">
      <c r="A124" s="145" t="s">
        <v>236</v>
      </c>
      <c r="B124" s="159"/>
      <c r="C124" s="160"/>
      <c r="D124" s="159"/>
      <c r="E124" s="160"/>
      <c r="F124" s="159"/>
      <c r="G124" s="160"/>
      <c r="H124" s="159"/>
      <c r="I124" s="160"/>
      <c r="J124" s="159"/>
      <c r="K124" s="160"/>
      <c r="L124" s="159"/>
      <c r="M124" s="160"/>
      <c r="N124" s="159"/>
      <c r="O124" s="160"/>
      <c r="P124" s="159"/>
      <c r="Q124" s="160"/>
      <c r="R124" s="159"/>
      <c r="S124" s="160"/>
      <c r="T124" s="159"/>
      <c r="U124" s="160"/>
      <c r="V124" s="159"/>
      <c r="W124" s="160"/>
      <c r="X124" s="159"/>
      <c r="Y124" s="160"/>
      <c r="Z124" s="159">
        <v>11</v>
      </c>
      <c r="AA124" s="155" t="s">
        <v>225</v>
      </c>
      <c r="AB124" s="159"/>
      <c r="AC124" s="160"/>
      <c r="AD124" s="159"/>
      <c r="AE124" s="160"/>
      <c r="AF124" s="159"/>
      <c r="AG124" s="160"/>
      <c r="AH124" s="159"/>
      <c r="AI124" s="160"/>
      <c r="AJ124" s="159"/>
      <c r="AK124" s="160"/>
    </row>
    <row r="125" spans="1:37" s="119" customFormat="1" x14ac:dyDescent="0.2">
      <c r="A125" s="145" t="s">
        <v>237</v>
      </c>
      <c r="B125" s="159"/>
      <c r="C125" s="160"/>
      <c r="D125" s="159"/>
      <c r="E125" s="160"/>
      <c r="F125" s="159"/>
      <c r="G125" s="160"/>
      <c r="H125" s="159"/>
      <c r="I125" s="160"/>
      <c r="J125" s="159"/>
      <c r="K125" s="160"/>
      <c r="L125" s="159"/>
      <c r="M125" s="160"/>
      <c r="N125" s="159"/>
      <c r="O125" s="160"/>
      <c r="P125" s="159"/>
      <c r="Q125" s="160"/>
      <c r="R125" s="159"/>
      <c r="S125" s="160"/>
      <c r="T125" s="159"/>
      <c r="U125" s="160"/>
      <c r="V125" s="159"/>
      <c r="W125" s="160"/>
      <c r="X125" s="159"/>
      <c r="Y125" s="160"/>
      <c r="Z125" s="159">
        <v>13</v>
      </c>
      <c r="AA125" s="155" t="s">
        <v>225</v>
      </c>
      <c r="AB125" s="159"/>
      <c r="AC125" s="160"/>
      <c r="AD125" s="159"/>
      <c r="AE125" s="160"/>
      <c r="AF125" s="159"/>
      <c r="AG125" s="160"/>
      <c r="AH125" s="159"/>
      <c r="AI125" s="160"/>
      <c r="AJ125" s="159"/>
      <c r="AK125" s="160"/>
    </row>
    <row r="126" spans="1:37" s="119" customFormat="1" x14ac:dyDescent="0.2">
      <c r="A126" s="145" t="s">
        <v>238</v>
      </c>
      <c r="B126" s="159"/>
      <c r="C126" s="160"/>
      <c r="D126" s="159"/>
      <c r="E126" s="160"/>
      <c r="F126" s="159"/>
      <c r="G126" s="160"/>
      <c r="H126" s="159"/>
      <c r="I126" s="160"/>
      <c r="J126" s="159"/>
      <c r="K126" s="160"/>
      <c r="L126" s="159"/>
      <c r="M126" s="160"/>
      <c r="N126" s="159"/>
      <c r="O126" s="160"/>
      <c r="P126" s="159"/>
      <c r="Q126" s="160"/>
      <c r="R126" s="159"/>
      <c r="S126" s="160"/>
      <c r="T126" s="159"/>
      <c r="U126" s="160"/>
      <c r="V126" s="159"/>
      <c r="W126" s="160"/>
      <c r="X126" s="159"/>
      <c r="Y126" s="160"/>
      <c r="Z126" s="159">
        <v>35</v>
      </c>
      <c r="AA126" s="155" t="s">
        <v>225</v>
      </c>
      <c r="AB126" s="159"/>
      <c r="AC126" s="160"/>
      <c r="AD126" s="159"/>
      <c r="AE126" s="160"/>
      <c r="AF126" s="159"/>
      <c r="AG126" s="160"/>
      <c r="AH126" s="159"/>
      <c r="AI126" s="160"/>
      <c r="AJ126" s="159"/>
      <c r="AK126" s="160"/>
    </row>
    <row r="127" spans="1:37" s="158" customFormat="1" x14ac:dyDescent="0.2">
      <c r="A127" s="148" t="s">
        <v>239</v>
      </c>
      <c r="B127" s="161">
        <v>1.7399999999999999E-2</v>
      </c>
      <c r="C127" s="162"/>
      <c r="D127" s="161">
        <v>6.8000000000000005E-2</v>
      </c>
      <c r="E127" s="163"/>
      <c r="F127" s="164">
        <v>1.03E-2</v>
      </c>
      <c r="G127" s="165" t="s">
        <v>225</v>
      </c>
      <c r="H127" s="164"/>
      <c r="I127" s="165"/>
      <c r="J127" s="164"/>
      <c r="K127" s="165"/>
      <c r="L127" s="164"/>
      <c r="M127" s="165"/>
      <c r="N127" s="164"/>
      <c r="O127" s="165"/>
      <c r="P127" s="164"/>
      <c r="Q127" s="165"/>
      <c r="R127" s="187">
        <v>8.6E-3</v>
      </c>
      <c r="S127" s="188"/>
      <c r="T127" s="187">
        <v>2.5100000000000001E-2</v>
      </c>
      <c r="U127" s="188"/>
      <c r="V127" s="187"/>
      <c r="W127" s="188"/>
      <c r="X127" s="187">
        <v>2.01E-2</v>
      </c>
      <c r="Y127" s="188"/>
      <c r="Z127" s="159">
        <f>SUM(Z113:Z126)</f>
        <v>79</v>
      </c>
      <c r="AA127" s="159">
        <f>SUM(AA113:AA126)</f>
        <v>0</v>
      </c>
      <c r="AB127" s="187"/>
      <c r="AC127" s="188"/>
      <c r="AD127" s="187"/>
      <c r="AE127" s="188"/>
      <c r="AF127" s="187"/>
      <c r="AG127" s="188"/>
      <c r="AH127" s="187"/>
      <c r="AI127" s="188"/>
      <c r="AJ127" s="187"/>
      <c r="AK127" s="188"/>
    </row>
    <row r="128" spans="1:37" x14ac:dyDescent="0.25">
      <c r="A128" s="166"/>
      <c r="B128" s="167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</row>
    <row r="129" spans="1:37" s="119" customFormat="1" x14ac:dyDescent="0.2">
      <c r="A129" s="140" t="s">
        <v>240</v>
      </c>
      <c r="B129" s="152" t="str">
        <f>B$4</f>
        <v>26-31-jul-24</v>
      </c>
      <c r="C129" s="144"/>
      <c r="D129" s="152">
        <f>D$4</f>
        <v>45505</v>
      </c>
      <c r="E129" s="144"/>
      <c r="F129" s="152">
        <f>F$4</f>
        <v>45536</v>
      </c>
      <c r="G129" s="144"/>
      <c r="H129" s="152" t="str">
        <f>H$4</f>
        <v>Meta Parcial</v>
      </c>
      <c r="I129" s="144"/>
      <c r="J129" s="152" t="str">
        <f>J$4</f>
        <v>01-25-Out-24</v>
      </c>
      <c r="K129" s="144"/>
      <c r="L129" s="152" t="str">
        <f>L$4</f>
        <v>Meta Parcial</v>
      </c>
      <c r="M129" s="144"/>
      <c r="N129" s="152" t="str">
        <f>N$4</f>
        <v>26-31-Out-24</v>
      </c>
      <c r="O129" s="144"/>
      <c r="P129" s="152" t="str">
        <f>P$4</f>
        <v>Meta Mensal</v>
      </c>
      <c r="Q129" s="144"/>
      <c r="R129" s="152">
        <f>R$4</f>
        <v>45566</v>
      </c>
      <c r="S129" s="144"/>
      <c r="T129" s="152">
        <f>T$4</f>
        <v>45597</v>
      </c>
      <c r="U129" s="144"/>
      <c r="V129" s="152">
        <f>V$4</f>
        <v>45627</v>
      </c>
      <c r="W129" s="144"/>
      <c r="X129" s="152">
        <f>X$4</f>
        <v>45658</v>
      </c>
      <c r="Y129" s="144"/>
      <c r="Z129" s="152">
        <f>Z$4</f>
        <v>45689</v>
      </c>
      <c r="AA129" s="144"/>
      <c r="AB129" s="152">
        <f>AB$4</f>
        <v>45748</v>
      </c>
      <c r="AC129" s="144"/>
      <c r="AD129" s="152">
        <f>AD$4</f>
        <v>45778</v>
      </c>
      <c r="AE129" s="144"/>
      <c r="AF129" s="152">
        <f>AF$4</f>
        <v>45809</v>
      </c>
      <c r="AG129" s="144"/>
      <c r="AH129" s="152">
        <f>AH$4</f>
        <v>45839</v>
      </c>
      <c r="AI129" s="144"/>
      <c r="AJ129" s="152">
        <f>AJ$4</f>
        <v>45870</v>
      </c>
      <c r="AK129" s="144"/>
    </row>
    <row r="130" spans="1:37" s="119" customFormat="1" x14ac:dyDescent="0.2">
      <c r="A130" s="153" t="s">
        <v>221</v>
      </c>
      <c r="B130" s="152" t="s">
        <v>222</v>
      </c>
      <c r="C130" s="144" t="s">
        <v>223</v>
      </c>
      <c r="D130" s="152" t="s">
        <v>222</v>
      </c>
      <c r="E130" s="144" t="s">
        <v>223</v>
      </c>
      <c r="F130" s="152" t="s">
        <v>222</v>
      </c>
      <c r="G130" s="144" t="s">
        <v>223</v>
      </c>
      <c r="H130" s="152" t="s">
        <v>222</v>
      </c>
      <c r="I130" s="144" t="s">
        <v>223</v>
      </c>
      <c r="J130" s="152" t="s">
        <v>222</v>
      </c>
      <c r="K130" s="144" t="s">
        <v>223</v>
      </c>
      <c r="L130" s="152" t="s">
        <v>222</v>
      </c>
      <c r="M130" s="144" t="s">
        <v>223</v>
      </c>
      <c r="N130" s="152" t="s">
        <v>222</v>
      </c>
      <c r="O130" s="144" t="s">
        <v>223</v>
      </c>
      <c r="P130" s="152" t="s">
        <v>222</v>
      </c>
      <c r="Q130" s="144" t="s">
        <v>223</v>
      </c>
      <c r="R130" s="152" t="s">
        <v>222</v>
      </c>
      <c r="S130" s="144" t="s">
        <v>223</v>
      </c>
      <c r="T130" s="152" t="s">
        <v>222</v>
      </c>
      <c r="U130" s="144" t="s">
        <v>223</v>
      </c>
      <c r="V130" s="152" t="s">
        <v>222</v>
      </c>
      <c r="W130" s="144" t="s">
        <v>223</v>
      </c>
      <c r="X130" s="152" t="s">
        <v>222</v>
      </c>
      <c r="Y130" s="144" t="s">
        <v>223</v>
      </c>
      <c r="Z130" s="152" t="s">
        <v>222</v>
      </c>
      <c r="AA130" s="144" t="s">
        <v>223</v>
      </c>
      <c r="AB130" s="152" t="s">
        <v>222</v>
      </c>
      <c r="AC130" s="144" t="s">
        <v>223</v>
      </c>
      <c r="AD130" s="152" t="s">
        <v>222</v>
      </c>
      <c r="AE130" s="144" t="s">
        <v>223</v>
      </c>
      <c r="AF130" s="152" t="s">
        <v>222</v>
      </c>
      <c r="AG130" s="144" t="s">
        <v>223</v>
      </c>
      <c r="AH130" s="152" t="s">
        <v>222</v>
      </c>
      <c r="AI130" s="144" t="s">
        <v>223</v>
      </c>
      <c r="AJ130" s="152" t="s">
        <v>222</v>
      </c>
      <c r="AK130" s="144" t="s">
        <v>223</v>
      </c>
    </row>
    <row r="131" spans="1:37" s="119" customFormat="1" x14ac:dyDescent="0.2">
      <c r="A131" s="145" t="s">
        <v>241</v>
      </c>
      <c r="B131" s="154">
        <v>0</v>
      </c>
      <c r="C131" s="155">
        <v>0</v>
      </c>
      <c r="D131" s="154">
        <v>0</v>
      </c>
      <c r="E131" s="155" t="s">
        <v>225</v>
      </c>
      <c r="F131" s="154">
        <v>0</v>
      </c>
      <c r="G131" s="155" t="s">
        <v>225</v>
      </c>
      <c r="H131" s="154"/>
      <c r="I131" s="155"/>
      <c r="J131" s="154"/>
      <c r="K131" s="155"/>
      <c r="L131" s="154"/>
      <c r="M131" s="155"/>
      <c r="N131" s="154"/>
      <c r="O131" s="155"/>
      <c r="P131" s="154"/>
      <c r="Q131" s="155"/>
      <c r="R131" s="154">
        <v>0</v>
      </c>
      <c r="S131" s="155" t="s">
        <v>225</v>
      </c>
      <c r="T131" s="154">
        <v>0</v>
      </c>
      <c r="U131" s="155" t="s">
        <v>225</v>
      </c>
      <c r="V131" s="154">
        <v>5.4600000000000003E-2</v>
      </c>
      <c r="W131" s="155">
        <v>0</v>
      </c>
      <c r="X131" s="154">
        <v>0</v>
      </c>
      <c r="Y131" s="155" t="s">
        <v>225</v>
      </c>
      <c r="Z131" s="154">
        <v>0</v>
      </c>
      <c r="AA131" s="155" t="s">
        <v>225</v>
      </c>
      <c r="AB131" s="154"/>
      <c r="AC131" s="155"/>
      <c r="AD131" s="154"/>
      <c r="AE131" s="155"/>
      <c r="AF131" s="154"/>
      <c r="AG131" s="155"/>
      <c r="AH131" s="154"/>
      <c r="AI131" s="155"/>
      <c r="AJ131" s="154"/>
      <c r="AK131" s="155"/>
    </row>
    <row r="132" spans="1:37" s="119" customFormat="1" x14ac:dyDescent="0.2">
      <c r="A132" s="145" t="s">
        <v>242</v>
      </c>
      <c r="B132" s="154">
        <v>0</v>
      </c>
      <c r="C132" s="155">
        <v>0</v>
      </c>
      <c r="D132" s="154">
        <v>0</v>
      </c>
      <c r="E132" s="155" t="s">
        <v>225</v>
      </c>
      <c r="F132" s="154">
        <v>0</v>
      </c>
      <c r="G132" s="155" t="s">
        <v>225</v>
      </c>
      <c r="H132" s="154"/>
      <c r="I132" s="155"/>
      <c r="J132" s="154"/>
      <c r="K132" s="155"/>
      <c r="L132" s="154"/>
      <c r="M132" s="155"/>
      <c r="N132" s="154"/>
      <c r="O132" s="155"/>
      <c r="P132" s="154"/>
      <c r="Q132" s="155"/>
      <c r="R132" s="154">
        <v>0</v>
      </c>
      <c r="S132" s="155" t="s">
        <v>225</v>
      </c>
      <c r="T132" s="154">
        <v>0</v>
      </c>
      <c r="U132" s="155" t="s">
        <v>225</v>
      </c>
      <c r="V132" s="154">
        <v>0</v>
      </c>
      <c r="W132" s="155">
        <v>0</v>
      </c>
      <c r="X132" s="154">
        <v>0</v>
      </c>
      <c r="Y132" s="155" t="s">
        <v>225</v>
      </c>
      <c r="Z132" s="154">
        <v>0</v>
      </c>
      <c r="AA132" s="155" t="s">
        <v>225</v>
      </c>
      <c r="AB132" s="154"/>
      <c r="AC132" s="155"/>
      <c r="AD132" s="154"/>
      <c r="AE132" s="155"/>
      <c r="AF132" s="154"/>
      <c r="AG132" s="155"/>
      <c r="AH132" s="154"/>
      <c r="AI132" s="155"/>
      <c r="AJ132" s="154"/>
      <c r="AK132" s="155"/>
    </row>
    <row r="133" spans="1:37" s="119" customFormat="1" x14ac:dyDescent="0.2">
      <c r="A133" s="145" t="s">
        <v>53</v>
      </c>
      <c r="B133" s="154">
        <v>0</v>
      </c>
      <c r="C133" s="155">
        <v>0</v>
      </c>
      <c r="D133" s="154">
        <v>0.02</v>
      </c>
      <c r="E133" s="155" t="s">
        <v>225</v>
      </c>
      <c r="F133" s="154">
        <v>2.8E-3</v>
      </c>
      <c r="G133" s="155" t="s">
        <v>225</v>
      </c>
      <c r="H133" s="154"/>
      <c r="I133" s="155"/>
      <c r="J133" s="154"/>
      <c r="K133" s="155"/>
      <c r="L133" s="154"/>
      <c r="M133" s="155"/>
      <c r="N133" s="154"/>
      <c r="O133" s="155"/>
      <c r="P133" s="154"/>
      <c r="Q133" s="155"/>
      <c r="R133" s="154">
        <v>8.3000000000000001E-3</v>
      </c>
      <c r="S133" s="155" t="s">
        <v>225</v>
      </c>
      <c r="T133" s="154">
        <v>3.3999999999999998E-3</v>
      </c>
      <c r="U133" s="155" t="s">
        <v>225</v>
      </c>
      <c r="V133" s="154">
        <v>5.8999999999999999E-3</v>
      </c>
      <c r="W133" s="155">
        <v>0</v>
      </c>
      <c r="X133" s="154">
        <v>4.8899999999999999E-2</v>
      </c>
      <c r="Y133" s="155" t="s">
        <v>225</v>
      </c>
      <c r="Z133" s="154">
        <v>9.4100000000000003E-2</v>
      </c>
      <c r="AA133" s="155" t="s">
        <v>225</v>
      </c>
      <c r="AB133" s="154"/>
      <c r="AC133" s="155"/>
      <c r="AD133" s="154"/>
      <c r="AE133" s="155"/>
      <c r="AF133" s="154"/>
      <c r="AG133" s="155"/>
      <c r="AH133" s="154"/>
      <c r="AI133" s="155"/>
      <c r="AJ133" s="154"/>
      <c r="AK133" s="155"/>
    </row>
    <row r="134" spans="1:37" x14ac:dyDescent="0.25">
      <c r="A134" s="145" t="s">
        <v>54</v>
      </c>
      <c r="B134" s="154">
        <v>0.01</v>
      </c>
      <c r="C134" s="155">
        <v>0</v>
      </c>
      <c r="D134" s="154">
        <v>0.01</v>
      </c>
      <c r="E134" s="155" t="s">
        <v>225</v>
      </c>
      <c r="F134" s="154">
        <v>0</v>
      </c>
      <c r="G134" s="155" t="s">
        <v>225</v>
      </c>
      <c r="H134" s="154"/>
      <c r="I134" s="155"/>
      <c r="J134" s="154"/>
      <c r="K134" s="155"/>
      <c r="L134" s="154"/>
      <c r="M134" s="155"/>
      <c r="N134" s="154"/>
      <c r="O134" s="155"/>
      <c r="P134" s="154"/>
      <c r="Q134" s="155"/>
      <c r="R134" s="154">
        <v>8.3000000000000001E-3</v>
      </c>
      <c r="S134" s="155" t="s">
        <v>225</v>
      </c>
      <c r="T134" s="154">
        <v>0</v>
      </c>
      <c r="U134" s="155" t="s">
        <v>225</v>
      </c>
      <c r="V134" s="154">
        <v>0</v>
      </c>
      <c r="W134" s="155">
        <v>0</v>
      </c>
      <c r="X134" s="154">
        <v>2.3400000000000001E-2</v>
      </c>
      <c r="Y134" s="155" t="s">
        <v>225</v>
      </c>
      <c r="Z134" s="154">
        <v>8.6E-3</v>
      </c>
      <c r="AA134" s="155" t="s">
        <v>225</v>
      </c>
      <c r="AB134" s="154"/>
      <c r="AC134" s="155"/>
      <c r="AD134" s="154"/>
      <c r="AE134" s="155"/>
      <c r="AF134" s="154"/>
      <c r="AG134" s="155"/>
      <c r="AH134" s="154"/>
      <c r="AI134" s="155"/>
      <c r="AJ134" s="154"/>
      <c r="AK134" s="155"/>
    </row>
    <row r="135" spans="1:37" s="119" customFormat="1" x14ac:dyDescent="0.2">
      <c r="A135" s="145" t="s">
        <v>55</v>
      </c>
      <c r="B135" s="154">
        <v>0</v>
      </c>
      <c r="C135" s="155">
        <v>0</v>
      </c>
      <c r="D135" s="154">
        <v>0</v>
      </c>
      <c r="E135" s="155" t="s">
        <v>225</v>
      </c>
      <c r="F135" s="154">
        <v>8.0000000000000004E-4</v>
      </c>
      <c r="G135" s="155" t="s">
        <v>225</v>
      </c>
      <c r="H135" s="154"/>
      <c r="I135" s="155"/>
      <c r="J135" s="154"/>
      <c r="K135" s="155"/>
      <c r="L135" s="154"/>
      <c r="M135" s="155"/>
      <c r="N135" s="154"/>
      <c r="O135" s="155"/>
      <c r="P135" s="154"/>
      <c r="Q135" s="155"/>
      <c r="R135" s="154">
        <v>0</v>
      </c>
      <c r="S135" s="155" t="s">
        <v>225</v>
      </c>
      <c r="T135" s="154">
        <v>4.0000000000000002E-4</v>
      </c>
      <c r="U135" s="155" t="s">
        <v>225</v>
      </c>
      <c r="V135" s="154">
        <v>0</v>
      </c>
      <c r="W135" s="155">
        <v>0</v>
      </c>
      <c r="X135" s="154">
        <v>6.1999999999999998E-3</v>
      </c>
      <c r="Y135" s="155" t="s">
        <v>225</v>
      </c>
      <c r="Z135" s="154">
        <v>0</v>
      </c>
      <c r="AA135" s="155" t="s">
        <v>225</v>
      </c>
      <c r="AB135" s="154"/>
      <c r="AC135" s="155"/>
      <c r="AD135" s="154"/>
      <c r="AE135" s="155"/>
      <c r="AF135" s="154"/>
      <c r="AG135" s="155"/>
      <c r="AH135" s="154"/>
      <c r="AI135" s="155"/>
      <c r="AJ135" s="154"/>
      <c r="AK135" s="155"/>
    </row>
    <row r="136" spans="1:37" s="119" customFormat="1" x14ac:dyDescent="0.2">
      <c r="A136" s="145" t="s">
        <v>56</v>
      </c>
      <c r="B136" s="154"/>
      <c r="C136" s="155"/>
      <c r="D136" s="154"/>
      <c r="E136" s="155"/>
      <c r="F136" s="154"/>
      <c r="G136" s="155"/>
      <c r="H136" s="154"/>
      <c r="I136" s="155"/>
      <c r="J136" s="154"/>
      <c r="K136" s="155"/>
      <c r="L136" s="154"/>
      <c r="M136" s="155"/>
      <c r="N136" s="154"/>
      <c r="O136" s="155"/>
      <c r="P136" s="154"/>
      <c r="Q136" s="155"/>
      <c r="R136" s="154"/>
      <c r="S136" s="155"/>
      <c r="T136" s="154"/>
      <c r="U136" s="155"/>
      <c r="V136" s="154"/>
      <c r="W136" s="155"/>
      <c r="X136" s="154"/>
      <c r="Y136" s="155"/>
      <c r="Z136" s="154">
        <v>0</v>
      </c>
      <c r="AA136" s="155" t="s">
        <v>225</v>
      </c>
      <c r="AB136" s="154"/>
      <c r="AC136" s="155"/>
      <c r="AD136" s="154"/>
      <c r="AE136" s="155"/>
      <c r="AF136" s="154"/>
      <c r="AG136" s="155"/>
      <c r="AH136" s="154"/>
      <c r="AI136" s="155"/>
      <c r="AJ136" s="154"/>
      <c r="AK136" s="155"/>
    </row>
    <row r="137" spans="1:37" s="119" customFormat="1" x14ac:dyDescent="0.2">
      <c r="A137" s="145" t="s">
        <v>243</v>
      </c>
      <c r="B137" s="154">
        <v>0</v>
      </c>
      <c r="C137" s="155">
        <v>0</v>
      </c>
      <c r="D137" s="154">
        <v>0</v>
      </c>
      <c r="E137" s="155" t="s">
        <v>225</v>
      </c>
      <c r="F137" s="154">
        <v>0</v>
      </c>
      <c r="G137" s="155" t="s">
        <v>225</v>
      </c>
      <c r="H137" s="154"/>
      <c r="I137" s="155"/>
      <c r="J137" s="154"/>
      <c r="K137" s="155"/>
      <c r="L137" s="154"/>
      <c r="M137" s="155"/>
      <c r="N137" s="154"/>
      <c r="O137" s="155"/>
      <c r="P137" s="154"/>
      <c r="Q137" s="155"/>
      <c r="R137" s="154">
        <v>0</v>
      </c>
      <c r="S137" s="155" t="s">
        <v>225</v>
      </c>
      <c r="T137" s="154"/>
      <c r="U137" s="155" t="s">
        <v>225</v>
      </c>
      <c r="V137" s="154">
        <v>0</v>
      </c>
      <c r="W137" s="155">
        <v>0</v>
      </c>
      <c r="X137" s="154">
        <v>0</v>
      </c>
      <c r="Y137" s="155" t="s">
        <v>225</v>
      </c>
      <c r="Z137" s="154">
        <v>0</v>
      </c>
      <c r="AA137" s="155" t="s">
        <v>225</v>
      </c>
      <c r="AB137" s="154"/>
      <c r="AC137" s="155"/>
      <c r="AD137" s="154"/>
      <c r="AE137" s="155"/>
      <c r="AF137" s="154"/>
      <c r="AG137" s="155"/>
      <c r="AH137" s="154"/>
      <c r="AI137" s="155"/>
      <c r="AJ137" s="154"/>
      <c r="AK137" s="155"/>
    </row>
    <row r="138" spans="1:37" s="119" customFormat="1" x14ac:dyDescent="0.2">
      <c r="A138" s="145" t="s">
        <v>57</v>
      </c>
      <c r="B138" s="154">
        <v>0</v>
      </c>
      <c r="C138" s="155">
        <v>0</v>
      </c>
      <c r="D138" s="154">
        <v>0</v>
      </c>
      <c r="E138" s="155" t="s">
        <v>225</v>
      </c>
      <c r="F138" s="154">
        <v>0</v>
      </c>
      <c r="G138" s="155" t="s">
        <v>225</v>
      </c>
      <c r="H138" s="154"/>
      <c r="I138" s="155"/>
      <c r="J138" s="154"/>
      <c r="K138" s="155"/>
      <c r="L138" s="154"/>
      <c r="M138" s="155"/>
      <c r="N138" s="154"/>
      <c r="O138" s="155"/>
      <c r="P138" s="154"/>
      <c r="Q138" s="155"/>
      <c r="R138" s="154">
        <v>6.1999999999999998E-3</v>
      </c>
      <c r="S138" s="155" t="s">
        <v>225</v>
      </c>
      <c r="T138" s="154">
        <v>0</v>
      </c>
      <c r="U138" s="155" t="s">
        <v>225</v>
      </c>
      <c r="V138" s="154">
        <v>0</v>
      </c>
      <c r="W138" s="155">
        <v>0</v>
      </c>
      <c r="X138" s="154">
        <v>0</v>
      </c>
      <c r="Y138" s="155" t="s">
        <v>225</v>
      </c>
      <c r="Z138" s="154">
        <v>0</v>
      </c>
      <c r="AA138" s="155" t="s">
        <v>225</v>
      </c>
      <c r="AB138" s="154"/>
      <c r="AC138" s="155"/>
      <c r="AD138" s="154"/>
      <c r="AE138" s="155"/>
      <c r="AF138" s="154"/>
      <c r="AG138" s="155"/>
      <c r="AH138" s="154"/>
      <c r="AI138" s="155"/>
      <c r="AJ138" s="154"/>
      <c r="AK138" s="155"/>
    </row>
    <row r="139" spans="1:37" x14ac:dyDescent="0.25">
      <c r="A139" s="145" t="s">
        <v>58</v>
      </c>
      <c r="B139" s="154">
        <v>0</v>
      </c>
      <c r="C139" s="155">
        <v>0</v>
      </c>
      <c r="D139" s="154">
        <v>0</v>
      </c>
      <c r="E139" s="155" t="s">
        <v>225</v>
      </c>
      <c r="F139" s="154">
        <v>0</v>
      </c>
      <c r="G139" s="155" t="s">
        <v>225</v>
      </c>
      <c r="H139" s="154"/>
      <c r="I139" s="155"/>
      <c r="J139" s="154"/>
      <c r="K139" s="155"/>
      <c r="L139" s="154"/>
      <c r="M139" s="155"/>
      <c r="N139" s="154"/>
      <c r="O139" s="155"/>
      <c r="P139" s="154"/>
      <c r="Q139" s="155"/>
      <c r="R139" s="154">
        <v>0</v>
      </c>
      <c r="S139" s="155" t="s">
        <v>225</v>
      </c>
      <c r="T139" s="154">
        <v>0</v>
      </c>
      <c r="U139" s="155" t="s">
        <v>225</v>
      </c>
      <c r="V139" s="154">
        <v>0</v>
      </c>
      <c r="W139" s="155">
        <v>0</v>
      </c>
      <c r="X139" s="154">
        <v>0</v>
      </c>
      <c r="Y139" s="155" t="s">
        <v>225</v>
      </c>
      <c r="Z139" s="154">
        <v>1.2E-2</v>
      </c>
      <c r="AA139" s="155" t="s">
        <v>225</v>
      </c>
      <c r="AB139" s="154"/>
      <c r="AC139" s="155"/>
      <c r="AD139" s="154"/>
      <c r="AE139" s="155"/>
      <c r="AF139" s="154"/>
      <c r="AG139" s="155"/>
      <c r="AH139" s="154"/>
      <c r="AI139" s="155"/>
      <c r="AJ139" s="154"/>
      <c r="AK139" s="155"/>
    </row>
    <row r="140" spans="1:37" s="119" customFormat="1" x14ac:dyDescent="0.2">
      <c r="A140" s="145" t="s">
        <v>244</v>
      </c>
      <c r="B140" s="154">
        <v>0.01</v>
      </c>
      <c r="C140" s="155">
        <v>0</v>
      </c>
      <c r="D140" s="154">
        <v>0.03</v>
      </c>
      <c r="E140" s="155" t="s">
        <v>225</v>
      </c>
      <c r="F140" s="154">
        <v>4.0000000000000001E-3</v>
      </c>
      <c r="G140" s="155" t="s">
        <v>225</v>
      </c>
      <c r="H140" s="154"/>
      <c r="I140" s="155"/>
      <c r="J140" s="154"/>
      <c r="K140" s="155"/>
      <c r="L140" s="154"/>
      <c r="M140" s="155"/>
      <c r="N140" s="154"/>
      <c r="O140" s="155"/>
      <c r="P140" s="154"/>
      <c r="Q140" s="155"/>
      <c r="R140" s="154">
        <v>6.7599999999999993E-2</v>
      </c>
      <c r="S140" s="155" t="s">
        <v>225</v>
      </c>
      <c r="T140" s="154">
        <v>1.14E-2</v>
      </c>
      <c r="U140" s="155" t="s">
        <v>225</v>
      </c>
      <c r="V140" s="154">
        <v>4.2500000000000003E-2</v>
      </c>
      <c r="W140" s="155">
        <v>0</v>
      </c>
      <c r="X140" s="154">
        <v>3.0800000000000001E-2</v>
      </c>
      <c r="Y140" s="155" t="s">
        <v>225</v>
      </c>
      <c r="Z140" s="154">
        <v>1.4200000000000001E-2</v>
      </c>
      <c r="AA140" s="155" t="s">
        <v>225</v>
      </c>
      <c r="AB140" s="154"/>
      <c r="AC140" s="155"/>
      <c r="AD140" s="154"/>
      <c r="AE140" s="155"/>
      <c r="AF140" s="154"/>
      <c r="AG140" s="155"/>
      <c r="AH140" s="154"/>
      <c r="AI140" s="155"/>
      <c r="AJ140" s="154"/>
      <c r="AK140" s="155"/>
    </row>
    <row r="141" spans="1:37" s="119" customFormat="1" x14ac:dyDescent="0.2">
      <c r="A141" s="145" t="s">
        <v>245</v>
      </c>
      <c r="B141" s="154">
        <v>0.01</v>
      </c>
      <c r="C141" s="155">
        <v>0</v>
      </c>
      <c r="D141" s="154">
        <v>0.01</v>
      </c>
      <c r="E141" s="155" t="s">
        <v>225</v>
      </c>
      <c r="F141" s="154">
        <v>2.3999999999999998E-3</v>
      </c>
      <c r="G141" s="155" t="s">
        <v>225</v>
      </c>
      <c r="H141" s="154"/>
      <c r="I141" s="155"/>
      <c r="J141" s="154"/>
      <c r="K141" s="155"/>
      <c r="L141" s="154"/>
      <c r="M141" s="155"/>
      <c r="N141" s="154"/>
      <c r="O141" s="155"/>
      <c r="P141" s="154"/>
      <c r="Q141" s="155"/>
      <c r="R141" s="154">
        <v>0.36959999999999998</v>
      </c>
      <c r="S141" s="155" t="s">
        <v>225</v>
      </c>
      <c r="T141" s="154">
        <v>6.9999999999999999E-4</v>
      </c>
      <c r="U141" s="155" t="s">
        <v>225</v>
      </c>
      <c r="V141" s="154">
        <v>1.52E-2</v>
      </c>
      <c r="W141" s="155">
        <v>0</v>
      </c>
      <c r="X141" s="154">
        <v>0.15690000000000001</v>
      </c>
      <c r="Y141" s="155" t="s">
        <v>225</v>
      </c>
      <c r="Z141" s="154">
        <v>8.3500000000000005E-2</v>
      </c>
      <c r="AA141" s="155" t="s">
        <v>225</v>
      </c>
      <c r="AB141" s="154"/>
      <c r="AC141" s="155"/>
      <c r="AD141" s="154"/>
      <c r="AE141" s="155"/>
      <c r="AF141" s="154"/>
      <c r="AG141" s="155"/>
      <c r="AH141" s="154"/>
      <c r="AI141" s="155"/>
      <c r="AJ141" s="154"/>
      <c r="AK141" s="155"/>
    </row>
    <row r="142" spans="1:37" s="158" customFormat="1" x14ac:dyDescent="0.2">
      <c r="A142" s="148" t="s">
        <v>246</v>
      </c>
      <c r="B142" s="168">
        <v>1.7399999999999999E-2</v>
      </c>
      <c r="C142" s="169"/>
      <c r="D142" s="168">
        <v>6.8000000000000005E-2</v>
      </c>
      <c r="E142" s="170"/>
      <c r="F142" s="156">
        <v>1.03E-2</v>
      </c>
      <c r="G142" s="157" t="s">
        <v>225</v>
      </c>
      <c r="H142" s="156"/>
      <c r="I142" s="157"/>
      <c r="J142" s="156"/>
      <c r="K142" s="157"/>
      <c r="L142" s="156"/>
      <c r="M142" s="157"/>
      <c r="N142" s="156"/>
      <c r="O142" s="157"/>
      <c r="P142" s="156"/>
      <c r="Q142" s="157"/>
      <c r="R142" s="185">
        <v>8.6E-3</v>
      </c>
      <c r="S142" s="186"/>
      <c r="T142" s="185">
        <v>2.5100000000000001E-2</v>
      </c>
      <c r="U142" s="186"/>
      <c r="V142" s="185"/>
      <c r="W142" s="186"/>
      <c r="X142" s="185">
        <v>2.01E-2</v>
      </c>
      <c r="Y142" s="186"/>
      <c r="Z142" s="185">
        <v>1.77E-2</v>
      </c>
      <c r="AA142" s="186"/>
      <c r="AB142" s="185"/>
      <c r="AC142" s="186"/>
      <c r="AD142" s="185"/>
      <c r="AE142" s="186"/>
      <c r="AF142" s="185"/>
      <c r="AG142" s="186"/>
      <c r="AH142" s="185"/>
      <c r="AI142" s="186"/>
      <c r="AJ142" s="185"/>
      <c r="AK142" s="186"/>
    </row>
    <row r="143" spans="1:37" x14ac:dyDescent="0.25">
      <c r="A143" s="166"/>
      <c r="B143" s="167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</row>
    <row r="144" spans="1:37" s="114" customFormat="1" x14ac:dyDescent="0.25">
      <c r="A144" s="140" t="s">
        <v>247</v>
      </c>
      <c r="B144" s="152" t="str">
        <f>B$4</f>
        <v>26-31-jul-24</v>
      </c>
      <c r="C144" s="144"/>
      <c r="D144" s="152">
        <f>D$4</f>
        <v>45505</v>
      </c>
      <c r="E144" s="144"/>
      <c r="F144" s="152">
        <f>F$4</f>
        <v>45536</v>
      </c>
      <c r="G144" s="144"/>
      <c r="H144" s="152" t="str">
        <f>H$4</f>
        <v>Meta Parcial</v>
      </c>
      <c r="I144" s="144"/>
      <c r="J144" s="152" t="str">
        <f>J$4</f>
        <v>01-25-Out-24</v>
      </c>
      <c r="K144" s="144"/>
      <c r="L144" s="152" t="str">
        <f>L$4</f>
        <v>Meta Parcial</v>
      </c>
      <c r="M144" s="144"/>
      <c r="N144" s="152" t="str">
        <f>N$4</f>
        <v>26-31-Out-24</v>
      </c>
      <c r="O144" s="144"/>
      <c r="P144" s="152" t="str">
        <f>P$4</f>
        <v>Meta Mensal</v>
      </c>
      <c r="Q144" s="144"/>
      <c r="R144" s="152">
        <f>R$4</f>
        <v>45566</v>
      </c>
      <c r="S144" s="144"/>
      <c r="T144" s="152">
        <f>T$4</f>
        <v>45597</v>
      </c>
      <c r="U144" s="144"/>
      <c r="V144" s="152">
        <f>V$4</f>
        <v>45627</v>
      </c>
      <c r="W144" s="144"/>
      <c r="X144" s="152">
        <f>X$4</f>
        <v>45658</v>
      </c>
      <c r="Y144" s="144"/>
      <c r="Z144" s="152">
        <f>Z$4</f>
        <v>45689</v>
      </c>
      <c r="AA144" s="144"/>
      <c r="AB144" s="152">
        <f>AB$4</f>
        <v>45748</v>
      </c>
      <c r="AC144" s="144"/>
      <c r="AD144" s="152">
        <f>AD$4</f>
        <v>45778</v>
      </c>
      <c r="AE144" s="144"/>
      <c r="AF144" s="152">
        <f>AF$4</f>
        <v>45809</v>
      </c>
      <c r="AG144" s="144"/>
      <c r="AH144" s="152">
        <f>AH$4</f>
        <v>45839</v>
      </c>
      <c r="AI144" s="144"/>
      <c r="AJ144" s="152">
        <f>AJ$4</f>
        <v>45870</v>
      </c>
      <c r="AK144" s="144"/>
    </row>
    <row r="145" spans="1:37" s="119" customFormat="1" x14ac:dyDescent="0.2">
      <c r="A145" s="145" t="s">
        <v>241</v>
      </c>
      <c r="B145" s="183">
        <v>0</v>
      </c>
      <c r="C145" s="184"/>
      <c r="D145" s="183">
        <v>0</v>
      </c>
      <c r="E145" s="184"/>
      <c r="F145" s="183">
        <v>0</v>
      </c>
      <c r="G145" s="184"/>
      <c r="H145" s="183"/>
      <c r="I145" s="184"/>
      <c r="J145" s="183"/>
      <c r="K145" s="184"/>
      <c r="L145" s="183"/>
      <c r="M145" s="184"/>
      <c r="N145" s="183"/>
      <c r="O145" s="184"/>
      <c r="P145" s="183"/>
      <c r="Q145" s="184"/>
      <c r="R145" s="183">
        <v>0</v>
      </c>
      <c r="S145" s="184"/>
      <c r="T145" s="183">
        <v>0</v>
      </c>
      <c r="U145" s="184"/>
      <c r="V145" s="183">
        <v>0</v>
      </c>
      <c r="W145" s="184"/>
      <c r="X145" s="183">
        <v>0</v>
      </c>
      <c r="Y145" s="184"/>
      <c r="Z145" s="183">
        <v>0</v>
      </c>
      <c r="AA145" s="184"/>
      <c r="AB145" s="183"/>
      <c r="AC145" s="184"/>
      <c r="AD145" s="183"/>
      <c r="AE145" s="184"/>
      <c r="AF145" s="183"/>
      <c r="AG145" s="184"/>
      <c r="AH145" s="183"/>
      <c r="AI145" s="184"/>
      <c r="AJ145" s="183"/>
      <c r="AK145" s="184"/>
    </row>
    <row r="146" spans="1:37" s="119" customFormat="1" x14ac:dyDescent="0.2">
      <c r="A146" s="145" t="s">
        <v>242</v>
      </c>
      <c r="B146" s="183">
        <v>0</v>
      </c>
      <c r="C146" s="184"/>
      <c r="D146" s="183">
        <v>0</v>
      </c>
      <c r="E146" s="184"/>
      <c r="F146" s="183">
        <v>0</v>
      </c>
      <c r="G146" s="184"/>
      <c r="H146" s="183"/>
      <c r="I146" s="184"/>
      <c r="J146" s="183"/>
      <c r="K146" s="184"/>
      <c r="L146" s="183"/>
      <c r="M146" s="184"/>
      <c r="N146" s="183"/>
      <c r="O146" s="184"/>
      <c r="P146" s="183"/>
      <c r="Q146" s="184"/>
      <c r="R146" s="183">
        <v>0</v>
      </c>
      <c r="S146" s="184"/>
      <c r="T146" s="183">
        <v>0</v>
      </c>
      <c r="U146" s="184"/>
      <c r="V146" s="183">
        <v>0</v>
      </c>
      <c r="W146" s="184"/>
      <c r="X146" s="183">
        <v>0</v>
      </c>
      <c r="Y146" s="184"/>
      <c r="Z146" s="183">
        <v>0</v>
      </c>
      <c r="AA146" s="184"/>
      <c r="AB146" s="183"/>
      <c r="AC146" s="184"/>
      <c r="AD146" s="183"/>
      <c r="AE146" s="184"/>
      <c r="AF146" s="183"/>
      <c r="AG146" s="184"/>
      <c r="AH146" s="183"/>
      <c r="AI146" s="184"/>
      <c r="AJ146" s="183"/>
      <c r="AK146" s="184"/>
    </row>
    <row r="147" spans="1:37" s="119" customFormat="1" x14ac:dyDescent="0.2">
      <c r="A147" s="145" t="s">
        <v>53</v>
      </c>
      <c r="B147" s="183">
        <v>0</v>
      </c>
      <c r="C147" s="184"/>
      <c r="D147" s="183">
        <v>0</v>
      </c>
      <c r="E147" s="184"/>
      <c r="F147" s="183">
        <v>0</v>
      </c>
      <c r="G147" s="184"/>
      <c r="H147" s="183"/>
      <c r="I147" s="184"/>
      <c r="J147" s="183"/>
      <c r="K147" s="184"/>
      <c r="L147" s="183"/>
      <c r="M147" s="184"/>
      <c r="N147" s="183"/>
      <c r="O147" s="184"/>
      <c r="P147" s="183"/>
      <c r="Q147" s="184"/>
      <c r="R147" s="183">
        <v>0</v>
      </c>
      <c r="S147" s="184"/>
      <c r="T147" s="183">
        <v>0</v>
      </c>
      <c r="U147" s="184"/>
      <c r="V147" s="183">
        <v>5.8999999999999999E-3</v>
      </c>
      <c r="W147" s="184"/>
      <c r="X147" s="183">
        <v>4.8899999999999999E-2</v>
      </c>
      <c r="Y147" s="184"/>
      <c r="Z147" s="183">
        <v>9.4100000000000003E-2</v>
      </c>
      <c r="AA147" s="184"/>
      <c r="AB147" s="183"/>
      <c r="AC147" s="184"/>
      <c r="AD147" s="183"/>
      <c r="AE147" s="184"/>
      <c r="AF147" s="183"/>
      <c r="AG147" s="184"/>
      <c r="AH147" s="183"/>
      <c r="AI147" s="184"/>
      <c r="AJ147" s="183"/>
      <c r="AK147" s="184"/>
    </row>
    <row r="148" spans="1:37" s="119" customFormat="1" x14ac:dyDescent="0.2">
      <c r="A148" s="145" t="s">
        <v>54</v>
      </c>
      <c r="B148" s="183">
        <v>0</v>
      </c>
      <c r="C148" s="184"/>
      <c r="D148" s="183">
        <v>0</v>
      </c>
      <c r="E148" s="184"/>
      <c r="F148" s="183">
        <v>0</v>
      </c>
      <c r="G148" s="184"/>
      <c r="H148" s="183"/>
      <c r="I148" s="184"/>
      <c r="J148" s="183"/>
      <c r="K148" s="184"/>
      <c r="L148" s="183"/>
      <c r="M148" s="184"/>
      <c r="N148" s="183"/>
      <c r="O148" s="184"/>
      <c r="P148" s="183"/>
      <c r="Q148" s="184"/>
      <c r="R148" s="183">
        <v>0</v>
      </c>
      <c r="S148" s="184"/>
      <c r="T148" s="183">
        <v>0</v>
      </c>
      <c r="U148" s="184"/>
      <c r="V148" s="183">
        <v>0</v>
      </c>
      <c r="W148" s="184"/>
      <c r="X148" s="183">
        <v>2.3400000000000001E-2</v>
      </c>
      <c r="Y148" s="184"/>
      <c r="Z148" s="183">
        <v>8.6E-3</v>
      </c>
      <c r="AA148" s="184"/>
      <c r="AB148" s="183"/>
      <c r="AC148" s="184"/>
      <c r="AD148" s="183"/>
      <c r="AE148" s="184"/>
      <c r="AF148" s="183"/>
      <c r="AG148" s="184"/>
      <c r="AH148" s="183"/>
      <c r="AI148" s="184"/>
      <c r="AJ148" s="183"/>
      <c r="AK148" s="184"/>
    </row>
    <row r="149" spans="1:37" s="119" customFormat="1" x14ac:dyDescent="0.2">
      <c r="A149" s="145" t="s">
        <v>55</v>
      </c>
      <c r="B149" s="183">
        <v>0</v>
      </c>
      <c r="C149" s="184"/>
      <c r="D149" s="183">
        <v>0</v>
      </c>
      <c r="E149" s="184"/>
      <c r="F149" s="183">
        <v>0</v>
      </c>
      <c r="G149" s="184"/>
      <c r="H149" s="183"/>
      <c r="I149" s="184"/>
      <c r="J149" s="183"/>
      <c r="K149" s="184"/>
      <c r="L149" s="183"/>
      <c r="M149" s="184"/>
      <c r="N149" s="183"/>
      <c r="O149" s="184"/>
      <c r="P149" s="183"/>
      <c r="Q149" s="184"/>
      <c r="R149" s="183">
        <v>0</v>
      </c>
      <c r="S149" s="184"/>
      <c r="T149" s="183">
        <v>0</v>
      </c>
      <c r="U149" s="184"/>
      <c r="V149" s="183">
        <v>0</v>
      </c>
      <c r="W149" s="184"/>
      <c r="X149" s="183">
        <v>6.1999999999999998E-3</v>
      </c>
      <c r="Y149" s="184"/>
      <c r="Z149" s="183">
        <v>0</v>
      </c>
      <c r="AA149" s="184"/>
      <c r="AB149" s="183"/>
      <c r="AC149" s="184"/>
      <c r="AD149" s="183"/>
      <c r="AE149" s="184"/>
      <c r="AF149" s="183"/>
      <c r="AG149" s="184"/>
      <c r="AH149" s="183"/>
      <c r="AI149" s="184"/>
      <c r="AJ149" s="183"/>
      <c r="AK149" s="184"/>
    </row>
    <row r="150" spans="1:37" s="119" customFormat="1" x14ac:dyDescent="0.2">
      <c r="A150" s="145" t="s">
        <v>56</v>
      </c>
      <c r="B150" s="146"/>
      <c r="C150" s="147"/>
      <c r="D150" s="146"/>
      <c r="E150" s="147"/>
      <c r="F150" s="146"/>
      <c r="G150" s="147"/>
      <c r="H150" s="146"/>
      <c r="I150" s="147"/>
      <c r="J150" s="146"/>
      <c r="K150" s="147"/>
      <c r="L150" s="146"/>
      <c r="M150" s="147"/>
      <c r="N150" s="146"/>
      <c r="O150" s="147"/>
      <c r="P150" s="146"/>
      <c r="Q150" s="147"/>
      <c r="R150" s="146"/>
      <c r="S150" s="147"/>
      <c r="T150" s="146"/>
      <c r="U150" s="147"/>
      <c r="V150" s="146"/>
      <c r="W150" s="147"/>
      <c r="X150" s="146"/>
      <c r="Y150" s="147"/>
      <c r="Z150" s="183">
        <v>0</v>
      </c>
      <c r="AA150" s="184"/>
      <c r="AB150" s="146"/>
      <c r="AC150" s="147"/>
      <c r="AD150" s="146"/>
      <c r="AE150" s="147"/>
      <c r="AF150" s="146"/>
      <c r="AG150" s="147"/>
      <c r="AH150" s="146"/>
      <c r="AI150" s="147"/>
      <c r="AJ150" s="146"/>
      <c r="AK150" s="147"/>
    </row>
    <row r="151" spans="1:37" s="119" customFormat="1" x14ac:dyDescent="0.2">
      <c r="A151" s="145" t="s">
        <v>243</v>
      </c>
      <c r="B151" s="183">
        <v>0</v>
      </c>
      <c r="C151" s="184"/>
      <c r="D151" s="183">
        <v>0</v>
      </c>
      <c r="E151" s="184"/>
      <c r="F151" s="183">
        <v>0</v>
      </c>
      <c r="G151" s="184"/>
      <c r="H151" s="183"/>
      <c r="I151" s="184"/>
      <c r="J151" s="183"/>
      <c r="K151" s="184"/>
      <c r="L151" s="183"/>
      <c r="M151" s="184"/>
      <c r="N151" s="183"/>
      <c r="O151" s="184"/>
      <c r="P151" s="183"/>
      <c r="Q151" s="184"/>
      <c r="R151" s="183">
        <v>0</v>
      </c>
      <c r="S151" s="184"/>
      <c r="T151" s="183">
        <v>0</v>
      </c>
      <c r="U151" s="184"/>
      <c r="V151" s="183">
        <v>0</v>
      </c>
      <c r="W151" s="184"/>
      <c r="X151" s="183">
        <v>0</v>
      </c>
      <c r="Y151" s="184"/>
      <c r="Z151" s="183">
        <v>0</v>
      </c>
      <c r="AA151" s="184"/>
      <c r="AB151" s="183"/>
      <c r="AC151" s="184"/>
      <c r="AD151" s="183"/>
      <c r="AE151" s="184"/>
      <c r="AF151" s="183"/>
      <c r="AG151" s="184"/>
      <c r="AH151" s="183"/>
      <c r="AI151" s="184"/>
      <c r="AJ151" s="183"/>
      <c r="AK151" s="184"/>
    </row>
    <row r="152" spans="1:37" s="119" customFormat="1" x14ac:dyDescent="0.2">
      <c r="A152" s="145" t="s">
        <v>57</v>
      </c>
      <c r="B152" s="183">
        <v>0</v>
      </c>
      <c r="C152" s="184"/>
      <c r="D152" s="183">
        <v>0</v>
      </c>
      <c r="E152" s="184"/>
      <c r="F152" s="183">
        <v>0</v>
      </c>
      <c r="G152" s="184"/>
      <c r="H152" s="183"/>
      <c r="I152" s="184"/>
      <c r="J152" s="183"/>
      <c r="K152" s="184"/>
      <c r="L152" s="183"/>
      <c r="M152" s="184"/>
      <c r="N152" s="183"/>
      <c r="O152" s="184"/>
      <c r="P152" s="183"/>
      <c r="Q152" s="184"/>
      <c r="R152" s="183">
        <v>0</v>
      </c>
      <c r="S152" s="184"/>
      <c r="T152" s="183">
        <v>0</v>
      </c>
      <c r="U152" s="184"/>
      <c r="V152" s="183">
        <v>0</v>
      </c>
      <c r="W152" s="184"/>
      <c r="X152" s="183">
        <v>0</v>
      </c>
      <c r="Y152" s="184"/>
      <c r="Z152" s="183">
        <v>0</v>
      </c>
      <c r="AA152" s="184"/>
      <c r="AB152" s="183"/>
      <c r="AC152" s="184"/>
      <c r="AD152" s="183"/>
      <c r="AE152" s="184"/>
      <c r="AF152" s="183"/>
      <c r="AG152" s="184"/>
      <c r="AH152" s="183"/>
      <c r="AI152" s="184"/>
      <c r="AJ152" s="183"/>
      <c r="AK152" s="184"/>
    </row>
    <row r="153" spans="1:37" s="119" customFormat="1" x14ac:dyDescent="0.2">
      <c r="A153" s="145" t="s">
        <v>58</v>
      </c>
      <c r="B153" s="183">
        <v>0</v>
      </c>
      <c r="C153" s="184"/>
      <c r="D153" s="183">
        <v>0</v>
      </c>
      <c r="E153" s="184"/>
      <c r="F153" s="183">
        <v>0</v>
      </c>
      <c r="G153" s="184"/>
      <c r="H153" s="183"/>
      <c r="I153" s="184"/>
      <c r="J153" s="183"/>
      <c r="K153" s="184"/>
      <c r="L153" s="183"/>
      <c r="M153" s="184"/>
      <c r="N153" s="183"/>
      <c r="O153" s="184"/>
      <c r="P153" s="183"/>
      <c r="Q153" s="184"/>
      <c r="R153" s="183">
        <v>0.01</v>
      </c>
      <c r="S153" s="184"/>
      <c r="T153" s="183">
        <v>0</v>
      </c>
      <c r="U153" s="184"/>
      <c r="V153" s="183">
        <v>0</v>
      </c>
      <c r="W153" s="184"/>
      <c r="X153" s="183">
        <v>0</v>
      </c>
      <c r="Y153" s="184"/>
      <c r="Z153" s="183">
        <v>1.2E-2</v>
      </c>
      <c r="AA153" s="184"/>
      <c r="AB153" s="183"/>
      <c r="AC153" s="184"/>
      <c r="AD153" s="183"/>
      <c r="AE153" s="184"/>
      <c r="AF153" s="183"/>
      <c r="AG153" s="184"/>
      <c r="AH153" s="183"/>
      <c r="AI153" s="184"/>
      <c r="AJ153" s="183"/>
      <c r="AK153" s="184"/>
    </row>
    <row r="154" spans="1:37" s="119" customFormat="1" ht="12" customHeight="1" x14ac:dyDescent="0.2">
      <c r="A154" s="145" t="s">
        <v>244</v>
      </c>
      <c r="B154" s="183">
        <v>0</v>
      </c>
      <c r="C154" s="184"/>
      <c r="D154" s="183">
        <v>0</v>
      </c>
      <c r="E154" s="184"/>
      <c r="F154" s="183">
        <v>0</v>
      </c>
      <c r="G154" s="184"/>
      <c r="H154" s="183"/>
      <c r="I154" s="184"/>
      <c r="J154" s="183"/>
      <c r="K154" s="184"/>
      <c r="L154" s="183"/>
      <c r="M154" s="184"/>
      <c r="N154" s="183"/>
      <c r="O154" s="184"/>
      <c r="P154" s="183"/>
      <c r="Q154" s="184"/>
      <c r="R154" s="183">
        <v>0.01</v>
      </c>
      <c r="S154" s="184"/>
      <c r="T154" s="183">
        <v>2.5999999999999999E-2</v>
      </c>
      <c r="U154" s="184"/>
      <c r="V154" s="183">
        <v>4.2500000000000003E-2</v>
      </c>
      <c r="W154" s="184"/>
      <c r="X154" s="183">
        <v>3.0800000000000001E-2</v>
      </c>
      <c r="Y154" s="184"/>
      <c r="Z154" s="183">
        <v>1.4200000000000001E-2</v>
      </c>
      <c r="AA154" s="184"/>
      <c r="AB154" s="183"/>
      <c r="AC154" s="184"/>
      <c r="AD154" s="183"/>
      <c r="AE154" s="184"/>
      <c r="AF154" s="183"/>
      <c r="AG154" s="184"/>
      <c r="AH154" s="183"/>
      <c r="AI154" s="184"/>
      <c r="AJ154" s="183"/>
      <c r="AK154" s="184"/>
    </row>
    <row r="155" spans="1:37" s="119" customFormat="1" x14ac:dyDescent="0.2">
      <c r="A155" s="145" t="s">
        <v>245</v>
      </c>
      <c r="B155" s="183">
        <v>0</v>
      </c>
      <c r="C155" s="184"/>
      <c r="D155" s="183">
        <v>0.01</v>
      </c>
      <c r="E155" s="184"/>
      <c r="F155" s="183">
        <v>6.3299999999999995E-2</v>
      </c>
      <c r="G155" s="184"/>
      <c r="H155" s="183"/>
      <c r="I155" s="184"/>
      <c r="J155" s="183"/>
      <c r="K155" s="184"/>
      <c r="L155" s="183"/>
      <c r="M155" s="184"/>
      <c r="N155" s="183"/>
      <c r="O155" s="184"/>
      <c r="P155" s="183"/>
      <c r="Q155" s="184"/>
      <c r="R155" s="183">
        <v>0.02</v>
      </c>
      <c r="S155" s="184"/>
      <c r="T155" s="183">
        <v>0</v>
      </c>
      <c r="U155" s="184"/>
      <c r="V155" s="183">
        <v>5.4600000000000003E-2</v>
      </c>
      <c r="W155" s="184"/>
      <c r="X155" s="183">
        <v>0.15690000000000001</v>
      </c>
      <c r="Y155" s="184"/>
      <c r="Z155" s="183">
        <v>8.3500000000000005E-2</v>
      </c>
      <c r="AA155" s="184"/>
      <c r="AB155" s="183"/>
      <c r="AC155" s="184"/>
      <c r="AD155" s="183"/>
      <c r="AE155" s="184"/>
      <c r="AF155" s="183"/>
      <c r="AG155" s="184"/>
      <c r="AH155" s="183"/>
      <c r="AI155" s="184"/>
      <c r="AJ155" s="183"/>
      <c r="AK155" s="184"/>
    </row>
    <row r="156" spans="1:37" s="158" customFormat="1" x14ac:dyDescent="0.2">
      <c r="A156" s="148" t="s">
        <v>246</v>
      </c>
      <c r="B156" s="181">
        <v>0</v>
      </c>
      <c r="C156" s="182"/>
      <c r="D156" s="181">
        <v>0</v>
      </c>
      <c r="E156" s="182"/>
      <c r="F156" s="181">
        <v>6.3299999999999995E-2</v>
      </c>
      <c r="G156" s="182"/>
      <c r="H156" s="181"/>
      <c r="I156" s="182"/>
      <c r="J156" s="181"/>
      <c r="K156" s="182"/>
      <c r="L156" s="181"/>
      <c r="M156" s="182"/>
      <c r="N156" s="181"/>
      <c r="O156" s="182"/>
      <c r="P156" s="181"/>
      <c r="Q156" s="182"/>
      <c r="R156" s="181">
        <v>4.5499999999999999E-2</v>
      </c>
      <c r="S156" s="182"/>
      <c r="T156" s="181">
        <v>2.5999999999999999E-2</v>
      </c>
      <c r="U156" s="182"/>
      <c r="V156" s="181">
        <v>1.52E-2</v>
      </c>
      <c r="W156" s="182"/>
      <c r="X156" s="181">
        <v>2.01E-2</v>
      </c>
      <c r="Y156" s="182"/>
      <c r="Z156" s="181">
        <v>1.77E-2</v>
      </c>
      <c r="AA156" s="182"/>
      <c r="AB156" s="181"/>
      <c r="AC156" s="182"/>
      <c r="AD156" s="181"/>
      <c r="AE156" s="182"/>
      <c r="AF156" s="181"/>
      <c r="AG156" s="182"/>
      <c r="AH156" s="181"/>
      <c r="AI156" s="182"/>
      <c r="AJ156" s="181"/>
      <c r="AK156" s="182"/>
    </row>
  </sheetData>
  <mergeCells count="534">
    <mergeCell ref="A2:AK2"/>
    <mergeCell ref="A3:AK3"/>
    <mergeCell ref="R4:S4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B6:C6"/>
    <mergeCell ref="D6:E6"/>
    <mergeCell ref="F6:G6"/>
    <mergeCell ref="H6:I6"/>
    <mergeCell ref="J6:K6"/>
    <mergeCell ref="L6:M6"/>
    <mergeCell ref="N6:O6"/>
    <mergeCell ref="AB6:AC6"/>
    <mergeCell ref="AD6:AE6"/>
    <mergeCell ref="AF6:AG6"/>
    <mergeCell ref="AH6:AI6"/>
    <mergeCell ref="AJ6:AK6"/>
    <mergeCell ref="B7:C7"/>
    <mergeCell ref="D7:E7"/>
    <mergeCell ref="F7:G7"/>
    <mergeCell ref="H7:I7"/>
    <mergeCell ref="J7:K7"/>
    <mergeCell ref="P6:Q6"/>
    <mergeCell ref="R6:S6"/>
    <mergeCell ref="T6:U6"/>
    <mergeCell ref="V6:W6"/>
    <mergeCell ref="X6:Y6"/>
    <mergeCell ref="Z6:AA6"/>
    <mergeCell ref="AJ7:AK7"/>
    <mergeCell ref="X7:Y7"/>
    <mergeCell ref="Z7:AA7"/>
    <mergeCell ref="AB7:AC7"/>
    <mergeCell ref="AD7:AE7"/>
    <mergeCell ref="AF7:AG7"/>
    <mergeCell ref="AH7:AI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R7:S7"/>
    <mergeCell ref="T7:U7"/>
    <mergeCell ref="V7:W7"/>
    <mergeCell ref="AF8:AG8"/>
    <mergeCell ref="AH8:AI8"/>
    <mergeCell ref="AJ8:AK8"/>
    <mergeCell ref="B9:C9"/>
    <mergeCell ref="D9:E9"/>
    <mergeCell ref="F9:G9"/>
    <mergeCell ref="H9:I9"/>
    <mergeCell ref="J9:K9"/>
    <mergeCell ref="L9:M9"/>
    <mergeCell ref="N9:O9"/>
    <mergeCell ref="T8:U8"/>
    <mergeCell ref="V8:W8"/>
    <mergeCell ref="X8:Y8"/>
    <mergeCell ref="Z8:AA8"/>
    <mergeCell ref="AB8:AC8"/>
    <mergeCell ref="AD8:AE8"/>
    <mergeCell ref="AB9:AC9"/>
    <mergeCell ref="AD9:AE9"/>
    <mergeCell ref="AF9:AG9"/>
    <mergeCell ref="AH9:AI9"/>
    <mergeCell ref="AJ9:AK9"/>
    <mergeCell ref="B10:C10"/>
    <mergeCell ref="D10:E10"/>
    <mergeCell ref="F10:G10"/>
    <mergeCell ref="H10:I10"/>
    <mergeCell ref="J10:K10"/>
    <mergeCell ref="P9:Q9"/>
    <mergeCell ref="R9:S9"/>
    <mergeCell ref="T9:U9"/>
    <mergeCell ref="V9:W9"/>
    <mergeCell ref="X9:Y9"/>
    <mergeCell ref="Z9:AA9"/>
    <mergeCell ref="AJ10:AK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X10:Y10"/>
    <mergeCell ref="Z10:AA10"/>
    <mergeCell ref="AB10:AC10"/>
    <mergeCell ref="AD10:AE10"/>
    <mergeCell ref="AF10:AG10"/>
    <mergeCell ref="AH10:AI10"/>
    <mergeCell ref="L10:M10"/>
    <mergeCell ref="N10:O10"/>
    <mergeCell ref="P10:Q10"/>
    <mergeCell ref="R10:S10"/>
    <mergeCell ref="T10:U10"/>
    <mergeCell ref="V10:W10"/>
    <mergeCell ref="AF11:AG11"/>
    <mergeCell ref="AH11:AI11"/>
    <mergeCell ref="AJ11:AK11"/>
    <mergeCell ref="B12:C12"/>
    <mergeCell ref="D12:E12"/>
    <mergeCell ref="F12:G12"/>
    <mergeCell ref="H12:I12"/>
    <mergeCell ref="J12:K12"/>
    <mergeCell ref="L12:M12"/>
    <mergeCell ref="N12:O12"/>
    <mergeCell ref="T11:U11"/>
    <mergeCell ref="V11:W11"/>
    <mergeCell ref="X11:Y11"/>
    <mergeCell ref="Z11:AA11"/>
    <mergeCell ref="AB11:AC11"/>
    <mergeCell ref="AD11:AE11"/>
    <mergeCell ref="AB12:AC12"/>
    <mergeCell ref="AD12:AE12"/>
    <mergeCell ref="AF12:AG12"/>
    <mergeCell ref="AH12:AI12"/>
    <mergeCell ref="AJ12:AK12"/>
    <mergeCell ref="X12:Y12"/>
    <mergeCell ref="Z12:AA12"/>
    <mergeCell ref="B13:C13"/>
    <mergeCell ref="D13:E13"/>
    <mergeCell ref="F13:G13"/>
    <mergeCell ref="H13:I13"/>
    <mergeCell ref="J13:K13"/>
    <mergeCell ref="P12:Q12"/>
    <mergeCell ref="R12:S12"/>
    <mergeCell ref="T12:U12"/>
    <mergeCell ref="V12:W12"/>
    <mergeCell ref="AJ13:AK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X13:Y13"/>
    <mergeCell ref="Z13:AA13"/>
    <mergeCell ref="AB13:AC13"/>
    <mergeCell ref="AD13:AE13"/>
    <mergeCell ref="AF13:AG13"/>
    <mergeCell ref="AH13:AI13"/>
    <mergeCell ref="L13:M13"/>
    <mergeCell ref="N13:O13"/>
    <mergeCell ref="P13:Q13"/>
    <mergeCell ref="R13:S13"/>
    <mergeCell ref="T13:U13"/>
    <mergeCell ref="V13:W13"/>
    <mergeCell ref="AF14:AG14"/>
    <mergeCell ref="AH14:AI14"/>
    <mergeCell ref="AJ14:AK14"/>
    <mergeCell ref="B15:C15"/>
    <mergeCell ref="D15:E15"/>
    <mergeCell ref="F15:G15"/>
    <mergeCell ref="H15:I15"/>
    <mergeCell ref="J15:K15"/>
    <mergeCell ref="L15:M15"/>
    <mergeCell ref="N15:O15"/>
    <mergeCell ref="T14:U14"/>
    <mergeCell ref="V14:W14"/>
    <mergeCell ref="X14:Y14"/>
    <mergeCell ref="Z14:AA14"/>
    <mergeCell ref="AB14:AC14"/>
    <mergeCell ref="AD14:AE14"/>
    <mergeCell ref="AB15:AC15"/>
    <mergeCell ref="AD15:AE15"/>
    <mergeCell ref="AF15:AG15"/>
    <mergeCell ref="AH15:AI15"/>
    <mergeCell ref="AJ15:AK15"/>
    <mergeCell ref="X15:Y15"/>
    <mergeCell ref="Z15:AA15"/>
    <mergeCell ref="B16:C16"/>
    <mergeCell ref="D16:E16"/>
    <mergeCell ref="F16:G16"/>
    <mergeCell ref="H16:I16"/>
    <mergeCell ref="J16:K16"/>
    <mergeCell ref="P15:Q15"/>
    <mergeCell ref="R15:S15"/>
    <mergeCell ref="T15:U15"/>
    <mergeCell ref="V15:W15"/>
    <mergeCell ref="AJ16:AK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X16:Y16"/>
    <mergeCell ref="Z16:AA16"/>
    <mergeCell ref="AB16:AC16"/>
    <mergeCell ref="AD16:AE16"/>
    <mergeCell ref="AF16:AG16"/>
    <mergeCell ref="AH16:AI16"/>
    <mergeCell ref="L16:M16"/>
    <mergeCell ref="N16:O16"/>
    <mergeCell ref="P16:Q16"/>
    <mergeCell ref="R16:S16"/>
    <mergeCell ref="T16:U16"/>
    <mergeCell ref="V16:W16"/>
    <mergeCell ref="AF17:AG17"/>
    <mergeCell ref="AH17:AI17"/>
    <mergeCell ref="AJ17:AK17"/>
    <mergeCell ref="B18:C18"/>
    <mergeCell ref="D18:E18"/>
    <mergeCell ref="F18:G18"/>
    <mergeCell ref="H18:I18"/>
    <mergeCell ref="J18:K18"/>
    <mergeCell ref="L18:M18"/>
    <mergeCell ref="N18:O18"/>
    <mergeCell ref="T17:U17"/>
    <mergeCell ref="V17:W17"/>
    <mergeCell ref="X17:Y17"/>
    <mergeCell ref="Z17:AA17"/>
    <mergeCell ref="AB17:AC17"/>
    <mergeCell ref="AD17:AE17"/>
    <mergeCell ref="AB18:AC18"/>
    <mergeCell ref="AD18:AE18"/>
    <mergeCell ref="AF18:AG18"/>
    <mergeCell ref="AH18:AI18"/>
    <mergeCell ref="AJ18:AK18"/>
    <mergeCell ref="X18:Y18"/>
    <mergeCell ref="Z18:AA18"/>
    <mergeCell ref="B19:C19"/>
    <mergeCell ref="D19:E19"/>
    <mergeCell ref="F19:G19"/>
    <mergeCell ref="H19:I19"/>
    <mergeCell ref="J19:K19"/>
    <mergeCell ref="P18:Q18"/>
    <mergeCell ref="R18:S18"/>
    <mergeCell ref="T18:U18"/>
    <mergeCell ref="V18:W18"/>
    <mergeCell ref="AJ19:AK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X19:Y19"/>
    <mergeCell ref="Z19:AA19"/>
    <mergeCell ref="AB19:AC19"/>
    <mergeCell ref="AD19:AE19"/>
    <mergeCell ref="AF19:AG19"/>
    <mergeCell ref="AH19:AI19"/>
    <mergeCell ref="L19:M19"/>
    <mergeCell ref="N19:O19"/>
    <mergeCell ref="P19:Q19"/>
    <mergeCell ref="R19:S19"/>
    <mergeCell ref="T19:U19"/>
    <mergeCell ref="V19:W19"/>
    <mergeCell ref="AF20:AG20"/>
    <mergeCell ref="T20:U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V20:W20"/>
    <mergeCell ref="X20:Y20"/>
    <mergeCell ref="Z20:AA20"/>
    <mergeCell ref="AB20:AC20"/>
    <mergeCell ref="AD20:AE20"/>
    <mergeCell ref="AH21:AI21"/>
    <mergeCell ref="AJ21:AK21"/>
    <mergeCell ref="B22:C22"/>
    <mergeCell ref="D22:E22"/>
    <mergeCell ref="F22:G22"/>
    <mergeCell ref="H22:I22"/>
    <mergeCell ref="J22:K22"/>
    <mergeCell ref="L22:M22"/>
    <mergeCell ref="N22:O22"/>
    <mergeCell ref="P22:Q22"/>
    <mergeCell ref="V21:W21"/>
    <mergeCell ref="X21:Y21"/>
    <mergeCell ref="Z21:AA21"/>
    <mergeCell ref="AB21:AC21"/>
    <mergeCell ref="AD21:AE21"/>
    <mergeCell ref="AF21:AG21"/>
    <mergeCell ref="AD22:AE22"/>
    <mergeCell ref="AF22:AG22"/>
    <mergeCell ref="AH22:AI22"/>
    <mergeCell ref="AJ22:AK22"/>
    <mergeCell ref="R127:S127"/>
    <mergeCell ref="T127:U127"/>
    <mergeCell ref="V127:W127"/>
    <mergeCell ref="X127:Y127"/>
    <mergeCell ref="AB127:AC127"/>
    <mergeCell ref="AD127:AE127"/>
    <mergeCell ref="R22:S22"/>
    <mergeCell ref="T22:U22"/>
    <mergeCell ref="V22:W22"/>
    <mergeCell ref="X22:Y22"/>
    <mergeCell ref="Z22:AA22"/>
    <mergeCell ref="AB22:AC22"/>
    <mergeCell ref="AF127:AG127"/>
    <mergeCell ref="AH127:AI127"/>
    <mergeCell ref="AJ127:AK127"/>
    <mergeCell ref="AJ142:AK142"/>
    <mergeCell ref="B145:C145"/>
    <mergeCell ref="D145:E145"/>
    <mergeCell ref="F145:G145"/>
    <mergeCell ref="H145:I145"/>
    <mergeCell ref="J145:K145"/>
    <mergeCell ref="L145:M145"/>
    <mergeCell ref="N145:O145"/>
    <mergeCell ref="AB145:AC145"/>
    <mergeCell ref="AD145:AE145"/>
    <mergeCell ref="AF145:AG145"/>
    <mergeCell ref="AH145:AI145"/>
    <mergeCell ref="AJ145:AK145"/>
    <mergeCell ref="X145:Y145"/>
    <mergeCell ref="Z145:AA145"/>
    <mergeCell ref="R142:S142"/>
    <mergeCell ref="T142:U142"/>
    <mergeCell ref="V142:W142"/>
    <mergeCell ref="X142:Y142"/>
    <mergeCell ref="Z142:AA142"/>
    <mergeCell ref="AB142:AC142"/>
    <mergeCell ref="AD142:AE142"/>
    <mergeCell ref="AF142:AG142"/>
    <mergeCell ref="AH142:AI142"/>
    <mergeCell ref="B146:C146"/>
    <mergeCell ref="D146:E146"/>
    <mergeCell ref="F146:G146"/>
    <mergeCell ref="H146:I146"/>
    <mergeCell ref="J146:K146"/>
    <mergeCell ref="P145:Q145"/>
    <mergeCell ref="R145:S145"/>
    <mergeCell ref="T145:U145"/>
    <mergeCell ref="V145:W145"/>
    <mergeCell ref="AJ146:AK146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X146:Y146"/>
    <mergeCell ref="Z146:AA146"/>
    <mergeCell ref="AB146:AC146"/>
    <mergeCell ref="AD146:AE146"/>
    <mergeCell ref="AF146:AG146"/>
    <mergeCell ref="AH146:AI146"/>
    <mergeCell ref="L146:M146"/>
    <mergeCell ref="N146:O146"/>
    <mergeCell ref="P146:Q146"/>
    <mergeCell ref="R146:S146"/>
    <mergeCell ref="T146:U146"/>
    <mergeCell ref="V146:W146"/>
    <mergeCell ref="AF147:AG147"/>
    <mergeCell ref="AH147:AI147"/>
    <mergeCell ref="AJ147:AK147"/>
    <mergeCell ref="B148:C148"/>
    <mergeCell ref="D148:E148"/>
    <mergeCell ref="F148:G148"/>
    <mergeCell ref="H148:I148"/>
    <mergeCell ref="J148:K148"/>
    <mergeCell ref="L148:M148"/>
    <mergeCell ref="N148:O148"/>
    <mergeCell ref="T147:U147"/>
    <mergeCell ref="V147:W147"/>
    <mergeCell ref="X147:Y147"/>
    <mergeCell ref="Z147:AA147"/>
    <mergeCell ref="AB147:AC147"/>
    <mergeCell ref="AD147:AE147"/>
    <mergeCell ref="AB148:AC148"/>
    <mergeCell ref="AD148:AE148"/>
    <mergeCell ref="AF148:AG148"/>
    <mergeCell ref="AH148:AI148"/>
    <mergeCell ref="AJ148:AK148"/>
    <mergeCell ref="X148:Y148"/>
    <mergeCell ref="Z148:AA148"/>
    <mergeCell ref="B149:C149"/>
    <mergeCell ref="D149:E149"/>
    <mergeCell ref="F149:G149"/>
    <mergeCell ref="H149:I149"/>
    <mergeCell ref="J149:K149"/>
    <mergeCell ref="P148:Q148"/>
    <mergeCell ref="R148:S148"/>
    <mergeCell ref="T148:U148"/>
    <mergeCell ref="V148:W148"/>
    <mergeCell ref="AJ149:AK149"/>
    <mergeCell ref="Z150:AA150"/>
    <mergeCell ref="B151:C151"/>
    <mergeCell ref="D151:E151"/>
    <mergeCell ref="F151:G151"/>
    <mergeCell ref="H151:I151"/>
    <mergeCell ref="J151:K151"/>
    <mergeCell ref="L151:M151"/>
    <mergeCell ref="N151:O151"/>
    <mergeCell ref="P151:Q151"/>
    <mergeCell ref="X149:Y149"/>
    <mergeCell ref="Z149:AA149"/>
    <mergeCell ref="AB149:AC149"/>
    <mergeCell ref="AD149:AE149"/>
    <mergeCell ref="AF149:AG149"/>
    <mergeCell ref="AH149:AI149"/>
    <mergeCell ref="L149:M149"/>
    <mergeCell ref="N149:O149"/>
    <mergeCell ref="P149:Q149"/>
    <mergeCell ref="R149:S149"/>
    <mergeCell ref="T149:U149"/>
    <mergeCell ref="V149:W149"/>
    <mergeCell ref="AD151:AE151"/>
    <mergeCell ref="AF151:AG151"/>
    <mergeCell ref="AH151:AI151"/>
    <mergeCell ref="AJ151:AK151"/>
    <mergeCell ref="B152:C152"/>
    <mergeCell ref="D152:E152"/>
    <mergeCell ref="F152:G152"/>
    <mergeCell ref="H152:I152"/>
    <mergeCell ref="J152:K152"/>
    <mergeCell ref="L152:M152"/>
    <mergeCell ref="R151:S151"/>
    <mergeCell ref="T151:U151"/>
    <mergeCell ref="V151:W151"/>
    <mergeCell ref="X151:Y151"/>
    <mergeCell ref="Z151:AA151"/>
    <mergeCell ref="AB151:AC151"/>
    <mergeCell ref="Z152:AA152"/>
    <mergeCell ref="AB152:AC152"/>
    <mergeCell ref="AD152:AE152"/>
    <mergeCell ref="AF152:AG152"/>
    <mergeCell ref="AH152:AI152"/>
    <mergeCell ref="AJ152:AK152"/>
    <mergeCell ref="N152:O152"/>
    <mergeCell ref="P152:Q152"/>
    <mergeCell ref="R152:S152"/>
    <mergeCell ref="T152:U152"/>
    <mergeCell ref="V152:W152"/>
    <mergeCell ref="X152:Y152"/>
    <mergeCell ref="AF153:AG153"/>
    <mergeCell ref="AH153:AI153"/>
    <mergeCell ref="AJ153:AK153"/>
    <mergeCell ref="N153:O153"/>
    <mergeCell ref="P153:Q153"/>
    <mergeCell ref="R153:S153"/>
    <mergeCell ref="T153:U153"/>
    <mergeCell ref="V153:W153"/>
    <mergeCell ref="X153:Y153"/>
    <mergeCell ref="Z153:AA153"/>
    <mergeCell ref="B154:C154"/>
    <mergeCell ref="D154:E154"/>
    <mergeCell ref="F154:G154"/>
    <mergeCell ref="H154:I154"/>
    <mergeCell ref="J154:K154"/>
    <mergeCell ref="L154:M154"/>
    <mergeCell ref="AB153:AC153"/>
    <mergeCell ref="AD153:AE153"/>
    <mergeCell ref="B153:C153"/>
    <mergeCell ref="D153:E153"/>
    <mergeCell ref="F153:G153"/>
    <mergeCell ref="H153:I153"/>
    <mergeCell ref="J153:K153"/>
    <mergeCell ref="L153:M153"/>
    <mergeCell ref="Z154:AA154"/>
    <mergeCell ref="AB154:AC154"/>
    <mergeCell ref="AD154:AE154"/>
    <mergeCell ref="AF154:AG154"/>
    <mergeCell ref="AH154:AI154"/>
    <mergeCell ref="AJ154:AK154"/>
    <mergeCell ref="N154:O154"/>
    <mergeCell ref="P154:Q154"/>
    <mergeCell ref="R154:S154"/>
    <mergeCell ref="T154:U154"/>
    <mergeCell ref="V154:W154"/>
    <mergeCell ref="X154:Y154"/>
    <mergeCell ref="AF155:AG155"/>
    <mergeCell ref="AH155:AI155"/>
    <mergeCell ref="AJ155:AK155"/>
    <mergeCell ref="N155:O155"/>
    <mergeCell ref="P155:Q155"/>
    <mergeCell ref="R155:S155"/>
    <mergeCell ref="T155:U155"/>
    <mergeCell ref="V155:W155"/>
    <mergeCell ref="X155:Y155"/>
    <mergeCell ref="Z155:AA155"/>
    <mergeCell ref="B156:C156"/>
    <mergeCell ref="D156:E156"/>
    <mergeCell ref="F156:G156"/>
    <mergeCell ref="H156:I156"/>
    <mergeCell ref="J156:K156"/>
    <mergeCell ref="L156:M156"/>
    <mergeCell ref="AB155:AC155"/>
    <mergeCell ref="AD155:AE155"/>
    <mergeCell ref="B155:C155"/>
    <mergeCell ref="D155:E155"/>
    <mergeCell ref="F155:G155"/>
    <mergeCell ref="H155:I155"/>
    <mergeCell ref="J155:K155"/>
    <mergeCell ref="L155:M155"/>
    <mergeCell ref="Z156:AA156"/>
    <mergeCell ref="AB156:AC156"/>
    <mergeCell ref="AD156:AE156"/>
    <mergeCell ref="AF156:AG156"/>
    <mergeCell ref="AH156:AI156"/>
    <mergeCell ref="AJ156:AK156"/>
    <mergeCell ref="N156:O156"/>
    <mergeCell ref="P156:Q156"/>
    <mergeCell ref="R156:S156"/>
    <mergeCell ref="T156:U156"/>
    <mergeCell ref="V156:W156"/>
    <mergeCell ref="X156:Y156"/>
  </mergeCells>
  <printOptions horizontalCentered="1"/>
  <pageMargins left="0" right="0" top="0.19685039370078741" bottom="0.39370078740157483" header="0" footer="0"/>
  <pageSetup paperSize="9" scale="93" firstPageNumber="0" fitToHeight="3" orientation="portrait" horizontalDpi="300" verticalDpi="300" r:id="rId1"/>
  <headerFooter>
    <oddFooter>&amp;C
Diretoria Geral - Policlínica de Posse&amp;RPágina &amp;P de &amp;N</oddFooter>
  </headerFooter>
  <rowBreaks count="2" manualBreakCount="2">
    <brk id="52" max="36" man="1"/>
    <brk id="110" max="3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8FBD95-48A5-414D-B433-CE792BA7B0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84E29C-D1D7-4ADE-812A-0F0FCE1DCD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Produção</vt:lpstr>
      <vt:lpstr>Desempenho</vt:lpstr>
      <vt:lpstr>Efetividade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</cp:lastModifiedBy>
  <cp:revision/>
  <dcterms:created xsi:type="dcterms:W3CDTF">2025-03-07T17:51:00Z</dcterms:created>
  <dcterms:modified xsi:type="dcterms:W3CDTF">2025-03-12T21:15:53Z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0x0101004AECA81CAE9DC34B9814631C031A7C65</vt:lpwstr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