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lsvrv\OneDrive\Área de Trabalho\RAQUEL\TRANSPARENCIA\0UNIDADES\1.5POLI POSSE\2025\"/>
    </mc:Choice>
  </mc:AlternateContent>
  <xr:revisionPtr revIDLastSave="0" documentId="8_{E3941E5D-E08F-49AE-AC71-081C483FF10B}" xr6:coauthVersionLast="47" xr6:coauthVersionMax="47" xr10:uidLastSave="{00000000-0000-0000-0000-000000000000}"/>
  <bookViews>
    <workbookView xWindow="-120" yWindow="-120" windowWidth="20730" windowHeight="11040" firstSheet="1" activeTab="1" xr2:uid="{9B853229-3227-4F08-B5C6-D17211A13BD4}"/>
  </bookViews>
  <sheets>
    <sheet name="Produção" sheetId="1" r:id="rId1"/>
    <sheet name="Desempenho" sheetId="2" r:id="rId2"/>
    <sheet name="Efetividade" sheetId="3" state="hidden" r:id="rId3"/>
  </sheets>
  <definedNames>
    <definedName name="__xlfn_IFERROR">NA()</definedName>
    <definedName name="_1Excel_BuiltIn_Print_Area_2_1">#REF!</definedName>
    <definedName name="_1Excel_BuiltIn_Print_Area_2_1_2">#REF!</definedName>
    <definedName name="_1Excel_BuiltIn_Print_Area_2_1_3">#REF!</definedName>
    <definedName name="_1Excel_BuiltIn_Print_Area_2_1_4">#REF!</definedName>
    <definedName name="_1Excel_BuiltIn_Print_Area_2_1_5">#REF!</definedName>
    <definedName name="a">#REF!</definedName>
    <definedName name="aaaaaaaaaaaaaaaa">#REF!</definedName>
    <definedName name="aaaaaaaaaaaaaaaaa">#REF!</definedName>
    <definedName name="aaaaaaaaaaaaaaaaaaaaaaaaa">#REF!</definedName>
    <definedName name="ab">#REF!</definedName>
    <definedName name="ac">#REF!</definedName>
    <definedName name="ad">#REF!</definedName>
    <definedName name="agfsrdg">#REF!</definedName>
    <definedName name="ardfghk">#REF!</definedName>
    <definedName name="_xlnm.Print_Area" localSheetId="1">#N/A</definedName>
    <definedName name="_xlnm.Print_Area" localSheetId="2">#N/A</definedName>
    <definedName name="_xlnm.Print_Area" localSheetId="0">#N/A</definedName>
    <definedName name="asddff">#REF!</definedName>
    <definedName name="avg">#REF!</definedName>
    <definedName name="bia">#REF!</definedName>
    <definedName name="btu">#REF!</definedName>
    <definedName name="ç">#REF!</definedName>
    <definedName name="c.custo_red">#REF!</definedName>
    <definedName name="ccccccccc">#REF!</definedName>
    <definedName name="ccusto">#REF!</definedName>
    <definedName name="CME">#REF!</definedName>
    <definedName name="col">#REF!</definedName>
    <definedName name="d">#REF!</definedName>
    <definedName name="Detstes">#REF!</definedName>
    <definedName name="e">#REF!</definedName>
    <definedName name="Educacao">#REF!</definedName>
    <definedName name="eu">#REF!</definedName>
    <definedName name="eu.">#REF!</definedName>
    <definedName name="eu...">#REF!</definedName>
    <definedName name="excel">#REF!</definedName>
    <definedName name="Excel_BuiltIn_Print_Area_10">#REF!</definedName>
    <definedName name="Excel_BuiltIn_Print_Area_10_2">#REF!</definedName>
    <definedName name="Excel_BuiltIn_Print_Area_10_3">#REF!</definedName>
    <definedName name="Excel_BuiltIn_Print_Area_10_4">#REF!</definedName>
    <definedName name="Excel_BuiltIn_Print_Area_10_5">#REF!</definedName>
    <definedName name="Excel_BuiltIn_Print_Titles_1_1">(#REF!,#REF!)</definedName>
    <definedName name="Excel_BuiltIn_Print_Titles_10">#REF!</definedName>
    <definedName name="Excel_BuiltIn_Print_Titles_10_2">#REF!</definedName>
    <definedName name="Excel_BuiltIn_Print_Titles_10_3">#REF!</definedName>
    <definedName name="Excel_BuiltIn_Print_Titles_10_4">#REF!</definedName>
    <definedName name="Excel_BuiltIn_Print_Titles_10_5">#REF!</definedName>
    <definedName name="Excel_BuiltIn_Print_Titles_2_1">(#REF!,#REF!)</definedName>
    <definedName name="Excel_BuiltIn_Print_Titles_32">#REF!</definedName>
    <definedName name="Excel_BuiltIn_Print_Titles_4_1">(#REF!,#REF!)</definedName>
    <definedName name="f">#REF!</definedName>
    <definedName name="ffffffffffff">#REF!</definedName>
    <definedName name="Funcionarios">#REF!</definedName>
    <definedName name="Funcionarios_6">#REF!</definedName>
    <definedName name="Funcionarios_7">#REF!</definedName>
    <definedName name="ggggggggggggggggggg">#REF!</definedName>
    <definedName name="GRUPO">#REF!</definedName>
    <definedName name="h">#REF!</definedName>
    <definedName name="Inter_Graf">#REF!</definedName>
    <definedName name="j">#REF!</definedName>
    <definedName name="jjj">#REF!</definedName>
    <definedName name="jjjjjjjjjjjjjjjjjjjjj">#REF!</definedName>
    <definedName name="ki">#REF!</definedName>
    <definedName name="lista">#REF!</definedName>
    <definedName name="llllllllllllllllll">#REF!</definedName>
    <definedName name="nj">#REF!</definedName>
    <definedName name="njbuhb">#REF!</definedName>
    <definedName name="Novo">#REF!</definedName>
    <definedName name="oi">#REF!</definedName>
    <definedName name="ok">#REF!</definedName>
    <definedName name="p">#REF!</definedName>
    <definedName name="q">#REF!</definedName>
    <definedName name="qwwss">#REF!</definedName>
    <definedName name="sd">#REF!</definedName>
    <definedName name="ssdfccxx">#REF!</definedName>
    <definedName name="ssssssssssssssssssss">#REF!</definedName>
    <definedName name="telefonia">#REF!</definedName>
    <definedName name="_xlnm.Print_Titles" localSheetId="1">#N/A</definedName>
    <definedName name="_xlnm.Print_Titles" localSheetId="2">#N/A</definedName>
    <definedName name="_xlnm.Print_Titles" localSheetId="0">#N/A</definedName>
    <definedName name="ttt">#REF!</definedName>
    <definedName name="vc">#REF!</definedName>
    <definedName name="ww">#REF!</definedName>
    <definedName name="xxx">#REF!</definedName>
    <definedName name="XXXXXXXXXXXXXXXXXXXX">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01" i="3" l="1"/>
  <c r="Z101" i="3"/>
  <c r="Z99" i="3"/>
  <c r="AC83" i="3"/>
  <c r="Z83" i="3"/>
  <c r="AE55" i="3"/>
  <c r="AD55" i="3"/>
  <c r="AC55" i="3"/>
  <c r="AB55" i="3"/>
  <c r="AA55" i="3"/>
  <c r="Z55" i="3"/>
  <c r="AC54" i="3"/>
  <c r="Z54" i="3"/>
  <c r="AC25" i="3"/>
  <c r="Z25" i="3"/>
  <c r="B25" i="3"/>
  <c r="B83" i="3"/>
  <c r="L21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S20" i="2"/>
  <c r="P20" i="2"/>
  <c r="N20" i="2"/>
  <c r="M20" i="2"/>
  <c r="L20" i="2"/>
  <c r="K20" i="2"/>
  <c r="J20" i="2"/>
  <c r="I20" i="2"/>
  <c r="H20" i="2"/>
  <c r="G20" i="2"/>
  <c r="F20" i="2"/>
  <c r="E20" i="2"/>
  <c r="C20" i="2"/>
  <c r="AK17" i="2"/>
  <c r="AC17" i="2"/>
  <c r="AQ17" i="2"/>
  <c r="AI17" i="2"/>
  <c r="AA17" i="2"/>
  <c r="M17" i="2"/>
  <c r="AP17" i="2"/>
  <c r="AO17" i="2"/>
  <c r="AN17" i="2"/>
  <c r="AM17" i="2"/>
  <c r="AL17" i="2"/>
  <c r="AH17" i="2"/>
  <c r="AG17" i="2"/>
  <c r="AF17" i="2"/>
  <c r="AE17" i="2"/>
  <c r="AD17" i="2"/>
  <c r="Z17" i="2"/>
  <c r="Y17" i="2"/>
  <c r="X17" i="2"/>
  <c r="W17" i="2"/>
  <c r="V17" i="2"/>
  <c r="U17" i="2"/>
  <c r="S17" i="2"/>
  <c r="N17" i="2"/>
  <c r="K17" i="2"/>
  <c r="J17" i="2"/>
  <c r="I17" i="2"/>
  <c r="H17" i="2"/>
  <c r="G17" i="2"/>
  <c r="E17" i="2"/>
  <c r="C17" i="2"/>
  <c r="L16" i="2"/>
  <c r="L15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S14" i="2"/>
  <c r="P14" i="2"/>
  <c r="N14" i="2"/>
  <c r="M14" i="2"/>
  <c r="L14" i="2"/>
  <c r="K14" i="2"/>
  <c r="J14" i="2"/>
  <c r="I14" i="2"/>
  <c r="H14" i="2"/>
  <c r="G14" i="2"/>
  <c r="F14" i="2"/>
  <c r="E14" i="2"/>
  <c r="C14" i="2"/>
  <c r="L13" i="2"/>
  <c r="L12" i="2"/>
  <c r="AR11" i="2"/>
  <c r="AQ11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S11" i="2"/>
  <c r="P11" i="2"/>
  <c r="N11" i="2"/>
  <c r="M11" i="2"/>
  <c r="L11" i="2"/>
  <c r="K11" i="2"/>
  <c r="J11" i="2"/>
  <c r="I11" i="2"/>
  <c r="H11" i="2"/>
  <c r="G11" i="2"/>
  <c r="F11" i="2"/>
  <c r="E11" i="2"/>
  <c r="C11" i="2"/>
  <c r="L9" i="2"/>
  <c r="W8" i="2"/>
  <c r="V8" i="2"/>
  <c r="K8" i="2"/>
  <c r="I8" i="2"/>
  <c r="G8" i="2"/>
  <c r="L6" i="2"/>
  <c r="V5" i="2"/>
  <c r="U5" i="2"/>
  <c r="K5" i="2"/>
  <c r="I5" i="2"/>
  <c r="G5" i="2"/>
  <c r="X83" i="3"/>
  <c r="L25" i="3"/>
  <c r="J101" i="3"/>
  <c r="L379" i="1"/>
  <c r="K379" i="1"/>
  <c r="I379" i="1"/>
  <c r="G379" i="1"/>
  <c r="B379" i="1"/>
  <c r="AS378" i="1"/>
  <c r="U378" i="1"/>
  <c r="S378" i="1"/>
  <c r="P378" i="1"/>
  <c r="O378" i="1"/>
  <c r="L378" i="1"/>
  <c r="K378" i="1"/>
  <c r="J378" i="1"/>
  <c r="I378" i="1"/>
  <c r="H378" i="1"/>
  <c r="G378" i="1"/>
  <c r="E378" i="1"/>
  <c r="D378" i="1"/>
  <c r="C378" i="1"/>
  <c r="B378" i="1"/>
  <c r="AR376" i="1"/>
  <c r="AQ376" i="1"/>
  <c r="AP376" i="1"/>
  <c r="AO376" i="1"/>
  <c r="AN376" i="1"/>
  <c r="AM376" i="1"/>
  <c r="AL376" i="1"/>
  <c r="AK376" i="1"/>
  <c r="AJ376" i="1"/>
  <c r="AI376" i="1"/>
  <c r="AH376" i="1"/>
  <c r="AG376" i="1"/>
  <c r="AF376" i="1"/>
  <c r="AE376" i="1"/>
  <c r="AD376" i="1"/>
  <c r="AC376" i="1"/>
  <c r="AB376" i="1"/>
  <c r="AA376" i="1"/>
  <c r="Z376" i="1"/>
  <c r="Y376" i="1"/>
  <c r="X376" i="1"/>
  <c r="W376" i="1"/>
  <c r="V376" i="1"/>
  <c r="S376" i="1"/>
  <c r="A376" i="1"/>
  <c r="U375" i="1"/>
  <c r="A375" i="1"/>
  <c r="U374" i="1"/>
  <c r="A374" i="1"/>
  <c r="U373" i="1"/>
  <c r="A373" i="1"/>
  <c r="U372" i="1"/>
  <c r="A372" i="1"/>
  <c r="U371" i="1"/>
  <c r="A371" i="1"/>
  <c r="U370" i="1"/>
  <c r="A370" i="1"/>
  <c r="U369" i="1"/>
  <c r="A369" i="1"/>
  <c r="U368" i="1"/>
  <c r="A368" i="1"/>
  <c r="U367" i="1"/>
  <c r="A367" i="1"/>
  <c r="U366" i="1"/>
  <c r="A366" i="1"/>
  <c r="U365" i="1"/>
  <c r="A365" i="1"/>
  <c r="U364" i="1"/>
  <c r="A364" i="1"/>
  <c r="U363" i="1"/>
  <c r="A363" i="1"/>
  <c r="U362" i="1"/>
  <c r="A362" i="1"/>
  <c r="U361" i="1"/>
  <c r="A361" i="1"/>
  <c r="U360" i="1"/>
  <c r="A360" i="1"/>
  <c r="U359" i="1"/>
  <c r="A359" i="1"/>
  <c r="U358" i="1"/>
  <c r="A358" i="1"/>
  <c r="U357" i="1"/>
  <c r="A357" i="1"/>
  <c r="U356" i="1"/>
  <c r="A356" i="1"/>
  <c r="U355" i="1"/>
  <c r="A355" i="1"/>
  <c r="U354" i="1"/>
  <c r="A354" i="1"/>
  <c r="U353" i="1"/>
  <c r="A353" i="1"/>
  <c r="U352" i="1"/>
  <c r="A352" i="1"/>
  <c r="U351" i="1"/>
  <c r="A351" i="1"/>
  <c r="AS350" i="1"/>
  <c r="U350" i="1"/>
  <c r="S350" i="1"/>
  <c r="A350" i="1"/>
  <c r="A349" i="1"/>
  <c r="V348" i="1"/>
  <c r="Q348" i="1"/>
  <c r="A348" i="1"/>
  <c r="AR347" i="1"/>
  <c r="AQ347" i="1"/>
  <c r="AP347" i="1"/>
  <c r="AO347" i="1"/>
  <c r="AN347" i="1"/>
  <c r="AM347" i="1"/>
  <c r="AL347" i="1"/>
  <c r="AK347" i="1"/>
  <c r="AJ347" i="1"/>
  <c r="AI347" i="1"/>
  <c r="AH347" i="1"/>
  <c r="AG347" i="1"/>
  <c r="AF347" i="1"/>
  <c r="AE347" i="1"/>
  <c r="AD347" i="1"/>
  <c r="AC347" i="1"/>
  <c r="AB347" i="1"/>
  <c r="AA347" i="1"/>
  <c r="Z347" i="1"/>
  <c r="Y347" i="1"/>
  <c r="X347" i="1"/>
  <c r="W347" i="1"/>
  <c r="Q347" i="1"/>
  <c r="AR346" i="1"/>
  <c r="AQ346" i="1"/>
  <c r="AP346" i="1"/>
  <c r="AO346" i="1"/>
  <c r="AN346" i="1"/>
  <c r="AM346" i="1"/>
  <c r="AL346" i="1"/>
  <c r="AK346" i="1"/>
  <c r="AJ346" i="1"/>
  <c r="AI346" i="1"/>
  <c r="AH346" i="1"/>
  <c r="AG346" i="1"/>
  <c r="AF346" i="1"/>
  <c r="AE346" i="1"/>
  <c r="AD346" i="1"/>
  <c r="AC346" i="1"/>
  <c r="AB346" i="1"/>
  <c r="AA346" i="1"/>
  <c r="Z346" i="1"/>
  <c r="Y346" i="1"/>
  <c r="X346" i="1"/>
  <c r="W346" i="1"/>
  <c r="Q346" i="1"/>
  <c r="A346" i="1"/>
  <c r="AR345" i="1"/>
  <c r="AQ345" i="1"/>
  <c r="AP345" i="1"/>
  <c r="AO345" i="1"/>
  <c r="AN345" i="1"/>
  <c r="AM345" i="1"/>
  <c r="AL345" i="1"/>
  <c r="AK345" i="1"/>
  <c r="AJ345" i="1"/>
  <c r="AI345" i="1"/>
  <c r="AH345" i="1"/>
  <c r="AG345" i="1"/>
  <c r="AF345" i="1"/>
  <c r="AE345" i="1"/>
  <c r="AD345" i="1"/>
  <c r="AC345" i="1"/>
  <c r="AB345" i="1"/>
  <c r="AA345" i="1"/>
  <c r="Z345" i="1"/>
  <c r="Y345" i="1"/>
  <c r="X345" i="1"/>
  <c r="W345" i="1"/>
  <c r="Q345" i="1"/>
  <c r="A345" i="1"/>
  <c r="AR344" i="1"/>
  <c r="AQ344" i="1"/>
  <c r="AP344" i="1"/>
  <c r="AO344" i="1"/>
  <c r="AN344" i="1"/>
  <c r="AM344" i="1"/>
  <c r="AL344" i="1"/>
  <c r="AK344" i="1"/>
  <c r="AJ344" i="1"/>
  <c r="AI344" i="1"/>
  <c r="AH344" i="1"/>
  <c r="AG344" i="1"/>
  <c r="AF344" i="1"/>
  <c r="AE344" i="1"/>
  <c r="AD344" i="1"/>
  <c r="AC344" i="1"/>
  <c r="AB344" i="1"/>
  <c r="AA344" i="1"/>
  <c r="Z344" i="1"/>
  <c r="Y344" i="1"/>
  <c r="X344" i="1"/>
  <c r="W344" i="1"/>
  <c r="Q344" i="1"/>
  <c r="A344" i="1"/>
  <c r="AR343" i="1"/>
  <c r="AQ343" i="1"/>
  <c r="AP343" i="1"/>
  <c r="AO343" i="1"/>
  <c r="AN343" i="1"/>
  <c r="AM343" i="1"/>
  <c r="AL343" i="1"/>
  <c r="AK343" i="1"/>
  <c r="AJ343" i="1"/>
  <c r="AI343" i="1"/>
  <c r="AH343" i="1"/>
  <c r="AG343" i="1"/>
  <c r="AF343" i="1"/>
  <c r="AE343" i="1"/>
  <c r="AD343" i="1"/>
  <c r="AC343" i="1"/>
  <c r="AB343" i="1"/>
  <c r="AA343" i="1"/>
  <c r="Z343" i="1"/>
  <c r="Y343" i="1"/>
  <c r="X343" i="1"/>
  <c r="W343" i="1"/>
  <c r="Q343" i="1"/>
  <c r="A343" i="1"/>
  <c r="AR342" i="1"/>
  <c r="AQ342" i="1"/>
  <c r="AP342" i="1"/>
  <c r="AO342" i="1"/>
  <c r="AN342" i="1"/>
  <c r="AM342" i="1"/>
  <c r="AL342" i="1"/>
  <c r="AK342" i="1"/>
  <c r="AJ342" i="1"/>
  <c r="AI342" i="1"/>
  <c r="AH342" i="1"/>
  <c r="AG342" i="1"/>
  <c r="AF342" i="1"/>
  <c r="AE342" i="1"/>
  <c r="AD342" i="1"/>
  <c r="AC342" i="1"/>
  <c r="AB342" i="1"/>
  <c r="AA342" i="1"/>
  <c r="Z342" i="1"/>
  <c r="Y342" i="1"/>
  <c r="X342" i="1"/>
  <c r="W342" i="1"/>
  <c r="Q342" i="1"/>
  <c r="A342" i="1"/>
  <c r="AR341" i="1"/>
  <c r="AQ341" i="1"/>
  <c r="AP341" i="1"/>
  <c r="AO341" i="1"/>
  <c r="AN341" i="1"/>
  <c r="AM341" i="1"/>
  <c r="AL341" i="1"/>
  <c r="AK341" i="1"/>
  <c r="AJ341" i="1"/>
  <c r="AI341" i="1"/>
  <c r="AH341" i="1"/>
  <c r="AG341" i="1"/>
  <c r="AF341" i="1"/>
  <c r="AE341" i="1"/>
  <c r="AD341" i="1"/>
  <c r="AC341" i="1"/>
  <c r="AB341" i="1"/>
  <c r="AA341" i="1"/>
  <c r="Z341" i="1"/>
  <c r="Y341" i="1"/>
  <c r="X341" i="1"/>
  <c r="W341" i="1"/>
  <c r="Q341" i="1"/>
  <c r="A341" i="1"/>
  <c r="AR340" i="1"/>
  <c r="AQ340" i="1"/>
  <c r="AP340" i="1"/>
  <c r="AO340" i="1"/>
  <c r="AN340" i="1"/>
  <c r="AM340" i="1"/>
  <c r="AL340" i="1"/>
  <c r="AK340" i="1"/>
  <c r="AJ340" i="1"/>
  <c r="AI340" i="1"/>
  <c r="AH340" i="1"/>
  <c r="AG340" i="1"/>
  <c r="AF340" i="1"/>
  <c r="AE340" i="1"/>
  <c r="AD340" i="1"/>
  <c r="AC340" i="1"/>
  <c r="AB340" i="1"/>
  <c r="AA340" i="1"/>
  <c r="Z340" i="1"/>
  <c r="Y340" i="1"/>
  <c r="X340" i="1"/>
  <c r="W340" i="1"/>
  <c r="Q340" i="1"/>
  <c r="A340" i="1"/>
  <c r="AR339" i="1"/>
  <c r="AQ339" i="1"/>
  <c r="AP339" i="1"/>
  <c r="AO339" i="1"/>
  <c r="AN339" i="1"/>
  <c r="AM339" i="1"/>
  <c r="AL339" i="1"/>
  <c r="AK339" i="1"/>
  <c r="AJ339" i="1"/>
  <c r="AI339" i="1"/>
  <c r="AH339" i="1"/>
  <c r="AG339" i="1"/>
  <c r="AF339" i="1"/>
  <c r="AE339" i="1"/>
  <c r="AD339" i="1"/>
  <c r="AC339" i="1"/>
  <c r="AB339" i="1"/>
  <c r="AA339" i="1"/>
  <c r="Z339" i="1"/>
  <c r="Y339" i="1"/>
  <c r="X339" i="1"/>
  <c r="W339" i="1"/>
  <c r="Q339" i="1"/>
  <c r="A339" i="1"/>
  <c r="AR338" i="1"/>
  <c r="AQ338" i="1"/>
  <c r="AP338" i="1"/>
  <c r="AO338" i="1"/>
  <c r="AN338" i="1"/>
  <c r="AM338" i="1"/>
  <c r="AL338" i="1"/>
  <c r="AK338" i="1"/>
  <c r="AJ338" i="1"/>
  <c r="AI338" i="1"/>
  <c r="AH338" i="1"/>
  <c r="AG338" i="1"/>
  <c r="AF338" i="1"/>
  <c r="AE338" i="1"/>
  <c r="AD338" i="1"/>
  <c r="AC338" i="1"/>
  <c r="AB338" i="1"/>
  <c r="AA338" i="1"/>
  <c r="Z338" i="1"/>
  <c r="Y338" i="1"/>
  <c r="X338" i="1"/>
  <c r="W338" i="1"/>
  <c r="Q338" i="1"/>
  <c r="A338" i="1"/>
  <c r="AR337" i="1"/>
  <c r="AQ337" i="1"/>
  <c r="AP337" i="1"/>
  <c r="AO337" i="1"/>
  <c r="AN337" i="1"/>
  <c r="AM337" i="1"/>
  <c r="AL337" i="1"/>
  <c r="AK337" i="1"/>
  <c r="AJ337" i="1"/>
  <c r="AI337" i="1"/>
  <c r="AH337" i="1"/>
  <c r="AG337" i="1"/>
  <c r="AF337" i="1"/>
  <c r="AE337" i="1"/>
  <c r="AD337" i="1"/>
  <c r="AC337" i="1"/>
  <c r="AB337" i="1"/>
  <c r="AA337" i="1"/>
  <c r="Z337" i="1"/>
  <c r="Y337" i="1"/>
  <c r="X337" i="1"/>
  <c r="W337" i="1"/>
  <c r="Q337" i="1"/>
  <c r="A337" i="1"/>
  <c r="AR336" i="1"/>
  <c r="AQ336" i="1"/>
  <c r="AP336" i="1"/>
  <c r="AO336" i="1"/>
  <c r="AN336" i="1"/>
  <c r="AM336" i="1"/>
  <c r="AL336" i="1"/>
  <c r="AK336" i="1"/>
  <c r="AJ336" i="1"/>
  <c r="AI336" i="1"/>
  <c r="AH336" i="1"/>
  <c r="AG336" i="1"/>
  <c r="AF336" i="1"/>
  <c r="AE336" i="1"/>
  <c r="AD336" i="1"/>
  <c r="AC336" i="1"/>
  <c r="AB336" i="1"/>
  <c r="AA336" i="1"/>
  <c r="Z336" i="1"/>
  <c r="Y336" i="1"/>
  <c r="X336" i="1"/>
  <c r="W336" i="1"/>
  <c r="Q336" i="1"/>
  <c r="AR335" i="1"/>
  <c r="AQ335" i="1"/>
  <c r="AP335" i="1"/>
  <c r="AO335" i="1"/>
  <c r="AN335" i="1"/>
  <c r="AM335" i="1"/>
  <c r="AL335" i="1"/>
  <c r="AK335" i="1"/>
  <c r="AJ335" i="1"/>
  <c r="AI335" i="1"/>
  <c r="AH335" i="1"/>
  <c r="AG335" i="1"/>
  <c r="AF335" i="1"/>
  <c r="AE335" i="1"/>
  <c r="AD335" i="1"/>
  <c r="AC335" i="1"/>
  <c r="AB335" i="1"/>
  <c r="AA335" i="1"/>
  <c r="Z335" i="1"/>
  <c r="Y335" i="1"/>
  <c r="X335" i="1"/>
  <c r="W335" i="1"/>
  <c r="Q335" i="1"/>
  <c r="A335" i="1"/>
  <c r="AR334" i="1"/>
  <c r="AQ334" i="1"/>
  <c r="AP334" i="1"/>
  <c r="AO334" i="1"/>
  <c r="AN334" i="1"/>
  <c r="AM334" i="1"/>
  <c r="AL334" i="1"/>
  <c r="AK334" i="1"/>
  <c r="AJ334" i="1"/>
  <c r="AI334" i="1"/>
  <c r="AH334" i="1"/>
  <c r="AG334" i="1"/>
  <c r="AF334" i="1"/>
  <c r="AE334" i="1"/>
  <c r="AD334" i="1"/>
  <c r="AC334" i="1"/>
  <c r="AB334" i="1"/>
  <c r="AA334" i="1"/>
  <c r="Z334" i="1"/>
  <c r="Y334" i="1"/>
  <c r="X334" i="1"/>
  <c r="W334" i="1"/>
  <c r="Q334" i="1"/>
  <c r="A334" i="1"/>
  <c r="AR333" i="1"/>
  <c r="AQ333" i="1"/>
  <c r="AP333" i="1"/>
  <c r="AO333" i="1"/>
  <c r="AN333" i="1"/>
  <c r="AM333" i="1"/>
  <c r="AL333" i="1"/>
  <c r="AK333" i="1"/>
  <c r="AJ333" i="1"/>
  <c r="AI333" i="1"/>
  <c r="AH333" i="1"/>
  <c r="AG333" i="1"/>
  <c r="AF333" i="1"/>
  <c r="AE333" i="1"/>
  <c r="AD333" i="1"/>
  <c r="AC333" i="1"/>
  <c r="AB333" i="1"/>
  <c r="AA333" i="1"/>
  <c r="Z333" i="1"/>
  <c r="Y333" i="1"/>
  <c r="X333" i="1"/>
  <c r="W333" i="1"/>
  <c r="Q333" i="1"/>
  <c r="A333" i="1"/>
  <c r="AR332" i="1"/>
  <c r="AQ332" i="1"/>
  <c r="AP332" i="1"/>
  <c r="AO332" i="1"/>
  <c r="AN332" i="1"/>
  <c r="AM332" i="1"/>
  <c r="AL332" i="1"/>
  <c r="AK332" i="1"/>
  <c r="AJ332" i="1"/>
  <c r="AI332" i="1"/>
  <c r="AH332" i="1"/>
  <c r="AG332" i="1"/>
  <c r="AF332" i="1"/>
  <c r="AE332" i="1"/>
  <c r="AD332" i="1"/>
  <c r="AC332" i="1"/>
  <c r="AB332" i="1"/>
  <c r="AA332" i="1"/>
  <c r="Z332" i="1"/>
  <c r="Y332" i="1"/>
  <c r="X332" i="1"/>
  <c r="W332" i="1"/>
  <c r="Q332" i="1"/>
  <c r="A332" i="1"/>
  <c r="AR331" i="1"/>
  <c r="AQ331" i="1"/>
  <c r="AP331" i="1"/>
  <c r="AO331" i="1"/>
  <c r="AN331" i="1"/>
  <c r="AM331" i="1"/>
  <c r="AL331" i="1"/>
  <c r="AK331" i="1"/>
  <c r="AJ331" i="1"/>
  <c r="AI331" i="1"/>
  <c r="AH331" i="1"/>
  <c r="AG331" i="1"/>
  <c r="AF331" i="1"/>
  <c r="AE331" i="1"/>
  <c r="AD331" i="1"/>
  <c r="AC331" i="1"/>
  <c r="AB331" i="1"/>
  <c r="AA331" i="1"/>
  <c r="Z331" i="1"/>
  <c r="Y331" i="1"/>
  <c r="X331" i="1"/>
  <c r="W331" i="1"/>
  <c r="Q331" i="1"/>
  <c r="A331" i="1"/>
  <c r="AR330" i="1"/>
  <c r="AQ330" i="1"/>
  <c r="AP330" i="1"/>
  <c r="AO330" i="1"/>
  <c r="AN330" i="1"/>
  <c r="AM330" i="1"/>
  <c r="AL330" i="1"/>
  <c r="AK330" i="1"/>
  <c r="AJ330" i="1"/>
  <c r="AI330" i="1"/>
  <c r="AH330" i="1"/>
  <c r="AG330" i="1"/>
  <c r="AF330" i="1"/>
  <c r="AE330" i="1"/>
  <c r="AD330" i="1"/>
  <c r="AC330" i="1"/>
  <c r="AB330" i="1"/>
  <c r="AA330" i="1"/>
  <c r="Z330" i="1"/>
  <c r="Y330" i="1"/>
  <c r="X330" i="1"/>
  <c r="W330" i="1"/>
  <c r="Q330" i="1"/>
  <c r="AR329" i="1"/>
  <c r="AQ329" i="1"/>
  <c r="AP329" i="1"/>
  <c r="AO329" i="1"/>
  <c r="AN329" i="1"/>
  <c r="AM329" i="1"/>
  <c r="AL329" i="1"/>
  <c r="AK329" i="1"/>
  <c r="AJ329" i="1"/>
  <c r="AI329" i="1"/>
  <c r="AH329" i="1"/>
  <c r="AG329" i="1"/>
  <c r="AF329" i="1"/>
  <c r="AE329" i="1"/>
  <c r="AD329" i="1"/>
  <c r="AC329" i="1"/>
  <c r="AB329" i="1"/>
  <c r="AA329" i="1"/>
  <c r="Z329" i="1"/>
  <c r="Y329" i="1"/>
  <c r="X329" i="1"/>
  <c r="W329" i="1"/>
  <c r="Q329" i="1"/>
  <c r="A329" i="1"/>
  <c r="AR328" i="1"/>
  <c r="AQ328" i="1"/>
  <c r="AP328" i="1"/>
  <c r="AO328" i="1"/>
  <c r="AN328" i="1"/>
  <c r="AM328" i="1"/>
  <c r="AL328" i="1"/>
  <c r="AK328" i="1"/>
  <c r="AJ328" i="1"/>
  <c r="AI328" i="1"/>
  <c r="AH328" i="1"/>
  <c r="AG328" i="1"/>
  <c r="AF328" i="1"/>
  <c r="AE328" i="1"/>
  <c r="AD328" i="1"/>
  <c r="AC328" i="1"/>
  <c r="AB328" i="1"/>
  <c r="AA328" i="1"/>
  <c r="Z328" i="1"/>
  <c r="Y328" i="1"/>
  <c r="X328" i="1"/>
  <c r="W328" i="1"/>
  <c r="Q328" i="1"/>
  <c r="A328" i="1"/>
  <c r="AR327" i="1"/>
  <c r="AQ327" i="1"/>
  <c r="AP327" i="1"/>
  <c r="AO327" i="1"/>
  <c r="AN327" i="1"/>
  <c r="AM327" i="1"/>
  <c r="AL327" i="1"/>
  <c r="AK327" i="1"/>
  <c r="AJ327" i="1"/>
  <c r="AI327" i="1"/>
  <c r="AH327" i="1"/>
  <c r="AG327" i="1"/>
  <c r="AF327" i="1"/>
  <c r="AE327" i="1"/>
  <c r="AD327" i="1"/>
  <c r="AC327" i="1"/>
  <c r="AB327" i="1"/>
  <c r="AA327" i="1"/>
  <c r="Z327" i="1"/>
  <c r="Y327" i="1"/>
  <c r="X327" i="1"/>
  <c r="W327" i="1"/>
  <c r="Q327" i="1"/>
  <c r="A327" i="1"/>
  <c r="AR326" i="1"/>
  <c r="AQ326" i="1"/>
  <c r="AP326" i="1"/>
  <c r="AO326" i="1"/>
  <c r="AN326" i="1"/>
  <c r="AM326" i="1"/>
  <c r="AL326" i="1"/>
  <c r="AK326" i="1"/>
  <c r="AJ326" i="1"/>
  <c r="AI326" i="1"/>
  <c r="AH326" i="1"/>
  <c r="AG326" i="1"/>
  <c r="AF326" i="1"/>
  <c r="AE326" i="1"/>
  <c r="AD326" i="1"/>
  <c r="AC326" i="1"/>
  <c r="AB326" i="1"/>
  <c r="AA326" i="1"/>
  <c r="Z326" i="1"/>
  <c r="Y326" i="1"/>
  <c r="X326" i="1"/>
  <c r="W326" i="1"/>
  <c r="Q326" i="1"/>
  <c r="A326" i="1"/>
  <c r="AR325" i="1"/>
  <c r="AQ325" i="1"/>
  <c r="AP325" i="1"/>
  <c r="AO325" i="1"/>
  <c r="AN325" i="1"/>
  <c r="AM325" i="1"/>
  <c r="AL325" i="1"/>
  <c r="AK325" i="1"/>
  <c r="AJ325" i="1"/>
  <c r="AI325" i="1"/>
  <c r="AH325" i="1"/>
  <c r="AG325" i="1"/>
  <c r="AF325" i="1"/>
  <c r="AE325" i="1"/>
  <c r="AD325" i="1"/>
  <c r="AC325" i="1"/>
  <c r="AB325" i="1"/>
  <c r="AA325" i="1"/>
  <c r="Z325" i="1"/>
  <c r="Y325" i="1"/>
  <c r="X325" i="1"/>
  <c r="W325" i="1"/>
  <c r="Q325" i="1"/>
  <c r="A325" i="1"/>
  <c r="AR324" i="1"/>
  <c r="AQ324" i="1"/>
  <c r="AP324" i="1"/>
  <c r="AO324" i="1"/>
  <c r="AN324" i="1"/>
  <c r="AM324" i="1"/>
  <c r="AL324" i="1"/>
  <c r="AK324" i="1"/>
  <c r="AJ324" i="1"/>
  <c r="AI324" i="1"/>
  <c r="AH324" i="1"/>
  <c r="AG324" i="1"/>
  <c r="AF324" i="1"/>
  <c r="AE324" i="1"/>
  <c r="AD324" i="1"/>
  <c r="AC324" i="1"/>
  <c r="AB324" i="1"/>
  <c r="AA324" i="1"/>
  <c r="Z324" i="1"/>
  <c r="Y324" i="1"/>
  <c r="X324" i="1"/>
  <c r="W324" i="1"/>
  <c r="Q324" i="1"/>
  <c r="A324" i="1"/>
  <c r="AR323" i="1"/>
  <c r="AQ323" i="1"/>
  <c r="AP323" i="1"/>
  <c r="AO323" i="1"/>
  <c r="AN323" i="1"/>
  <c r="AM323" i="1"/>
  <c r="AL323" i="1"/>
  <c r="AK323" i="1"/>
  <c r="AJ323" i="1"/>
  <c r="AI323" i="1"/>
  <c r="AH323" i="1"/>
  <c r="AG323" i="1"/>
  <c r="AF323" i="1"/>
  <c r="AE323" i="1"/>
  <c r="AD323" i="1"/>
  <c r="AC323" i="1"/>
  <c r="AB323" i="1"/>
  <c r="AA323" i="1"/>
  <c r="Z323" i="1"/>
  <c r="Y323" i="1"/>
  <c r="X323" i="1"/>
  <c r="W323" i="1"/>
  <c r="Q323" i="1"/>
  <c r="A323" i="1"/>
  <c r="AR322" i="1"/>
  <c r="AQ322" i="1"/>
  <c r="AP322" i="1"/>
  <c r="AO322" i="1"/>
  <c r="AN322" i="1"/>
  <c r="AM322" i="1"/>
  <c r="AL322" i="1"/>
  <c r="AK322" i="1"/>
  <c r="AJ322" i="1"/>
  <c r="AI322" i="1"/>
  <c r="AH322" i="1"/>
  <c r="AG322" i="1"/>
  <c r="AF322" i="1"/>
  <c r="AE322" i="1"/>
  <c r="AD322" i="1"/>
  <c r="AC322" i="1"/>
  <c r="AB322" i="1"/>
  <c r="AA322" i="1"/>
  <c r="Z322" i="1"/>
  <c r="Y322" i="1"/>
  <c r="X322" i="1"/>
  <c r="W322" i="1"/>
  <c r="Q322" i="1"/>
  <c r="A322" i="1"/>
  <c r="AR321" i="1"/>
  <c r="AQ321" i="1"/>
  <c r="AP321" i="1"/>
  <c r="AO321" i="1"/>
  <c r="AN321" i="1"/>
  <c r="AM321" i="1"/>
  <c r="AL321" i="1"/>
  <c r="AK321" i="1"/>
  <c r="AJ321" i="1"/>
  <c r="AI321" i="1"/>
  <c r="AH321" i="1"/>
  <c r="AG321" i="1"/>
  <c r="AF321" i="1"/>
  <c r="AE321" i="1"/>
  <c r="AD321" i="1"/>
  <c r="AC321" i="1"/>
  <c r="AB321" i="1"/>
  <c r="AA321" i="1"/>
  <c r="Z321" i="1"/>
  <c r="Y321" i="1"/>
  <c r="X321" i="1"/>
  <c r="W321" i="1"/>
  <c r="Q321" i="1"/>
  <c r="A321" i="1"/>
  <c r="AR320" i="1"/>
  <c r="AQ320" i="1"/>
  <c r="AP320" i="1"/>
  <c r="AO320" i="1"/>
  <c r="AN320" i="1"/>
  <c r="AM320" i="1"/>
  <c r="AL320" i="1"/>
  <c r="AK320" i="1"/>
  <c r="AJ320" i="1"/>
  <c r="AI320" i="1"/>
  <c r="AH320" i="1"/>
  <c r="AG320" i="1"/>
  <c r="AF320" i="1"/>
  <c r="AE320" i="1"/>
  <c r="AD320" i="1"/>
  <c r="AC320" i="1"/>
  <c r="AB320" i="1"/>
  <c r="AA320" i="1"/>
  <c r="Z320" i="1"/>
  <c r="Y320" i="1"/>
  <c r="X320" i="1"/>
  <c r="W320" i="1"/>
  <c r="Q320" i="1"/>
  <c r="A320" i="1"/>
  <c r="AS319" i="1"/>
  <c r="U319" i="1"/>
  <c r="A319" i="1"/>
  <c r="A318" i="1"/>
  <c r="AR317" i="1"/>
  <c r="AQ317" i="1"/>
  <c r="AP317" i="1"/>
  <c r="AO317" i="1"/>
  <c r="AN317" i="1"/>
  <c r="AM317" i="1"/>
  <c r="AL317" i="1"/>
  <c r="AK317" i="1"/>
  <c r="AJ317" i="1"/>
  <c r="AI317" i="1"/>
  <c r="AH317" i="1"/>
  <c r="AG317" i="1"/>
  <c r="AF317" i="1"/>
  <c r="AE317" i="1"/>
  <c r="AD317" i="1"/>
  <c r="AC317" i="1"/>
  <c r="AB317" i="1"/>
  <c r="AA317" i="1"/>
  <c r="Z317" i="1"/>
  <c r="Y317" i="1"/>
  <c r="X317" i="1"/>
  <c r="W317" i="1"/>
  <c r="V317" i="1"/>
  <c r="S317" i="1"/>
  <c r="A317" i="1"/>
  <c r="U309" i="1"/>
  <c r="A309" i="1"/>
  <c r="U308" i="1"/>
  <c r="A308" i="1"/>
  <c r="U307" i="1"/>
  <c r="A307" i="1"/>
  <c r="U306" i="1"/>
  <c r="A306" i="1"/>
  <c r="U305" i="1"/>
  <c r="A305" i="1"/>
  <c r="U304" i="1"/>
  <c r="A304" i="1"/>
  <c r="U303" i="1"/>
  <c r="T303" i="1"/>
  <c r="T317" i="1"/>
  <c r="A303" i="1"/>
  <c r="AS302" i="1"/>
  <c r="U302" i="1"/>
  <c r="T302" i="1"/>
  <c r="S302" i="1"/>
  <c r="R302" i="1"/>
  <c r="A302" i="1"/>
  <c r="A301" i="1"/>
  <c r="AR300" i="1"/>
  <c r="AQ300" i="1"/>
  <c r="AP300" i="1"/>
  <c r="AO300" i="1"/>
  <c r="AN300" i="1"/>
  <c r="AM300" i="1"/>
  <c r="AL300" i="1"/>
  <c r="AK300" i="1"/>
  <c r="AJ300" i="1"/>
  <c r="AI300" i="1"/>
  <c r="AH300" i="1"/>
  <c r="AG300" i="1"/>
  <c r="AF300" i="1"/>
  <c r="AE300" i="1"/>
  <c r="AD300" i="1"/>
  <c r="AC300" i="1"/>
  <c r="AB300" i="1"/>
  <c r="AA300" i="1"/>
  <c r="Z300" i="1"/>
  <c r="Y300" i="1"/>
  <c r="X300" i="1"/>
  <c r="W300" i="1"/>
  <c r="V300" i="1"/>
  <c r="S300" i="1"/>
  <c r="A300" i="1"/>
  <c r="U292" i="1"/>
  <c r="A292" i="1"/>
  <c r="U291" i="1"/>
  <c r="A291" i="1"/>
  <c r="U290" i="1"/>
  <c r="U101" i="1"/>
  <c r="A290" i="1"/>
  <c r="U289" i="1"/>
  <c r="U100" i="1"/>
  <c r="A289" i="1"/>
  <c r="U288" i="1"/>
  <c r="A288" i="1"/>
  <c r="U287" i="1"/>
  <c r="A287" i="1"/>
  <c r="U286" i="1"/>
  <c r="U300" i="1"/>
  <c r="T286" i="1"/>
  <c r="T300" i="1"/>
  <c r="A286" i="1"/>
  <c r="AS285" i="1"/>
  <c r="U285" i="1"/>
  <c r="T285" i="1"/>
  <c r="S285" i="1"/>
  <c r="R285" i="1"/>
  <c r="A285" i="1"/>
  <c r="A284" i="1"/>
  <c r="AR283" i="1"/>
  <c r="AQ283" i="1"/>
  <c r="AP283" i="1"/>
  <c r="AO283" i="1"/>
  <c r="AN283" i="1"/>
  <c r="AM283" i="1"/>
  <c r="AL283" i="1"/>
  <c r="AK283" i="1"/>
  <c r="AJ283" i="1"/>
  <c r="AI283" i="1"/>
  <c r="AH283" i="1"/>
  <c r="AG283" i="1"/>
  <c r="AF283" i="1"/>
  <c r="AE283" i="1"/>
  <c r="AD283" i="1"/>
  <c r="AC283" i="1"/>
  <c r="AB283" i="1"/>
  <c r="AA283" i="1"/>
  <c r="Z283" i="1"/>
  <c r="Y283" i="1"/>
  <c r="X283" i="1"/>
  <c r="W283" i="1"/>
  <c r="V283" i="1"/>
  <c r="T283" i="1"/>
  <c r="S283" i="1"/>
  <c r="A283" i="1"/>
  <c r="A282" i="1"/>
  <c r="U281" i="1"/>
  <c r="A281" i="1"/>
  <c r="U280" i="1"/>
  <c r="A280" i="1"/>
  <c r="U279" i="1"/>
  <c r="A279" i="1"/>
  <c r="U278" i="1"/>
  <c r="A278" i="1"/>
  <c r="U277" i="1"/>
  <c r="A277" i="1"/>
  <c r="U276" i="1"/>
  <c r="R276" i="1"/>
  <c r="R283" i="1"/>
  <c r="A276" i="1"/>
  <c r="AS275" i="1"/>
  <c r="U275" i="1"/>
  <c r="T275" i="1"/>
  <c r="S275" i="1"/>
  <c r="R275" i="1"/>
  <c r="A275" i="1"/>
  <c r="A274" i="1"/>
  <c r="AR273" i="1"/>
  <c r="AQ273" i="1"/>
  <c r="AQ16" i="1"/>
  <c r="AP273" i="1"/>
  <c r="AO273" i="1"/>
  <c r="AN273" i="1"/>
  <c r="AM273" i="1"/>
  <c r="AL273" i="1"/>
  <c r="AK273" i="1"/>
  <c r="AK16" i="1"/>
  <c r="AJ273" i="1"/>
  <c r="AI273" i="1"/>
  <c r="AI16" i="1"/>
  <c r="AH273" i="1"/>
  <c r="AG273" i="1"/>
  <c r="AF273" i="1"/>
  <c r="AE273" i="1"/>
  <c r="AD273" i="1"/>
  <c r="AC273" i="1"/>
  <c r="AC16" i="1"/>
  <c r="AB273" i="1"/>
  <c r="AA273" i="1"/>
  <c r="AA16" i="1"/>
  <c r="Z273" i="1"/>
  <c r="Y273" i="1"/>
  <c r="X273" i="1"/>
  <c r="W273" i="1"/>
  <c r="V273" i="1"/>
  <c r="T273" i="1"/>
  <c r="S273" i="1"/>
  <c r="A273" i="1"/>
  <c r="A272" i="1"/>
  <c r="U271" i="1"/>
  <c r="A271" i="1"/>
  <c r="U270" i="1"/>
  <c r="A270" i="1"/>
  <c r="U269" i="1"/>
  <c r="A269" i="1"/>
  <c r="U268" i="1"/>
  <c r="U73" i="1"/>
  <c r="A268" i="1"/>
  <c r="U267" i="1"/>
  <c r="A267" i="1"/>
  <c r="U266" i="1"/>
  <c r="R266" i="1"/>
  <c r="R273" i="1"/>
  <c r="A266" i="1"/>
  <c r="AS265" i="1"/>
  <c r="U265" i="1"/>
  <c r="T265" i="1"/>
  <c r="S265" i="1"/>
  <c r="R265" i="1"/>
  <c r="A265" i="1"/>
  <c r="A264" i="1"/>
  <c r="AR263" i="1"/>
  <c r="AQ263" i="1"/>
  <c r="AP263" i="1"/>
  <c r="AO263" i="1"/>
  <c r="AN263" i="1"/>
  <c r="AM263" i="1"/>
  <c r="AL263" i="1"/>
  <c r="AK263" i="1"/>
  <c r="AJ263" i="1"/>
  <c r="AI263" i="1"/>
  <c r="AH263" i="1"/>
  <c r="AG263" i="1"/>
  <c r="AF263" i="1"/>
  <c r="AE263" i="1"/>
  <c r="AD263" i="1"/>
  <c r="AC263" i="1"/>
  <c r="AB263" i="1"/>
  <c r="AA263" i="1"/>
  <c r="Z263" i="1"/>
  <c r="Y263" i="1"/>
  <c r="X263" i="1"/>
  <c r="W263" i="1"/>
  <c r="V263" i="1"/>
  <c r="T263" i="1"/>
  <c r="S263" i="1"/>
  <c r="P263" i="1"/>
  <c r="N263" i="1"/>
  <c r="M263" i="1"/>
  <c r="J263" i="1"/>
  <c r="H263" i="1"/>
  <c r="F263" i="1"/>
  <c r="E263" i="1"/>
  <c r="D263" i="1"/>
  <c r="C263" i="1"/>
  <c r="A262" i="1"/>
  <c r="U261" i="1"/>
  <c r="U263" i="1"/>
  <c r="R261" i="1"/>
  <c r="R263" i="1"/>
  <c r="L261" i="1"/>
  <c r="K261" i="1"/>
  <c r="O261" i="1" s="1"/>
  <c r="I261" i="1"/>
  <c r="B261" i="1"/>
  <c r="A261" i="1"/>
  <c r="L260" i="1"/>
  <c r="L263" i="1"/>
  <c r="K260" i="1"/>
  <c r="O260" i="1" s="1"/>
  <c r="O263" i="1" s="1"/>
  <c r="I260" i="1"/>
  <c r="G260" i="1"/>
  <c r="B260" i="1"/>
  <c r="A260" i="1"/>
  <c r="AS259" i="1"/>
  <c r="U259" i="1"/>
  <c r="T259" i="1"/>
  <c r="S259" i="1"/>
  <c r="R259" i="1"/>
  <c r="P259" i="1"/>
  <c r="O259" i="1"/>
  <c r="L259" i="1"/>
  <c r="K259" i="1"/>
  <c r="J259" i="1"/>
  <c r="I259" i="1"/>
  <c r="H259" i="1"/>
  <c r="G259" i="1"/>
  <c r="E259" i="1"/>
  <c r="D259" i="1"/>
  <c r="C259" i="1"/>
  <c r="B259" i="1"/>
  <c r="A258" i="1"/>
  <c r="A257" i="1"/>
  <c r="AR256" i="1"/>
  <c r="AQ256" i="1"/>
  <c r="AP256" i="1"/>
  <c r="AO256" i="1"/>
  <c r="AN256" i="1"/>
  <c r="AM256" i="1"/>
  <c r="AL256" i="1"/>
  <c r="AK256" i="1"/>
  <c r="AJ256" i="1"/>
  <c r="AI256" i="1"/>
  <c r="AH256" i="1"/>
  <c r="AG256" i="1"/>
  <c r="AF256" i="1"/>
  <c r="AE256" i="1"/>
  <c r="AD256" i="1"/>
  <c r="AC256" i="1"/>
  <c r="AB256" i="1"/>
  <c r="AA256" i="1"/>
  <c r="Z256" i="1"/>
  <c r="Y256" i="1"/>
  <c r="X256" i="1"/>
  <c r="W256" i="1"/>
  <c r="V256" i="1"/>
  <c r="T256" i="1"/>
  <c r="S256" i="1"/>
  <c r="P256" i="1"/>
  <c r="N256" i="1"/>
  <c r="M256" i="1"/>
  <c r="J256" i="1"/>
  <c r="H256" i="1"/>
  <c r="F256" i="1"/>
  <c r="E256" i="1"/>
  <c r="D256" i="1"/>
  <c r="C256" i="1"/>
  <c r="U255" i="1"/>
  <c r="R255" i="1"/>
  <c r="L255" i="1"/>
  <c r="K255" i="1"/>
  <c r="I255" i="1"/>
  <c r="G255" i="1"/>
  <c r="B255" i="1"/>
  <c r="U254" i="1"/>
  <c r="U256" i="1"/>
  <c r="R254" i="1"/>
  <c r="R256" i="1"/>
  <c r="L254" i="1"/>
  <c r="K254" i="1"/>
  <c r="I254" i="1"/>
  <c r="B254" i="1"/>
  <c r="B256" i="1"/>
  <c r="AS253" i="1"/>
  <c r="U253" i="1"/>
  <c r="T253" i="1"/>
  <c r="S253" i="1"/>
  <c r="R253" i="1"/>
  <c r="P253" i="1"/>
  <c r="O253" i="1"/>
  <c r="L253" i="1"/>
  <c r="K253" i="1"/>
  <c r="J253" i="1"/>
  <c r="I253" i="1"/>
  <c r="H253" i="1"/>
  <c r="G253" i="1"/>
  <c r="E253" i="1"/>
  <c r="D253" i="1"/>
  <c r="C253" i="1"/>
  <c r="B253" i="1"/>
  <c r="A252" i="1"/>
  <c r="A251" i="1"/>
  <c r="AR250" i="1"/>
  <c r="AQ250" i="1"/>
  <c r="AP250" i="1"/>
  <c r="AO250" i="1"/>
  <c r="AN250" i="1"/>
  <c r="AM250" i="1"/>
  <c r="AL250" i="1"/>
  <c r="AK250" i="1"/>
  <c r="AJ250" i="1"/>
  <c r="AI250" i="1"/>
  <c r="AH250" i="1"/>
  <c r="AG250" i="1"/>
  <c r="AF250" i="1"/>
  <c r="AE250" i="1"/>
  <c r="AD250" i="1"/>
  <c r="AC250" i="1"/>
  <c r="AB250" i="1"/>
  <c r="AA250" i="1"/>
  <c r="Z250" i="1"/>
  <c r="Y250" i="1"/>
  <c r="X250" i="1"/>
  <c r="W250" i="1"/>
  <c r="V250" i="1"/>
  <c r="T250" i="1"/>
  <c r="S250" i="1"/>
  <c r="P250" i="1"/>
  <c r="N250" i="1"/>
  <c r="M250" i="1"/>
  <c r="J250" i="1"/>
  <c r="H250" i="1"/>
  <c r="F250" i="1"/>
  <c r="E250" i="1"/>
  <c r="D250" i="1"/>
  <c r="C250" i="1"/>
  <c r="U249" i="1"/>
  <c r="R249" i="1"/>
  <c r="L249" i="1"/>
  <c r="K249" i="1"/>
  <c r="B249" i="1"/>
  <c r="U248" i="1"/>
  <c r="R248" i="1"/>
  <c r="L248" i="1"/>
  <c r="K248" i="1"/>
  <c r="I248" i="1"/>
  <c r="B248" i="1"/>
  <c r="U247" i="1"/>
  <c r="R247" i="1"/>
  <c r="L247" i="1"/>
  <c r="K247" i="1"/>
  <c r="I247" i="1"/>
  <c r="B247" i="1"/>
  <c r="U246" i="1"/>
  <c r="R246" i="1"/>
  <c r="R250" i="1"/>
  <c r="L246" i="1"/>
  <c r="L250" i="1"/>
  <c r="K246" i="1"/>
  <c r="B246" i="1"/>
  <c r="AS245" i="1"/>
  <c r="U245" i="1"/>
  <c r="T245" i="1"/>
  <c r="S245" i="1"/>
  <c r="R245" i="1"/>
  <c r="P245" i="1"/>
  <c r="O245" i="1"/>
  <c r="L245" i="1"/>
  <c r="K245" i="1"/>
  <c r="J245" i="1"/>
  <c r="I245" i="1"/>
  <c r="H245" i="1"/>
  <c r="G245" i="1"/>
  <c r="E245" i="1"/>
  <c r="D245" i="1"/>
  <c r="C245" i="1"/>
  <c r="B245" i="1"/>
  <c r="A244" i="1"/>
  <c r="AR243" i="1"/>
  <c r="AQ243" i="1"/>
  <c r="AP243" i="1"/>
  <c r="AO243" i="1"/>
  <c r="AN243" i="1"/>
  <c r="AM243" i="1"/>
  <c r="AL243" i="1"/>
  <c r="AK243" i="1"/>
  <c r="AJ243" i="1"/>
  <c r="AI243" i="1"/>
  <c r="AH243" i="1"/>
  <c r="AG243" i="1"/>
  <c r="AF243" i="1"/>
  <c r="AE243" i="1"/>
  <c r="AD243" i="1"/>
  <c r="AC243" i="1"/>
  <c r="AB243" i="1"/>
  <c r="AA243" i="1"/>
  <c r="Z243" i="1"/>
  <c r="Y243" i="1"/>
  <c r="X243" i="1"/>
  <c r="W243" i="1"/>
  <c r="V243" i="1"/>
  <c r="T243" i="1"/>
  <c r="S243" i="1"/>
  <c r="P243" i="1"/>
  <c r="P379" i="1"/>
  <c r="N243" i="1"/>
  <c r="N379" i="1"/>
  <c r="M243" i="1"/>
  <c r="J243" i="1"/>
  <c r="H243" i="1"/>
  <c r="F243" i="1"/>
  <c r="E243" i="1"/>
  <c r="D243" i="1"/>
  <c r="C243" i="1"/>
  <c r="U242" i="1"/>
  <c r="R242" i="1"/>
  <c r="L242" i="1"/>
  <c r="K242" i="1"/>
  <c r="G242" i="1"/>
  <c r="B242" i="1"/>
  <c r="U241" i="1"/>
  <c r="U243" i="1"/>
  <c r="R241" i="1"/>
  <c r="L241" i="1"/>
  <c r="L243" i="1"/>
  <c r="K241" i="1"/>
  <c r="G241" i="1"/>
  <c r="I241" i="1"/>
  <c r="B241" i="1"/>
  <c r="AS240" i="1"/>
  <c r="U240" i="1"/>
  <c r="T240" i="1"/>
  <c r="S240" i="1"/>
  <c r="R240" i="1"/>
  <c r="P240" i="1"/>
  <c r="O240" i="1"/>
  <c r="L240" i="1"/>
  <c r="K240" i="1"/>
  <c r="J240" i="1"/>
  <c r="I240" i="1"/>
  <c r="H240" i="1"/>
  <c r="G240" i="1"/>
  <c r="E240" i="1"/>
  <c r="D240" i="1"/>
  <c r="C240" i="1"/>
  <c r="B240" i="1"/>
  <c r="A239" i="1"/>
  <c r="A238" i="1"/>
  <c r="AR237" i="1"/>
  <c r="AQ237" i="1"/>
  <c r="AP237" i="1"/>
  <c r="AO237" i="1"/>
  <c r="AN237" i="1"/>
  <c r="AM237" i="1"/>
  <c r="AL237" i="1"/>
  <c r="AK237" i="1"/>
  <c r="AJ237" i="1"/>
  <c r="AI237" i="1"/>
  <c r="AH237" i="1"/>
  <c r="AG237" i="1"/>
  <c r="AF237" i="1"/>
  <c r="AE237" i="1"/>
  <c r="AD237" i="1"/>
  <c r="AC237" i="1"/>
  <c r="AB237" i="1"/>
  <c r="AA237" i="1"/>
  <c r="Z237" i="1"/>
  <c r="Y237" i="1"/>
  <c r="X237" i="1"/>
  <c r="W237" i="1"/>
  <c r="V237" i="1"/>
  <c r="S237" i="1"/>
  <c r="P237" i="1"/>
  <c r="M237" i="1"/>
  <c r="J237" i="1"/>
  <c r="H237" i="1"/>
  <c r="F237" i="1"/>
  <c r="E237" i="1"/>
  <c r="A236" i="1"/>
  <c r="U235" i="1"/>
  <c r="L235" i="1"/>
  <c r="AS234" i="1"/>
  <c r="U234" i="1"/>
  <c r="S234" i="1"/>
  <c r="P234" i="1"/>
  <c r="L234" i="1"/>
  <c r="J234" i="1"/>
  <c r="H234" i="1"/>
  <c r="E234" i="1"/>
  <c r="C234" i="1"/>
  <c r="A233" i="1"/>
  <c r="AR232" i="1"/>
  <c r="AQ232" i="1"/>
  <c r="AP232" i="1"/>
  <c r="AO232" i="1"/>
  <c r="AN232" i="1"/>
  <c r="AM232" i="1"/>
  <c r="AL232" i="1"/>
  <c r="AK232" i="1"/>
  <c r="AJ232" i="1"/>
  <c r="AI232" i="1"/>
  <c r="AH232" i="1"/>
  <c r="AG232" i="1"/>
  <c r="AF232" i="1"/>
  <c r="AE232" i="1"/>
  <c r="AD232" i="1"/>
  <c r="AC232" i="1"/>
  <c r="AB232" i="1"/>
  <c r="AA232" i="1"/>
  <c r="Z232" i="1"/>
  <c r="Y232" i="1"/>
  <c r="X232" i="1"/>
  <c r="W232" i="1"/>
  <c r="V232" i="1"/>
  <c r="S232" i="1"/>
  <c r="P232" i="1"/>
  <c r="N232" i="1"/>
  <c r="M232" i="1"/>
  <c r="J232" i="1"/>
  <c r="H232" i="1"/>
  <c r="F232" i="1"/>
  <c r="E232" i="1"/>
  <c r="C232" i="1"/>
  <c r="A231" i="1"/>
  <c r="A230" i="1"/>
  <c r="A229" i="1"/>
  <c r="U228" i="1"/>
  <c r="L228" i="1"/>
  <c r="U227" i="1"/>
  <c r="L227" i="1"/>
  <c r="U226" i="1"/>
  <c r="L226" i="1"/>
  <c r="U225" i="1"/>
  <c r="L225" i="1"/>
  <c r="U224" i="1"/>
  <c r="L224" i="1"/>
  <c r="AS223" i="1"/>
  <c r="U223" i="1"/>
  <c r="S223" i="1"/>
  <c r="P223" i="1"/>
  <c r="L223" i="1"/>
  <c r="J223" i="1"/>
  <c r="H223" i="1"/>
  <c r="E223" i="1"/>
  <c r="C223" i="1"/>
  <c r="A222" i="1"/>
  <c r="AR221" i="1"/>
  <c r="AQ221" i="1"/>
  <c r="AP221" i="1"/>
  <c r="AO221" i="1"/>
  <c r="AN221" i="1"/>
  <c r="AM221" i="1"/>
  <c r="AL221" i="1"/>
  <c r="AK221" i="1"/>
  <c r="AJ221" i="1"/>
  <c r="AI221" i="1"/>
  <c r="AH221" i="1"/>
  <c r="AG221" i="1"/>
  <c r="AF221" i="1"/>
  <c r="AE221" i="1"/>
  <c r="AD221" i="1"/>
  <c r="AC221" i="1"/>
  <c r="AB221" i="1"/>
  <c r="AA221" i="1"/>
  <c r="Z221" i="1"/>
  <c r="Y221" i="1"/>
  <c r="X221" i="1"/>
  <c r="W221" i="1"/>
  <c r="V221" i="1"/>
  <c r="T221" i="1"/>
  <c r="S221" i="1"/>
  <c r="P221" i="1"/>
  <c r="N221" i="1"/>
  <c r="M221" i="1"/>
  <c r="K221" i="1"/>
  <c r="J221" i="1"/>
  <c r="H221" i="1"/>
  <c r="F221" i="1"/>
  <c r="E221" i="1"/>
  <c r="D221" i="1"/>
  <c r="AC8" i="2"/>
  <c r="C221" i="1"/>
  <c r="U220" i="1"/>
  <c r="R220" i="1"/>
  <c r="O220" i="1"/>
  <c r="L220" i="1"/>
  <c r="I220" i="1"/>
  <c r="G220" i="1"/>
  <c r="B220" i="1"/>
  <c r="U219" i="1"/>
  <c r="R219" i="1"/>
  <c r="O219" i="1"/>
  <c r="L219" i="1"/>
  <c r="I219" i="1"/>
  <c r="G219" i="1"/>
  <c r="B219" i="1"/>
  <c r="U218" i="1"/>
  <c r="R218" i="1"/>
  <c r="O218" i="1"/>
  <c r="L218" i="1"/>
  <c r="I218" i="1"/>
  <c r="G218" i="1"/>
  <c r="B218" i="1"/>
  <c r="U217" i="1"/>
  <c r="R217" i="1"/>
  <c r="O217" i="1"/>
  <c r="L217" i="1"/>
  <c r="I217" i="1"/>
  <c r="G217" i="1"/>
  <c r="B217" i="1"/>
  <c r="U216" i="1"/>
  <c r="R216" i="1"/>
  <c r="O216" i="1"/>
  <c r="L216" i="1"/>
  <c r="I216" i="1"/>
  <c r="G216" i="1"/>
  <c r="B216" i="1"/>
  <c r="U215" i="1"/>
  <c r="R215" i="1"/>
  <c r="O215" i="1"/>
  <c r="L215" i="1"/>
  <c r="I215" i="1"/>
  <c r="G215" i="1"/>
  <c r="B215" i="1"/>
  <c r="U214" i="1"/>
  <c r="R214" i="1"/>
  <c r="O214" i="1"/>
  <c r="L214" i="1"/>
  <c r="I214" i="1"/>
  <c r="G214" i="1"/>
  <c r="B214" i="1"/>
  <c r="U213" i="1"/>
  <c r="R213" i="1"/>
  <c r="O213" i="1"/>
  <c r="L213" i="1"/>
  <c r="I213" i="1"/>
  <c r="G213" i="1"/>
  <c r="B213" i="1"/>
  <c r="U212" i="1"/>
  <c r="R212" i="1"/>
  <c r="A212" i="1"/>
  <c r="U211" i="1"/>
  <c r="R211" i="1"/>
  <c r="O211" i="1"/>
  <c r="L211" i="1"/>
  <c r="I211" i="1"/>
  <c r="G211" i="1"/>
  <c r="B211" i="1"/>
  <c r="O210" i="1"/>
  <c r="L210" i="1"/>
  <c r="I210" i="1"/>
  <c r="G210" i="1"/>
  <c r="B210" i="1"/>
  <c r="U209" i="1"/>
  <c r="R209" i="1"/>
  <c r="O209" i="1"/>
  <c r="L209" i="1"/>
  <c r="I209" i="1"/>
  <c r="G209" i="1"/>
  <c r="B209" i="1"/>
  <c r="U208" i="1"/>
  <c r="R208" i="1"/>
  <c r="O208" i="1"/>
  <c r="L208" i="1"/>
  <c r="I208" i="1"/>
  <c r="G208" i="1"/>
  <c r="B208" i="1"/>
  <c r="U207" i="1"/>
  <c r="R207" i="1"/>
  <c r="O207" i="1"/>
  <c r="L207" i="1"/>
  <c r="I207" i="1"/>
  <c r="G207" i="1"/>
  <c r="B207" i="1"/>
  <c r="A206" i="1"/>
  <c r="U205" i="1"/>
  <c r="R205" i="1"/>
  <c r="O205" i="1"/>
  <c r="L205" i="1"/>
  <c r="I205" i="1"/>
  <c r="G205" i="1"/>
  <c r="B205" i="1"/>
  <c r="U204" i="1"/>
  <c r="R204" i="1"/>
  <c r="O204" i="1"/>
  <c r="L204" i="1"/>
  <c r="I204" i="1"/>
  <c r="G204" i="1"/>
  <c r="B204" i="1"/>
  <c r="O203" i="1"/>
  <c r="L203" i="1"/>
  <c r="I203" i="1"/>
  <c r="G203" i="1"/>
  <c r="B203" i="1"/>
  <c r="U202" i="1"/>
  <c r="R202" i="1"/>
  <c r="O202" i="1"/>
  <c r="L202" i="1"/>
  <c r="I202" i="1"/>
  <c r="G202" i="1"/>
  <c r="B202" i="1"/>
  <c r="U201" i="1"/>
  <c r="R201" i="1"/>
  <c r="O201" i="1"/>
  <c r="L201" i="1"/>
  <c r="I201" i="1"/>
  <c r="G201" i="1"/>
  <c r="B201" i="1"/>
  <c r="U200" i="1"/>
  <c r="R200" i="1"/>
  <c r="O200" i="1"/>
  <c r="L200" i="1"/>
  <c r="I200" i="1"/>
  <c r="G200" i="1"/>
  <c r="B200" i="1"/>
  <c r="U199" i="1"/>
  <c r="R199" i="1"/>
  <c r="O199" i="1"/>
  <c r="L199" i="1"/>
  <c r="I199" i="1"/>
  <c r="G199" i="1"/>
  <c r="B199" i="1"/>
  <c r="U198" i="1"/>
  <c r="R198" i="1"/>
  <c r="O198" i="1"/>
  <c r="L198" i="1"/>
  <c r="I198" i="1"/>
  <c r="G198" i="1"/>
  <c r="B198" i="1"/>
  <c r="U197" i="1"/>
  <c r="R197" i="1"/>
  <c r="O197" i="1"/>
  <c r="L197" i="1"/>
  <c r="I197" i="1"/>
  <c r="G197" i="1"/>
  <c r="B197" i="1"/>
  <c r="U196" i="1"/>
  <c r="R196" i="1"/>
  <c r="O196" i="1"/>
  <c r="L196" i="1"/>
  <c r="I196" i="1"/>
  <c r="G196" i="1"/>
  <c r="B196" i="1"/>
  <c r="U195" i="1"/>
  <c r="R195" i="1"/>
  <c r="O195" i="1"/>
  <c r="L195" i="1"/>
  <c r="I195" i="1"/>
  <c r="G195" i="1"/>
  <c r="B195" i="1"/>
  <c r="U194" i="1"/>
  <c r="R194" i="1"/>
  <c r="O194" i="1"/>
  <c r="L194" i="1"/>
  <c r="I194" i="1"/>
  <c r="G194" i="1"/>
  <c r="B194" i="1"/>
  <c r="U193" i="1"/>
  <c r="R193" i="1"/>
  <c r="O193" i="1"/>
  <c r="O221" i="1"/>
  <c r="L193" i="1"/>
  <c r="I193" i="1"/>
  <c r="G193" i="1"/>
  <c r="B193" i="1"/>
  <c r="U192" i="1"/>
  <c r="L192" i="1"/>
  <c r="AS191" i="1"/>
  <c r="U191" i="1"/>
  <c r="T191" i="1"/>
  <c r="S191" i="1"/>
  <c r="R191" i="1"/>
  <c r="P191" i="1"/>
  <c r="O191" i="1"/>
  <c r="L191" i="1"/>
  <c r="K191" i="1"/>
  <c r="J191" i="1"/>
  <c r="I191" i="1"/>
  <c r="H191" i="1"/>
  <c r="G191" i="1"/>
  <c r="E191" i="1"/>
  <c r="D191" i="1"/>
  <c r="C191" i="1"/>
  <c r="B191" i="1"/>
  <c r="A190" i="1"/>
  <c r="AR189" i="1"/>
  <c r="AQ189" i="1"/>
  <c r="AP189" i="1"/>
  <c r="AO189" i="1"/>
  <c r="AN189" i="1"/>
  <c r="AM189" i="1"/>
  <c r="AL189" i="1"/>
  <c r="AK189" i="1"/>
  <c r="AJ189" i="1"/>
  <c r="AI189" i="1"/>
  <c r="AH189" i="1"/>
  <c r="AG189" i="1"/>
  <c r="AF189" i="1"/>
  <c r="AE189" i="1"/>
  <c r="AD189" i="1"/>
  <c r="AC189" i="1"/>
  <c r="AB189" i="1"/>
  <c r="AA189" i="1"/>
  <c r="Z189" i="1"/>
  <c r="Y189" i="1"/>
  <c r="X189" i="1"/>
  <c r="W189" i="1"/>
  <c r="V189" i="1"/>
  <c r="U189" i="1"/>
  <c r="T189" i="1"/>
  <c r="A189" i="1"/>
  <c r="A188" i="1"/>
  <c r="A187" i="1"/>
  <c r="A186" i="1"/>
  <c r="A185" i="1"/>
  <c r="A184" i="1"/>
  <c r="A183" i="1"/>
  <c r="A182" i="1"/>
  <c r="A181" i="1"/>
  <c r="A180" i="1"/>
  <c r="A179" i="1"/>
  <c r="A177" i="1"/>
  <c r="A176" i="1"/>
  <c r="A175" i="1"/>
  <c r="A173" i="1"/>
  <c r="A172" i="1"/>
  <c r="A170" i="1"/>
  <c r="A169" i="1"/>
  <c r="A168" i="1"/>
  <c r="A167" i="1"/>
  <c r="A166" i="1"/>
  <c r="A165" i="1"/>
  <c r="A164" i="1"/>
  <c r="A163" i="1"/>
  <c r="A162" i="1"/>
  <c r="A161" i="1"/>
  <c r="AS160" i="1"/>
  <c r="U160" i="1"/>
  <c r="T160" i="1"/>
  <c r="A160" i="1"/>
  <c r="A159" i="1"/>
  <c r="AR158" i="1"/>
  <c r="AQ158" i="1"/>
  <c r="AP158" i="1"/>
  <c r="AO158" i="1"/>
  <c r="AN158" i="1"/>
  <c r="AM158" i="1"/>
  <c r="AL158" i="1"/>
  <c r="AK158" i="1"/>
  <c r="AJ158" i="1"/>
  <c r="AI158" i="1"/>
  <c r="AH158" i="1"/>
  <c r="AG158" i="1"/>
  <c r="AF158" i="1"/>
  <c r="AE158" i="1"/>
  <c r="AD158" i="1"/>
  <c r="AC158" i="1"/>
  <c r="AB158" i="1"/>
  <c r="AA158" i="1"/>
  <c r="Z158" i="1"/>
  <c r="Y158" i="1"/>
  <c r="X158" i="1"/>
  <c r="W158" i="1"/>
  <c r="V158" i="1"/>
  <c r="T158" i="1"/>
  <c r="S158" i="1"/>
  <c r="P158" i="1"/>
  <c r="U8" i="2"/>
  <c r="N158" i="1"/>
  <c r="M158" i="1"/>
  <c r="K158" i="1"/>
  <c r="J158" i="1"/>
  <c r="H158" i="1"/>
  <c r="F158" i="1"/>
  <c r="E158" i="1"/>
  <c r="D158" i="1"/>
  <c r="C158" i="1"/>
  <c r="U157" i="1"/>
  <c r="R157" i="1"/>
  <c r="O157" i="1"/>
  <c r="L157" i="1"/>
  <c r="I157" i="1"/>
  <c r="G157" i="1"/>
  <c r="B157" i="1"/>
  <c r="U156" i="1"/>
  <c r="R156" i="1"/>
  <c r="O156" i="1"/>
  <c r="L156" i="1"/>
  <c r="I156" i="1"/>
  <c r="G156" i="1"/>
  <c r="B156" i="1"/>
  <c r="U155" i="1"/>
  <c r="R155" i="1"/>
  <c r="O155" i="1"/>
  <c r="L155" i="1"/>
  <c r="I155" i="1"/>
  <c r="G155" i="1"/>
  <c r="B155" i="1"/>
  <c r="U154" i="1"/>
  <c r="R154" i="1"/>
  <c r="O154" i="1"/>
  <c r="L154" i="1"/>
  <c r="I154" i="1"/>
  <c r="G154" i="1"/>
  <c r="B154" i="1"/>
  <c r="U153" i="1"/>
  <c r="R153" i="1"/>
  <c r="O153" i="1"/>
  <c r="L153" i="1"/>
  <c r="I153" i="1"/>
  <c r="G153" i="1"/>
  <c r="B153" i="1"/>
  <c r="U152" i="1"/>
  <c r="R152" i="1"/>
  <c r="O152" i="1"/>
  <c r="B152" i="1"/>
  <c r="U151" i="1"/>
  <c r="R151" i="1"/>
  <c r="O151" i="1"/>
  <c r="L151" i="1"/>
  <c r="I151" i="1"/>
  <c r="G151" i="1"/>
  <c r="B151" i="1"/>
  <c r="U150" i="1"/>
  <c r="R150" i="1"/>
  <c r="O150" i="1"/>
  <c r="L150" i="1"/>
  <c r="I150" i="1"/>
  <c r="G150" i="1"/>
  <c r="B150" i="1"/>
  <c r="U149" i="1"/>
  <c r="R149" i="1"/>
  <c r="A149" i="1"/>
  <c r="U148" i="1"/>
  <c r="R148" i="1"/>
  <c r="O148" i="1"/>
  <c r="L148" i="1"/>
  <c r="I148" i="1"/>
  <c r="G148" i="1"/>
  <c r="B148" i="1"/>
  <c r="O147" i="1"/>
  <c r="L147" i="1"/>
  <c r="I147" i="1"/>
  <c r="G147" i="1"/>
  <c r="B147" i="1"/>
  <c r="U146" i="1"/>
  <c r="R146" i="1"/>
  <c r="O146" i="1"/>
  <c r="L146" i="1"/>
  <c r="I146" i="1"/>
  <c r="G146" i="1"/>
  <c r="B146" i="1"/>
  <c r="U145" i="1"/>
  <c r="R145" i="1"/>
  <c r="O145" i="1"/>
  <c r="L145" i="1"/>
  <c r="I145" i="1"/>
  <c r="G145" i="1"/>
  <c r="B145" i="1"/>
  <c r="U144" i="1"/>
  <c r="R144" i="1"/>
  <c r="O144" i="1"/>
  <c r="L144" i="1"/>
  <c r="I144" i="1"/>
  <c r="G144" i="1"/>
  <c r="B144" i="1"/>
  <c r="U142" i="1"/>
  <c r="R142" i="1"/>
  <c r="O142" i="1"/>
  <c r="L142" i="1"/>
  <c r="I142" i="1"/>
  <c r="G142" i="1"/>
  <c r="B142" i="1"/>
  <c r="U141" i="1"/>
  <c r="R141" i="1"/>
  <c r="O141" i="1"/>
  <c r="L141" i="1"/>
  <c r="I141" i="1"/>
  <c r="G141" i="1"/>
  <c r="B141" i="1"/>
  <c r="O140" i="1"/>
  <c r="L140" i="1"/>
  <c r="I140" i="1"/>
  <c r="G140" i="1"/>
  <c r="B140" i="1"/>
  <c r="U139" i="1"/>
  <c r="R139" i="1"/>
  <c r="O139" i="1"/>
  <c r="L139" i="1"/>
  <c r="I139" i="1"/>
  <c r="G139" i="1"/>
  <c r="B139" i="1"/>
  <c r="U138" i="1"/>
  <c r="R138" i="1"/>
  <c r="O138" i="1"/>
  <c r="L138" i="1"/>
  <c r="I138" i="1"/>
  <c r="G138" i="1"/>
  <c r="B138" i="1"/>
  <c r="U137" i="1"/>
  <c r="R137" i="1"/>
  <c r="O137" i="1"/>
  <c r="L137" i="1"/>
  <c r="I137" i="1"/>
  <c r="G137" i="1"/>
  <c r="B137" i="1"/>
  <c r="U136" i="1"/>
  <c r="R136" i="1"/>
  <c r="O136" i="1"/>
  <c r="L136" i="1"/>
  <c r="I136" i="1"/>
  <c r="G136" i="1"/>
  <c r="B136" i="1"/>
  <c r="U135" i="1"/>
  <c r="R135" i="1"/>
  <c r="O135" i="1"/>
  <c r="L135" i="1"/>
  <c r="I135" i="1"/>
  <c r="G135" i="1"/>
  <c r="B135" i="1"/>
  <c r="U134" i="1"/>
  <c r="R134" i="1"/>
  <c r="O134" i="1"/>
  <c r="L134" i="1"/>
  <c r="I134" i="1"/>
  <c r="G134" i="1"/>
  <c r="B134" i="1"/>
  <c r="U133" i="1"/>
  <c r="R133" i="1"/>
  <c r="O133" i="1"/>
  <c r="L133" i="1"/>
  <c r="I133" i="1"/>
  <c r="G133" i="1"/>
  <c r="B133" i="1"/>
  <c r="U132" i="1"/>
  <c r="R132" i="1"/>
  <c r="O132" i="1"/>
  <c r="L132" i="1"/>
  <c r="I132" i="1"/>
  <c r="G132" i="1"/>
  <c r="B132" i="1"/>
  <c r="U131" i="1"/>
  <c r="R131" i="1"/>
  <c r="O131" i="1"/>
  <c r="L131" i="1"/>
  <c r="I131" i="1"/>
  <c r="G131" i="1"/>
  <c r="B131" i="1"/>
  <c r="U130" i="1"/>
  <c r="R130" i="1"/>
  <c r="R158" i="1"/>
  <c r="O130" i="1"/>
  <c r="L130" i="1"/>
  <c r="I130" i="1"/>
  <c r="G130" i="1"/>
  <c r="B130" i="1"/>
  <c r="AS129" i="1"/>
  <c r="U129" i="1"/>
  <c r="T129" i="1"/>
  <c r="S129" i="1"/>
  <c r="R129" i="1"/>
  <c r="P129" i="1"/>
  <c r="O129" i="1"/>
  <c r="L129" i="1"/>
  <c r="K129" i="1"/>
  <c r="J129" i="1"/>
  <c r="I129" i="1"/>
  <c r="H129" i="1"/>
  <c r="G129" i="1"/>
  <c r="E129" i="1"/>
  <c r="D129" i="1"/>
  <c r="C129" i="1"/>
  <c r="B129" i="1"/>
  <c r="A128" i="1"/>
  <c r="A127" i="1"/>
  <c r="AR126" i="1"/>
  <c r="AQ126" i="1"/>
  <c r="AP126" i="1"/>
  <c r="AO126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S126" i="1"/>
  <c r="A126" i="1"/>
  <c r="U125" i="1"/>
  <c r="A125" i="1"/>
  <c r="U124" i="1"/>
  <c r="A124" i="1"/>
  <c r="U123" i="1"/>
  <c r="A123" i="1"/>
  <c r="U122" i="1"/>
  <c r="A122" i="1"/>
  <c r="U121" i="1"/>
  <c r="A121" i="1"/>
  <c r="U120" i="1"/>
  <c r="A120" i="1"/>
  <c r="U119" i="1"/>
  <c r="R119" i="1"/>
  <c r="R126" i="1"/>
  <c r="A119" i="1"/>
  <c r="AS118" i="1"/>
  <c r="U118" i="1"/>
  <c r="S118" i="1"/>
  <c r="R118" i="1"/>
  <c r="A118" i="1"/>
  <c r="A117" i="1"/>
  <c r="V116" i="1"/>
  <c r="U116" i="1"/>
  <c r="L116" i="1"/>
  <c r="K116" i="1"/>
  <c r="O116" i="1"/>
  <c r="B116" i="1"/>
  <c r="AS115" i="1"/>
  <c r="U115" i="1"/>
  <c r="S115" i="1"/>
  <c r="P115" i="1"/>
  <c r="O115" i="1"/>
  <c r="L115" i="1"/>
  <c r="K115" i="1"/>
  <c r="J115" i="1"/>
  <c r="I115" i="1"/>
  <c r="H115" i="1"/>
  <c r="G115" i="1"/>
  <c r="E115" i="1"/>
  <c r="D115" i="1"/>
  <c r="C115" i="1"/>
  <c r="B115" i="1"/>
  <c r="A114" i="1"/>
  <c r="A113" i="1"/>
  <c r="P112" i="1"/>
  <c r="N112" i="1"/>
  <c r="M112" i="1"/>
  <c r="J112" i="1"/>
  <c r="H112" i="1"/>
  <c r="F112" i="1"/>
  <c r="E112" i="1"/>
  <c r="C112" i="1"/>
  <c r="V111" i="1"/>
  <c r="Q111" i="1"/>
  <c r="A111" i="1"/>
  <c r="V110" i="1"/>
  <c r="Q110" i="1"/>
  <c r="A110" i="1"/>
  <c r="V109" i="1"/>
  <c r="Q109" i="1"/>
  <c r="A109" i="1"/>
  <c r="V108" i="1"/>
  <c r="Q108" i="1"/>
  <c r="A108" i="1"/>
  <c r="V107" i="1"/>
  <c r="Q107" i="1"/>
  <c r="A107" i="1"/>
  <c r="V106" i="1"/>
  <c r="Q106" i="1"/>
  <c r="A106" i="1"/>
  <c r="V105" i="1"/>
  <c r="Q105" i="1"/>
  <c r="A105" i="1"/>
  <c r="AR104" i="1"/>
  <c r="AQ104" i="1"/>
  <c r="AP104" i="1"/>
  <c r="AO104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S104" i="1"/>
  <c r="L104" i="1"/>
  <c r="A104" i="1"/>
  <c r="AR103" i="1"/>
  <c r="AQ103" i="1"/>
  <c r="AP103" i="1"/>
  <c r="AO103" i="1"/>
  <c r="AN103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S103" i="1"/>
  <c r="Q103" i="1"/>
  <c r="L103" i="1"/>
  <c r="V102" i="1"/>
  <c r="Q102" i="1"/>
  <c r="A102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S101" i="1"/>
  <c r="Q101" i="1"/>
  <c r="L101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S100" i="1"/>
  <c r="Q100" i="1"/>
  <c r="L100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S99" i="1"/>
  <c r="Q99" i="1"/>
  <c r="L99" i="1"/>
  <c r="AR98" i="1"/>
  <c r="AQ98" i="1"/>
  <c r="AP98" i="1"/>
  <c r="AO98" i="1"/>
  <c r="AN98" i="1"/>
  <c r="AM98" i="1"/>
  <c r="AL98" i="1"/>
  <c r="AK98" i="1"/>
  <c r="AJ98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V98" i="1"/>
  <c r="T98" i="1"/>
  <c r="T112" i="1"/>
  <c r="S98" i="1"/>
  <c r="Q98" i="1"/>
  <c r="L98" i="1"/>
  <c r="AS97" i="1"/>
  <c r="U97" i="1"/>
  <c r="T97" i="1"/>
  <c r="S97" i="1"/>
  <c r="R97" i="1"/>
  <c r="P97" i="1"/>
  <c r="L97" i="1"/>
  <c r="J97" i="1"/>
  <c r="H97" i="1"/>
  <c r="E97" i="1"/>
  <c r="C97" i="1"/>
  <c r="A96" i="1"/>
  <c r="A95" i="1"/>
  <c r="AR94" i="1"/>
  <c r="AQ94" i="1"/>
  <c r="AP94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S94" i="1"/>
  <c r="P94" i="1"/>
  <c r="N94" i="1"/>
  <c r="M94" i="1"/>
  <c r="J94" i="1"/>
  <c r="H94" i="1"/>
  <c r="F94" i="1"/>
  <c r="E94" i="1"/>
  <c r="C94" i="1"/>
  <c r="A94" i="1"/>
  <c r="U93" i="1"/>
  <c r="U92" i="1"/>
  <c r="U94" i="1"/>
  <c r="L92" i="1"/>
  <c r="L94" i="1" s="1"/>
  <c r="AS91" i="1"/>
  <c r="U91" i="1"/>
  <c r="T91" i="1"/>
  <c r="S91" i="1"/>
  <c r="R91" i="1"/>
  <c r="P91" i="1"/>
  <c r="O91" i="1"/>
  <c r="L91" i="1"/>
  <c r="K91" i="1"/>
  <c r="J91" i="1"/>
  <c r="I91" i="1"/>
  <c r="H91" i="1"/>
  <c r="G91" i="1"/>
  <c r="E91" i="1"/>
  <c r="D91" i="1"/>
  <c r="C91" i="1"/>
  <c r="B91" i="1"/>
  <c r="A90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S89" i="1"/>
  <c r="P89" i="1"/>
  <c r="N89" i="1"/>
  <c r="M89" i="1"/>
  <c r="J89" i="1"/>
  <c r="H89" i="1"/>
  <c r="E89" i="1"/>
  <c r="C89" i="1"/>
  <c r="A89" i="1"/>
  <c r="U88" i="1"/>
  <c r="L88" i="1"/>
  <c r="F88" i="1"/>
  <c r="F17" i="2"/>
  <c r="U87" i="1"/>
  <c r="U89" i="1"/>
  <c r="L87" i="1"/>
  <c r="AS86" i="1"/>
  <c r="U86" i="1"/>
  <c r="T86" i="1"/>
  <c r="S86" i="1"/>
  <c r="R86" i="1"/>
  <c r="P86" i="1"/>
  <c r="O86" i="1"/>
  <c r="L86" i="1"/>
  <c r="K86" i="1"/>
  <c r="J86" i="1"/>
  <c r="I86" i="1"/>
  <c r="H86" i="1"/>
  <c r="G86" i="1"/>
  <c r="E86" i="1"/>
  <c r="D86" i="1"/>
  <c r="C86" i="1"/>
  <c r="B86" i="1"/>
  <c r="A85" i="1"/>
  <c r="A84" i="1"/>
  <c r="AR83" i="1"/>
  <c r="AQ83" i="1"/>
  <c r="AP83" i="1"/>
  <c r="AO83" i="1"/>
  <c r="AN83" i="1"/>
  <c r="AM83" i="1"/>
  <c r="AL83" i="1"/>
  <c r="AK83" i="1"/>
  <c r="AJ83" i="1"/>
  <c r="AI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V83" i="1"/>
  <c r="S83" i="1"/>
  <c r="P83" i="1"/>
  <c r="N83" i="1"/>
  <c r="M83" i="1"/>
  <c r="J83" i="1"/>
  <c r="H83" i="1"/>
  <c r="F83" i="1"/>
  <c r="E83" i="1"/>
  <c r="C83" i="1"/>
  <c r="U82" i="1"/>
  <c r="L82" i="1"/>
  <c r="U81" i="1"/>
  <c r="U83" i="1" s="1"/>
  <c r="L81" i="1"/>
  <c r="L83" i="1" s="1"/>
  <c r="AS80" i="1"/>
  <c r="U80" i="1"/>
  <c r="S80" i="1"/>
  <c r="P80" i="1"/>
  <c r="L80" i="1"/>
  <c r="J80" i="1"/>
  <c r="H80" i="1"/>
  <c r="E80" i="1"/>
  <c r="C80" i="1"/>
  <c r="A79" i="1"/>
  <c r="AR78" i="1"/>
  <c r="AQ78" i="1"/>
  <c r="AQ6" i="1"/>
  <c r="AP78" i="1"/>
  <c r="AO78" i="1"/>
  <c r="AO6" i="1"/>
  <c r="AN78" i="1"/>
  <c r="AM78" i="1"/>
  <c r="AL78" i="1"/>
  <c r="AK78" i="1"/>
  <c r="AJ78" i="1"/>
  <c r="AJ6" i="1"/>
  <c r="AI78" i="1"/>
  <c r="AI6" i="1"/>
  <c r="AH78" i="1"/>
  <c r="AG78" i="1"/>
  <c r="AG6" i="1"/>
  <c r="AF78" i="1"/>
  <c r="AF6" i="1"/>
  <c r="AE78" i="1"/>
  <c r="AD78" i="1"/>
  <c r="AC78" i="1"/>
  <c r="AB78" i="1"/>
  <c r="AA78" i="1"/>
  <c r="AA6" i="1"/>
  <c r="Z78" i="1"/>
  <c r="Y78" i="1"/>
  <c r="Y6" i="1"/>
  <c r="X78" i="1"/>
  <c r="W78" i="1"/>
  <c r="P78" i="1"/>
  <c r="N78" i="1"/>
  <c r="N6" i="1"/>
  <c r="M78" i="1"/>
  <c r="M6" i="1"/>
  <c r="J78" i="1"/>
  <c r="H78" i="1"/>
  <c r="F78" i="1"/>
  <c r="E78" i="1"/>
  <c r="D78" i="1"/>
  <c r="C78" i="1"/>
  <c r="A77" i="1"/>
  <c r="V76" i="1"/>
  <c r="U76" i="1"/>
  <c r="S76" i="1"/>
  <c r="L76" i="1"/>
  <c r="V75" i="1"/>
  <c r="U75" i="1"/>
  <c r="S75" i="1"/>
  <c r="L75" i="1"/>
  <c r="V74" i="1"/>
  <c r="U74" i="1"/>
  <c r="S74" i="1"/>
  <c r="L74" i="1"/>
  <c r="V73" i="1"/>
  <c r="S73" i="1"/>
  <c r="L73" i="1"/>
  <c r="V72" i="1"/>
  <c r="U72" i="1"/>
  <c r="S72" i="1"/>
  <c r="L72" i="1"/>
  <c r="V71" i="1"/>
  <c r="U71" i="1"/>
  <c r="S71" i="1"/>
  <c r="S78" i="1"/>
  <c r="S6" i="1"/>
  <c r="R71" i="1"/>
  <c r="R78" i="1"/>
  <c r="R303" i="1"/>
  <c r="R317" i="1"/>
  <c r="L71" i="1"/>
  <c r="K71" i="1"/>
  <c r="K78" i="1"/>
  <c r="B71" i="1"/>
  <c r="B78" i="1" s="1"/>
  <c r="AS70" i="1"/>
  <c r="U70" i="1"/>
  <c r="T70" i="1"/>
  <c r="S70" i="1"/>
  <c r="R70" i="1"/>
  <c r="P70" i="1"/>
  <c r="O70" i="1"/>
  <c r="L70" i="1"/>
  <c r="K70" i="1"/>
  <c r="J70" i="1"/>
  <c r="I70" i="1"/>
  <c r="H70" i="1"/>
  <c r="G70" i="1"/>
  <c r="E70" i="1"/>
  <c r="D70" i="1"/>
  <c r="C70" i="1"/>
  <c r="B70" i="1"/>
  <c r="A69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S46" i="1"/>
  <c r="U46" i="1"/>
  <c r="S46" i="1"/>
  <c r="R46" i="1"/>
  <c r="A46" i="1"/>
  <c r="A45" i="1"/>
  <c r="AR44" i="1"/>
  <c r="AQ44" i="1"/>
  <c r="AQ5" i="1"/>
  <c r="AP44" i="1"/>
  <c r="AO44" i="1"/>
  <c r="AO5" i="1"/>
  <c r="AO7" i="1"/>
  <c r="AN44" i="1"/>
  <c r="AM44" i="1"/>
  <c r="AL44" i="1"/>
  <c r="AL5" i="1"/>
  <c r="AK44" i="1"/>
  <c r="AJ44" i="1"/>
  <c r="AJ5" i="1"/>
  <c r="AJ7" i="1"/>
  <c r="AI44" i="1"/>
  <c r="AI5" i="1"/>
  <c r="AH44" i="1"/>
  <c r="AG44" i="1"/>
  <c r="AG5" i="1"/>
  <c r="AG7" i="1"/>
  <c r="AF44" i="1"/>
  <c r="AF5" i="1"/>
  <c r="AE44" i="1"/>
  <c r="AD44" i="1"/>
  <c r="AD5" i="1"/>
  <c r="AC44" i="1"/>
  <c r="AB44" i="1"/>
  <c r="AB5" i="1"/>
  <c r="AA44" i="1"/>
  <c r="AA5" i="1"/>
  <c r="Z44" i="1"/>
  <c r="Y44" i="1"/>
  <c r="Y5" i="1"/>
  <c r="Y7" i="1"/>
  <c r="X44" i="1"/>
  <c r="W44" i="1"/>
  <c r="V44" i="1"/>
  <c r="V5" i="1"/>
  <c r="T44" i="1"/>
  <c r="T5" i="1"/>
  <c r="S44" i="1"/>
  <c r="P44" i="1"/>
  <c r="P5" i="1"/>
  <c r="N44" i="1"/>
  <c r="M44" i="1"/>
  <c r="M5" i="1"/>
  <c r="J44" i="1"/>
  <c r="J5" i="1"/>
  <c r="H44" i="1"/>
  <c r="H5" i="1"/>
  <c r="F44" i="1"/>
  <c r="E44" i="1"/>
  <c r="E5" i="1"/>
  <c r="D44" i="1"/>
  <c r="C44" i="1"/>
  <c r="U43" i="1"/>
  <c r="R43" i="1"/>
  <c r="L43" i="1"/>
  <c r="U42" i="1"/>
  <c r="R42" i="1"/>
  <c r="L42" i="1"/>
  <c r="U41" i="1"/>
  <c r="R41" i="1"/>
  <c r="L41" i="1"/>
  <c r="U40" i="1"/>
  <c r="R40" i="1"/>
  <c r="L40" i="1"/>
  <c r="U39" i="1"/>
  <c r="R39" i="1"/>
  <c r="L39" i="1"/>
  <c r="U38" i="1"/>
  <c r="R38" i="1"/>
  <c r="L38" i="1"/>
  <c r="U37" i="1"/>
  <c r="R37" i="1"/>
  <c r="L37" i="1"/>
  <c r="U36" i="1"/>
  <c r="R36" i="1"/>
  <c r="L36" i="1"/>
  <c r="U35" i="1"/>
  <c r="R35" i="1"/>
  <c r="L35" i="1"/>
  <c r="U34" i="1"/>
  <c r="R34" i="1"/>
  <c r="L34" i="1"/>
  <c r="U33" i="1"/>
  <c r="R33" i="1"/>
  <c r="L33" i="1"/>
  <c r="U32" i="1"/>
  <c r="R32" i="1"/>
  <c r="L32" i="1"/>
  <c r="U31" i="1"/>
  <c r="R31" i="1"/>
  <c r="L31" i="1"/>
  <c r="U30" i="1"/>
  <c r="R30" i="1"/>
  <c r="L30" i="1"/>
  <c r="U29" i="1"/>
  <c r="R29" i="1"/>
  <c r="L29" i="1"/>
  <c r="U28" i="1"/>
  <c r="R28" i="1"/>
  <c r="L28" i="1"/>
  <c r="U27" i="1"/>
  <c r="R27" i="1"/>
  <c r="L27" i="1"/>
  <c r="U26" i="1"/>
  <c r="R26" i="1"/>
  <c r="L26" i="1"/>
  <c r="U25" i="1"/>
  <c r="R25" i="1"/>
  <c r="L25" i="1"/>
  <c r="U24" i="1"/>
  <c r="R24" i="1"/>
  <c r="L24" i="1"/>
  <c r="U23" i="1"/>
  <c r="R23" i="1"/>
  <c r="L23" i="1"/>
  <c r="U22" i="1"/>
  <c r="R22" i="1"/>
  <c r="L22" i="1"/>
  <c r="U21" i="1"/>
  <c r="R21" i="1"/>
  <c r="L21" i="1"/>
  <c r="K21" i="1"/>
  <c r="K44" i="1"/>
  <c r="K5" i="1"/>
  <c r="B21" i="1"/>
  <c r="B44" i="1"/>
  <c r="B5" i="1"/>
  <c r="AS20" i="1"/>
  <c r="U20" i="1"/>
  <c r="S20" i="1"/>
  <c r="R20" i="1"/>
  <c r="P20" i="1"/>
  <c r="O20" i="1"/>
  <c r="L20" i="1"/>
  <c r="K20" i="1"/>
  <c r="J20" i="1"/>
  <c r="I20" i="1"/>
  <c r="H20" i="1"/>
  <c r="G20" i="1"/>
  <c r="E20" i="1"/>
  <c r="D20" i="1"/>
  <c r="C20" i="1"/>
  <c r="B20" i="1"/>
  <c r="A19" i="1"/>
  <c r="U18" i="1"/>
  <c r="T18" i="1"/>
  <c r="S18" i="1"/>
  <c r="R18" i="1"/>
  <c r="A18" i="1"/>
  <c r="AR17" i="1"/>
  <c r="AQ17" i="1"/>
  <c r="AQ18" i="1" s="1"/>
  <c r="AP17" i="1"/>
  <c r="AO17" i="1"/>
  <c r="AN17" i="1"/>
  <c r="AM17" i="1"/>
  <c r="AL17" i="1"/>
  <c r="AK17" i="1"/>
  <c r="AK18" i="1" s="1"/>
  <c r="AJ17" i="1"/>
  <c r="AI17" i="1"/>
  <c r="AI18" i="1" s="1"/>
  <c r="AH17" i="1"/>
  <c r="AG17" i="1"/>
  <c r="AF17" i="1"/>
  <c r="AE17" i="1"/>
  <c r="AD17" i="1"/>
  <c r="AC17" i="1"/>
  <c r="AC18" i="1" s="1"/>
  <c r="AB17" i="1"/>
  <c r="AA17" i="1"/>
  <c r="AA18" i="1" s="1"/>
  <c r="Z17" i="1"/>
  <c r="Y17" i="1"/>
  <c r="X17" i="1"/>
  <c r="W17" i="1"/>
  <c r="V17" i="1"/>
  <c r="A17" i="1"/>
  <c r="AR16" i="1"/>
  <c r="AR18" i="1"/>
  <c r="AP16" i="1"/>
  <c r="AP18" i="1" s="1"/>
  <c r="AO16" i="1"/>
  <c r="AO18" i="1"/>
  <c r="AN16" i="1"/>
  <c r="AN18" i="1" s="1"/>
  <c r="AM16" i="1"/>
  <c r="AM18" i="1"/>
  <c r="AL16" i="1"/>
  <c r="AL18" i="1"/>
  <c r="AJ16" i="1"/>
  <c r="AJ18" i="1"/>
  <c r="AH16" i="1"/>
  <c r="AH18" i="1" s="1"/>
  <c r="AG16" i="1"/>
  <c r="AG18" i="1"/>
  <c r="AF16" i="1"/>
  <c r="AF18" i="1" s="1"/>
  <c r="AE16" i="1"/>
  <c r="AE18" i="1" s="1"/>
  <c r="AD16" i="1"/>
  <c r="AD18" i="1"/>
  <c r="AB16" i="1"/>
  <c r="AB18" i="1"/>
  <c r="Z16" i="1"/>
  <c r="Z18" i="1" s="1"/>
  <c r="Y16" i="1"/>
  <c r="Y18" i="1"/>
  <c r="X16" i="1"/>
  <c r="X18" i="1" s="1"/>
  <c r="W16" i="1"/>
  <c r="W18" i="1"/>
  <c r="V16" i="1"/>
  <c r="V18" i="1"/>
  <c r="A16" i="1"/>
  <c r="AS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15" i="1"/>
  <c r="A14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A13" i="1"/>
  <c r="A12" i="1"/>
  <c r="A11" i="1"/>
  <c r="A10" i="1"/>
  <c r="AS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9" i="1"/>
  <c r="A8" i="1"/>
  <c r="AR6" i="1"/>
  <c r="AP6" i="1"/>
  <c r="AN6" i="1"/>
  <c r="AM6" i="1"/>
  <c r="AL6" i="1"/>
  <c r="AK6" i="1"/>
  <c r="AH6" i="1"/>
  <c r="AE6" i="1"/>
  <c r="AD6" i="1"/>
  <c r="AC6" i="1"/>
  <c r="AB6" i="1"/>
  <c r="AB7" i="1" s="1"/>
  <c r="Z6" i="1"/>
  <c r="X6" i="1"/>
  <c r="W6" i="1"/>
  <c r="T6" i="1"/>
  <c r="R6" i="1"/>
  <c r="P6" i="1"/>
  <c r="P7" i="1" s="1"/>
  <c r="K6" i="1"/>
  <c r="J6" i="1"/>
  <c r="J7" i="1" s="1"/>
  <c r="H6" i="1"/>
  <c r="F6" i="1"/>
  <c r="E6" i="1"/>
  <c r="E7" i="1" s="1"/>
  <c r="D6" i="1"/>
  <c r="C6" i="1"/>
  <c r="B6" i="1"/>
  <c r="AR5" i="1"/>
  <c r="AR7" i="1"/>
  <c r="AP5" i="1"/>
  <c r="AP7" i="1"/>
  <c r="AN5" i="1"/>
  <c r="AN7" i="1"/>
  <c r="AM5" i="1"/>
  <c r="AM7" i="1" s="1"/>
  <c r="AK5" i="1"/>
  <c r="AH5" i="1"/>
  <c r="AH7" i="1"/>
  <c r="AE5" i="1"/>
  <c r="AE7" i="1"/>
  <c r="AC5" i="1"/>
  <c r="AC7" i="1"/>
  <c r="Z5" i="1"/>
  <c r="X5" i="1"/>
  <c r="W5" i="1"/>
  <c r="W7" i="1"/>
  <c r="S5" i="1"/>
  <c r="S7" i="1"/>
  <c r="N5" i="1"/>
  <c r="N7" i="1" s="1"/>
  <c r="F5" i="1"/>
  <c r="F7" i="1" s="1"/>
  <c r="D5" i="1"/>
  <c r="D7" i="1"/>
  <c r="C5" i="1"/>
  <c r="C7" i="1"/>
  <c r="AS4" i="1"/>
  <c r="V4" i="1"/>
  <c r="V223" i="1"/>
  <c r="N4" i="1"/>
  <c r="M4" i="1"/>
  <c r="F4" i="1"/>
  <c r="AF7" i="1"/>
  <c r="AQ7" i="1"/>
  <c r="AI7" i="1"/>
  <c r="R5" i="1"/>
  <c r="R7" i="1"/>
  <c r="T7" i="1"/>
  <c r="AA7" i="1"/>
  <c r="M7" i="1"/>
  <c r="L78" i="1"/>
  <c r="L6" i="1"/>
  <c r="L158" i="1"/>
  <c r="O158" i="1"/>
  <c r="O71" i="1"/>
  <c r="O78" i="1"/>
  <c r="O6" i="1"/>
  <c r="V78" i="1"/>
  <c r="V6" i="1"/>
  <c r="Y112" i="1"/>
  <c r="AG112" i="1"/>
  <c r="AO112" i="1"/>
  <c r="AD112" i="1"/>
  <c r="L112" i="1"/>
  <c r="AB348" i="1"/>
  <c r="AJ348" i="1"/>
  <c r="AR348" i="1"/>
  <c r="L232" i="1"/>
  <c r="R243" i="1"/>
  <c r="M379" i="1"/>
  <c r="U158" i="1"/>
  <c r="V253" i="1"/>
  <c r="Z7" i="1"/>
  <c r="AB112" i="1"/>
  <c r="AJ112" i="1"/>
  <c r="AR112" i="1"/>
  <c r="W348" i="1"/>
  <c r="AE348" i="1"/>
  <c r="AM348" i="1"/>
  <c r="B243" i="1"/>
  <c r="I242" i="1"/>
  <c r="I243" i="1"/>
  <c r="U250" i="1"/>
  <c r="AK348" i="1"/>
  <c r="L44" i="1"/>
  <c r="L5" i="1"/>
  <c r="L7" i="1"/>
  <c r="AK7" i="1"/>
  <c r="AD7" i="1"/>
  <c r="U98" i="1"/>
  <c r="B158" i="1"/>
  <c r="G158" i="1"/>
  <c r="I256" i="1"/>
  <c r="O255" i="1"/>
  <c r="K263" i="1"/>
  <c r="AC348" i="1"/>
  <c r="U232" i="1"/>
  <c r="X7" i="1"/>
  <c r="K7" i="1"/>
  <c r="O21" i="1"/>
  <c r="O44" i="1"/>
  <c r="O5" i="1"/>
  <c r="O7" i="1"/>
  <c r="V7" i="1"/>
  <c r="AL7" i="1"/>
  <c r="R44" i="1"/>
  <c r="R286" i="1"/>
  <c r="H7" i="1"/>
  <c r="I71" i="1"/>
  <c r="I78" i="1"/>
  <c r="I6" i="1"/>
  <c r="AL112" i="1"/>
  <c r="G243" i="1"/>
  <c r="L256" i="1"/>
  <c r="K256" i="1"/>
  <c r="G261" i="1"/>
  <c r="G263" i="1"/>
  <c r="U104" i="1"/>
  <c r="U44" i="1"/>
  <c r="U5" i="1"/>
  <c r="W112" i="1"/>
  <c r="AE112" i="1"/>
  <c r="AM112" i="1"/>
  <c r="S112" i="1"/>
  <c r="G116" i="1"/>
  <c r="I158" i="1"/>
  <c r="Z348" i="1"/>
  <c r="AH348" i="1"/>
  <c r="AP348" i="1"/>
  <c r="G221" i="1"/>
  <c r="H8" i="2"/>
  <c r="O242" i="1"/>
  <c r="B263" i="1"/>
  <c r="V112" i="1"/>
  <c r="C5" i="2"/>
  <c r="B7" i="1"/>
  <c r="R300" i="1"/>
  <c r="R98" i="1"/>
  <c r="R112" i="1"/>
  <c r="M378" i="1"/>
  <c r="M259" i="1"/>
  <c r="M240" i="1"/>
  <c r="M223" i="1"/>
  <c r="M129" i="1"/>
  <c r="M191" i="1"/>
  <c r="M115" i="1"/>
  <c r="M91" i="1"/>
  <c r="M245" i="1"/>
  <c r="M234" i="1"/>
  <c r="M70" i="1"/>
  <c r="M97" i="1"/>
  <c r="Z112" i="1"/>
  <c r="AH112" i="1"/>
  <c r="AP112" i="1"/>
  <c r="U126" i="1"/>
  <c r="AD348" i="1"/>
  <c r="AL348" i="1"/>
  <c r="I221" i="1"/>
  <c r="J8" i="2"/>
  <c r="M253" i="1"/>
  <c r="F378" i="1"/>
  <c r="F245" i="1"/>
  <c r="F240" i="1"/>
  <c r="F129" i="1"/>
  <c r="F86" i="1"/>
  <c r="F191" i="1"/>
  <c r="F259" i="1"/>
  <c r="F234" i="1"/>
  <c r="F115" i="1"/>
  <c r="F253" i="1"/>
  <c r="F97" i="1"/>
  <c r="F223" i="1"/>
  <c r="N378" i="1"/>
  <c r="N245" i="1"/>
  <c r="N240" i="1"/>
  <c r="N223" i="1"/>
  <c r="N129" i="1"/>
  <c r="N86" i="1"/>
  <c r="N80" i="1"/>
  <c r="N191" i="1"/>
  <c r="N115" i="1"/>
  <c r="N259" i="1"/>
  <c r="N253" i="1"/>
  <c r="N234" i="1"/>
  <c r="F70" i="1"/>
  <c r="N70" i="1"/>
  <c r="L89" i="1"/>
  <c r="N97" i="1"/>
  <c r="L221" i="1"/>
  <c r="V350" i="1"/>
  <c r="V302" i="1"/>
  <c r="V259" i="1"/>
  <c r="V245" i="1"/>
  <c r="V118" i="1"/>
  <c r="V97" i="1"/>
  <c r="V70" i="1"/>
  <c r="V240" i="1"/>
  <c r="V234" i="1"/>
  <c r="V160" i="1"/>
  <c r="V129" i="1"/>
  <c r="V191" i="1"/>
  <c r="V378" i="1"/>
  <c r="V115" i="1"/>
  <c r="V91" i="1"/>
  <c r="V319" i="1"/>
  <c r="V285" i="1"/>
  <c r="V275" i="1"/>
  <c r="V265" i="1"/>
  <c r="M80" i="1"/>
  <c r="N91" i="1"/>
  <c r="W4" i="1"/>
  <c r="M20" i="1"/>
  <c r="G21" i="1"/>
  <c r="G44" i="1"/>
  <c r="G5" i="1"/>
  <c r="V46" i="1"/>
  <c r="F91" i="1"/>
  <c r="U112" i="1"/>
  <c r="AC112" i="1"/>
  <c r="AK112" i="1"/>
  <c r="R221" i="1"/>
  <c r="V20" i="1"/>
  <c r="AN5" i="2"/>
  <c r="AF5" i="2"/>
  <c r="X5" i="2"/>
  <c r="AM5" i="2"/>
  <c r="AE5" i="2"/>
  <c r="W5" i="2"/>
  <c r="F5" i="2"/>
  <c r="AL5" i="2"/>
  <c r="AD5" i="2"/>
  <c r="S5" i="2"/>
  <c r="E5" i="2"/>
  <c r="AK5" i="2"/>
  <c r="AC5" i="2"/>
  <c r="P5" i="2"/>
  <c r="AR5" i="2"/>
  <c r="AJ5" i="2"/>
  <c r="AB5" i="2"/>
  <c r="N5" i="2"/>
  <c r="AP5" i="2"/>
  <c r="AH5" i="2"/>
  <c r="Z5" i="2"/>
  <c r="AO5" i="2"/>
  <c r="AG5" i="2"/>
  <c r="Y5" i="2"/>
  <c r="AA5" i="2"/>
  <c r="M5" i="2"/>
  <c r="AQ5" i="2"/>
  <c r="AI5" i="2"/>
  <c r="F20" i="1"/>
  <c r="N20" i="1"/>
  <c r="I21" i="1"/>
  <c r="I44" i="1"/>
  <c r="I5" i="1"/>
  <c r="V86" i="1"/>
  <c r="AA112" i="1"/>
  <c r="AI112" i="1"/>
  <c r="AQ112" i="1"/>
  <c r="U221" i="1"/>
  <c r="U237" i="1"/>
  <c r="C237" i="1"/>
  <c r="B250" i="1"/>
  <c r="U78" i="1"/>
  <c r="U6" i="1"/>
  <c r="U7" i="1"/>
  <c r="M86" i="1"/>
  <c r="G249" i="1"/>
  <c r="O249" i="1"/>
  <c r="I249" i="1"/>
  <c r="G71" i="1"/>
  <c r="G78" i="1"/>
  <c r="G6" i="1"/>
  <c r="F80" i="1"/>
  <c r="V80" i="1"/>
  <c r="L17" i="2"/>
  <c r="F89" i="1"/>
  <c r="X112" i="1"/>
  <c r="AF112" i="1"/>
  <c r="AN112" i="1"/>
  <c r="B221" i="1"/>
  <c r="C8" i="2"/>
  <c r="K250" i="1"/>
  <c r="G246" i="1"/>
  <c r="O246" i="1"/>
  <c r="P83" i="3"/>
  <c r="P101" i="3"/>
  <c r="P25" i="3"/>
  <c r="P116" i="3"/>
  <c r="D101" i="3"/>
  <c r="D25" i="3"/>
  <c r="D116" i="3"/>
  <c r="D54" i="3"/>
  <c r="D83" i="3"/>
  <c r="U376" i="1"/>
  <c r="R83" i="3"/>
  <c r="R101" i="3"/>
  <c r="R25" i="3"/>
  <c r="R116" i="3"/>
  <c r="R54" i="3"/>
  <c r="I116" i="1"/>
  <c r="X348" i="1"/>
  <c r="AF348" i="1"/>
  <c r="AN348" i="1"/>
  <c r="S379" i="1"/>
  <c r="U379" i="1"/>
  <c r="G254" i="1"/>
  <c r="G256" i="1"/>
  <c r="Y348" i="1"/>
  <c r="AG348" i="1"/>
  <c r="AO348" i="1"/>
  <c r="G248" i="1"/>
  <c r="O248" i="1"/>
  <c r="U273" i="1"/>
  <c r="U283" i="1"/>
  <c r="H116" i="3"/>
  <c r="H54" i="3"/>
  <c r="H101" i="3"/>
  <c r="H25" i="3"/>
  <c r="N8" i="2"/>
  <c r="AB17" i="2"/>
  <c r="AJ17" i="2"/>
  <c r="AR17" i="2"/>
  <c r="J54" i="3"/>
  <c r="J83" i="3"/>
  <c r="J25" i="3"/>
  <c r="J116" i="3"/>
  <c r="L5" i="2"/>
  <c r="P17" i="2"/>
  <c r="AA348" i="1"/>
  <c r="AI348" i="1"/>
  <c r="AQ348" i="1"/>
  <c r="AP8" i="2"/>
  <c r="AH8" i="2"/>
  <c r="Z8" i="2"/>
  <c r="AO8" i="2"/>
  <c r="AG8" i="2"/>
  <c r="Y8" i="2"/>
  <c r="AN8" i="2"/>
  <c r="AF8" i="2"/>
  <c r="X8" i="2"/>
  <c r="F8" i="2"/>
  <c r="AM8" i="2"/>
  <c r="AE8" i="2"/>
  <c r="S8" i="2"/>
  <c r="E8" i="2"/>
  <c r="AL8" i="2"/>
  <c r="AD8" i="2"/>
  <c r="P8" i="2"/>
  <c r="AR8" i="2"/>
  <c r="AJ8" i="2"/>
  <c r="AB8" i="2"/>
  <c r="M8" i="2"/>
  <c r="AQ8" i="2"/>
  <c r="AI8" i="2"/>
  <c r="AA8" i="2"/>
  <c r="L8" i="2"/>
  <c r="G247" i="1"/>
  <c r="O247" i="1"/>
  <c r="O254" i="1"/>
  <c r="O256" i="1"/>
  <c r="U317" i="1"/>
  <c r="L83" i="3"/>
  <c r="L101" i="3"/>
  <c r="L116" i="3"/>
  <c r="L54" i="3"/>
  <c r="AK8" i="2"/>
  <c r="P54" i="3"/>
  <c r="I246" i="1"/>
  <c r="I263" i="1"/>
  <c r="N83" i="3"/>
  <c r="N101" i="3"/>
  <c r="N25" i="3"/>
  <c r="N54" i="3"/>
  <c r="X116" i="3"/>
  <c r="X54" i="3"/>
  <c r="X101" i="3"/>
  <c r="X25" i="3"/>
  <c r="H83" i="3"/>
  <c r="N116" i="3"/>
  <c r="O379" i="1"/>
  <c r="B54" i="3"/>
  <c r="B116" i="3"/>
  <c r="B101" i="3"/>
  <c r="W350" i="1"/>
  <c r="W302" i="1"/>
  <c r="W319" i="1"/>
  <c r="W245" i="1"/>
  <c r="W378" i="1"/>
  <c r="W240" i="1"/>
  <c r="W234" i="1"/>
  <c r="W160" i="1"/>
  <c r="W129" i="1"/>
  <c r="W86" i="1"/>
  <c r="W191" i="1"/>
  <c r="W253" i="1"/>
  <c r="W223" i="1"/>
  <c r="W285" i="1"/>
  <c r="W275" i="1"/>
  <c r="W265" i="1"/>
  <c r="W115" i="1"/>
  <c r="W46" i="1"/>
  <c r="X4" i="1"/>
  <c r="W259" i="1"/>
  <c r="W20" i="1"/>
  <c r="W91" i="1"/>
  <c r="W70" i="1"/>
  <c r="W118" i="1"/>
  <c r="W97" i="1"/>
  <c r="W80" i="1"/>
  <c r="T101" i="3"/>
  <c r="T25" i="3"/>
  <c r="T116" i="3"/>
  <c r="T54" i="3"/>
  <c r="T83" i="3"/>
  <c r="F25" i="3"/>
  <c r="F116" i="3"/>
  <c r="F54" i="3"/>
  <c r="F83" i="3"/>
  <c r="F101" i="3"/>
  <c r="I250" i="1"/>
  <c r="O250" i="1"/>
  <c r="H5" i="2"/>
  <c r="G7" i="1"/>
  <c r="V25" i="3"/>
  <c r="V116" i="3"/>
  <c r="V54" i="3"/>
  <c r="V83" i="3"/>
  <c r="V101" i="3"/>
  <c r="G250" i="1"/>
  <c r="J5" i="2"/>
  <c r="I7" i="1"/>
  <c r="X350" i="1"/>
  <c r="X302" i="1"/>
  <c r="X319" i="1"/>
  <c r="X378" i="1"/>
  <c r="X285" i="1"/>
  <c r="X275" i="1"/>
  <c r="X265" i="1"/>
  <c r="X253" i="1"/>
  <c r="X240" i="1"/>
  <c r="X234" i="1"/>
  <c r="X160" i="1"/>
  <c r="X191" i="1"/>
  <c r="X223" i="1"/>
  <c r="X259" i="1"/>
  <c r="X115" i="1"/>
  <c r="X245" i="1"/>
  <c r="X118" i="1"/>
  <c r="X86" i="1"/>
  <c r="X46" i="1"/>
  <c r="Y4" i="1"/>
  <c r="Y265" i="1" s="1"/>
  <c r="X20" i="1"/>
  <c r="X91" i="1"/>
  <c r="X70" i="1"/>
  <c r="X129" i="1"/>
  <c r="X97" i="1"/>
  <c r="X80" i="1"/>
  <c r="Y378" i="1"/>
  <c r="Y223" i="1"/>
  <c r="Y253" i="1"/>
  <c r="Y115" i="1"/>
  <c r="Y302" i="1"/>
  <c r="Y245" i="1"/>
  <c r="Y118" i="1"/>
  <c r="Y97" i="1"/>
  <c r="Y240" i="1"/>
  <c r="Y234" i="1"/>
  <c r="Y160" i="1"/>
  <c r="Y129" i="1"/>
  <c r="Y86" i="1"/>
  <c r="Y46" i="1"/>
  <c r="Z4" i="1"/>
  <c r="Z259" i="1" s="1"/>
  <c r="Y20" i="1"/>
  <c r="Y91" i="1"/>
  <c r="Y70" i="1"/>
  <c r="Y80" i="1"/>
  <c r="Z265" i="1"/>
  <c r="Z302" i="1"/>
  <c r="Z319" i="1"/>
  <c r="Z160" i="1"/>
  <c r="Z129" i="1"/>
  <c r="Z91" i="1"/>
  <c r="AA4" i="1"/>
  <c r="AA302" i="1" s="1"/>
  <c r="Z245" i="1"/>
  <c r="Z97" i="1"/>
  <c r="AA378" i="1"/>
  <c r="AA259" i="1"/>
  <c r="AA319" i="1"/>
  <c r="AA245" i="1"/>
  <c r="AA223" i="1"/>
  <c r="AA91" i="1"/>
  <c r="AA350" i="1"/>
  <c r="AA97" i="1"/>
  <c r="AA191" i="1"/>
  <c r="AA70" i="1"/>
  <c r="AA285" i="1"/>
  <c r="AA275" i="1"/>
  <c r="AA240" i="1"/>
  <c r="AA129" i="1"/>
  <c r="AA160" i="1"/>
  <c r="AB4" i="1"/>
  <c r="AB350" i="1" s="1"/>
  <c r="AA86" i="1"/>
  <c r="AA20" i="1"/>
  <c r="AB319" i="1"/>
  <c r="AB245" i="1"/>
  <c r="AB378" i="1"/>
  <c r="AB275" i="1"/>
  <c r="AB265" i="1"/>
  <c r="AB253" i="1"/>
  <c r="AB259" i="1"/>
  <c r="AB118" i="1"/>
  <c r="AB240" i="1"/>
  <c r="AB160" i="1"/>
  <c r="AB129" i="1"/>
  <c r="AB223" i="1"/>
  <c r="AB91" i="1"/>
  <c r="AB70" i="1"/>
  <c r="AB80" i="1"/>
  <c r="AB46" i="1"/>
  <c r="AC4" i="1"/>
  <c r="AC259" i="1" s="1"/>
  <c r="AB191" i="1"/>
  <c r="AB20" i="1"/>
  <c r="AC350" i="1"/>
  <c r="AC378" i="1"/>
  <c r="AC253" i="1"/>
  <c r="AC118" i="1"/>
  <c r="AC240" i="1"/>
  <c r="AC245" i="1"/>
  <c r="AC115" i="1"/>
  <c r="AC91" i="1"/>
  <c r="AD4" i="1"/>
  <c r="AD118" i="1" s="1"/>
  <c r="AC97" i="1"/>
  <c r="AC20" i="1"/>
  <c r="AC319" i="1"/>
  <c r="AD253" i="1"/>
  <c r="AD70" i="1"/>
  <c r="AD240" i="1"/>
  <c r="AD129" i="1"/>
  <c r="AD245" i="1"/>
  <c r="AD285" i="1"/>
  <c r="AD275" i="1"/>
  <c r="AD91" i="1"/>
  <c r="AD378" i="1"/>
  <c r="AD46" i="1"/>
  <c r="AE4" i="1"/>
  <c r="AE319" i="1" s="1"/>
  <c r="AE240" i="1"/>
  <c r="AE275" i="1"/>
  <c r="AF4" i="1"/>
  <c r="AF350" i="1" s="1"/>
  <c r="AE70" i="1"/>
  <c r="AF319" i="1"/>
  <c r="AF378" i="1"/>
  <c r="AF160" i="1"/>
  <c r="AF259" i="1"/>
  <c r="AF46" i="1"/>
  <c r="AG4" i="1"/>
  <c r="AG350" i="1" s="1"/>
  <c r="AG378" i="1"/>
  <c r="AG245" i="1"/>
  <c r="AG160" i="1"/>
  <c r="AH4" i="1"/>
  <c r="AH259" i="1" s="1"/>
  <c r="AG80" i="1"/>
  <c r="AH265" i="1"/>
  <c r="AH302" i="1"/>
  <c r="AH245" i="1"/>
  <c r="AH115" i="1"/>
  <c r="AH319" i="1"/>
  <c r="AH160" i="1"/>
  <c r="AH129" i="1"/>
  <c r="AH97" i="1"/>
  <c r="AH20" i="1"/>
  <c r="AI4" i="1"/>
  <c r="AI302" i="1" s="1"/>
  <c r="AH118" i="1"/>
  <c r="AH91" i="1"/>
  <c r="AI378" i="1"/>
  <c r="AI259" i="1"/>
  <c r="AI319" i="1"/>
  <c r="AI245" i="1"/>
  <c r="AI223" i="1"/>
  <c r="AI350" i="1"/>
  <c r="AI285" i="1"/>
  <c r="AI265" i="1"/>
  <c r="AI253" i="1"/>
  <c r="AI118" i="1"/>
  <c r="AI86" i="1"/>
  <c r="AI234" i="1"/>
  <c r="AI70" i="1"/>
  <c r="AI240" i="1"/>
  <c r="AI20" i="1"/>
  <c r="AI46" i="1"/>
  <c r="AJ4" i="1"/>
  <c r="AJ350" i="1" s="1"/>
  <c r="AJ245" i="1"/>
  <c r="AJ378" i="1"/>
  <c r="AJ253" i="1"/>
  <c r="AJ118" i="1"/>
  <c r="AJ240" i="1"/>
  <c r="AJ223" i="1"/>
  <c r="AJ97" i="1"/>
  <c r="AJ70" i="1"/>
  <c r="AJ91" i="1"/>
  <c r="AK4" i="1"/>
  <c r="AK259" i="1" s="1"/>
  <c r="AK350" i="1"/>
  <c r="AK378" i="1"/>
  <c r="AK253" i="1"/>
  <c r="AK118" i="1"/>
  <c r="AK240" i="1"/>
  <c r="AK191" i="1"/>
  <c r="AK245" i="1"/>
  <c r="AK115" i="1"/>
  <c r="AL4" i="1"/>
  <c r="AL285" i="1" s="1"/>
  <c r="AK91" i="1"/>
  <c r="AK20" i="1"/>
  <c r="AK97" i="1"/>
  <c r="AL350" i="1"/>
  <c r="AL302" i="1"/>
  <c r="AL259" i="1"/>
  <c r="AL319" i="1"/>
  <c r="AL275" i="1"/>
  <c r="AL265" i="1"/>
  <c r="AL118" i="1"/>
  <c r="AL97" i="1"/>
  <c r="AL70" i="1"/>
  <c r="AL240" i="1"/>
  <c r="AL234" i="1"/>
  <c r="AL129" i="1"/>
  <c r="AL253" i="1"/>
  <c r="AL191" i="1"/>
  <c r="AL378" i="1"/>
  <c r="AL245" i="1"/>
  <c r="AL115" i="1"/>
  <c r="AL91" i="1"/>
  <c r="AL46" i="1"/>
  <c r="AM4" i="1"/>
  <c r="AM70" i="1" s="1"/>
  <c r="AL223" i="1"/>
  <c r="AL20" i="1"/>
  <c r="AL86" i="1"/>
  <c r="AM378" i="1"/>
  <c r="AM285" i="1"/>
  <c r="AM86" i="1"/>
  <c r="AM253" i="1"/>
  <c r="AM46" i="1"/>
  <c r="AN4" i="1"/>
  <c r="AN118" i="1" s="1"/>
  <c r="AO4" i="1"/>
  <c r="AO118" i="1" s="1"/>
  <c r="AP4" i="1"/>
  <c r="AP259" i="1" s="1"/>
  <c r="AP275" i="1"/>
  <c r="AP265" i="1"/>
  <c r="AP350" i="1"/>
  <c r="AP302" i="1"/>
  <c r="AP319" i="1"/>
  <c r="AP80" i="1"/>
  <c r="AP115" i="1"/>
  <c r="AP240" i="1"/>
  <c r="AP234" i="1"/>
  <c r="AP160" i="1"/>
  <c r="AP191" i="1"/>
  <c r="AP20" i="1"/>
  <c r="AQ4" i="1"/>
  <c r="AQ259" i="1" s="1"/>
  <c r="AP118" i="1"/>
  <c r="AP97" i="1"/>
  <c r="AQ245" i="1"/>
  <c r="AQ223" i="1"/>
  <c r="AQ285" i="1"/>
  <c r="AQ275" i="1"/>
  <c r="AQ86" i="1"/>
  <c r="AQ160" i="1"/>
  <c r="AR4" i="1"/>
  <c r="AR253" i="1" s="1"/>
  <c r="AR245" i="1"/>
  <c r="AR378" i="1"/>
  <c r="AR240" i="1"/>
  <c r="AR234" i="1"/>
  <c r="AR160" i="1"/>
  <c r="AR70" i="1"/>
  <c r="AR302" i="1"/>
  <c r="AR191" i="1"/>
  <c r="AO223" i="1" l="1"/>
  <c r="AO259" i="1"/>
  <c r="AN253" i="1"/>
  <c r="AM234" i="1"/>
  <c r="AG20" i="1"/>
  <c r="AG118" i="1"/>
  <c r="AG259" i="1"/>
  <c r="AF80" i="1"/>
  <c r="AF115" i="1"/>
  <c r="AF253" i="1"/>
  <c r="AE91" i="1"/>
  <c r="AE80" i="1"/>
  <c r="AE86" i="1"/>
  <c r="AE302" i="1"/>
  <c r="AR80" i="1"/>
  <c r="AR259" i="1"/>
  <c r="AR265" i="1"/>
  <c r="AQ46" i="1"/>
  <c r="AQ129" i="1"/>
  <c r="AQ91" i="1"/>
  <c r="AQ378" i="1"/>
  <c r="AO302" i="1"/>
  <c r="AO265" i="1"/>
  <c r="AN245" i="1"/>
  <c r="AN259" i="1"/>
  <c r="AN265" i="1"/>
  <c r="AM115" i="1"/>
  <c r="AM259" i="1"/>
  <c r="AM240" i="1"/>
  <c r="AM350" i="1"/>
  <c r="AK265" i="1"/>
  <c r="AJ129" i="1"/>
  <c r="AH275" i="1"/>
  <c r="AG253" i="1"/>
  <c r="AF223" i="1"/>
  <c r="AE253" i="1"/>
  <c r="AD259" i="1"/>
  <c r="AR275" i="1"/>
  <c r="AP91" i="1"/>
  <c r="AP285" i="1"/>
  <c r="AO275" i="1"/>
  <c r="AN115" i="1"/>
  <c r="AM20" i="1"/>
  <c r="AM223" i="1"/>
  <c r="AK86" i="1"/>
  <c r="AK160" i="1"/>
  <c r="AK275" i="1"/>
  <c r="AJ191" i="1"/>
  <c r="AJ160" i="1"/>
  <c r="AJ275" i="1"/>
  <c r="AI80" i="1"/>
  <c r="AI191" i="1"/>
  <c r="AI91" i="1"/>
  <c r="AH253" i="1"/>
  <c r="AH191" i="1"/>
  <c r="AH80" i="1"/>
  <c r="AH285" i="1"/>
  <c r="AG46" i="1"/>
  <c r="AG115" i="1"/>
  <c r="AG275" i="1"/>
  <c r="AF86" i="1"/>
  <c r="AF245" i="1"/>
  <c r="AF275" i="1"/>
  <c r="AE118" i="1"/>
  <c r="AE223" i="1"/>
  <c r="AE160" i="1"/>
  <c r="AD223" i="1"/>
  <c r="AD115" i="1"/>
  <c r="AD160" i="1"/>
  <c r="AD302" i="1"/>
  <c r="AC80" i="1"/>
  <c r="AC160" i="1"/>
  <c r="AC275" i="1"/>
  <c r="AA80" i="1"/>
  <c r="AA115" i="1"/>
  <c r="Z118" i="1"/>
  <c r="Z191" i="1"/>
  <c r="Z253" i="1"/>
  <c r="Z285" i="1"/>
  <c r="Y275" i="1"/>
  <c r="AK70" i="1"/>
  <c r="AK129" i="1"/>
  <c r="AJ46" i="1"/>
  <c r="AJ265" i="1"/>
  <c r="AG265" i="1"/>
  <c r="AF129" i="1"/>
  <c r="AF265" i="1"/>
  <c r="AE115" i="1"/>
  <c r="AE129" i="1"/>
  <c r="AE350" i="1"/>
  <c r="AC129" i="1"/>
  <c r="AC265" i="1"/>
  <c r="Z20" i="1"/>
  <c r="Z115" i="1"/>
  <c r="Z275" i="1"/>
  <c r="AR91" i="1"/>
  <c r="AR223" i="1"/>
  <c r="AQ80" i="1"/>
  <c r="AQ253" i="1"/>
  <c r="AQ115" i="1"/>
  <c r="AP86" i="1"/>
  <c r="AP223" i="1"/>
  <c r="AO46" i="1"/>
  <c r="AO245" i="1"/>
  <c r="AN20" i="1"/>
  <c r="AN275" i="1"/>
  <c r="AM265" i="1"/>
  <c r="AR115" i="1"/>
  <c r="AR129" i="1"/>
  <c r="AR285" i="1"/>
  <c r="AQ70" i="1"/>
  <c r="AQ265" i="1"/>
  <c r="AQ350" i="1"/>
  <c r="AP70" i="1"/>
  <c r="AP129" i="1"/>
  <c r="AP253" i="1"/>
  <c r="AP378" i="1"/>
  <c r="AO129" i="1"/>
  <c r="AO115" i="1"/>
  <c r="AO285" i="1"/>
  <c r="AN129" i="1"/>
  <c r="AN223" i="1"/>
  <c r="AN285" i="1"/>
  <c r="AM118" i="1"/>
  <c r="AM191" i="1"/>
  <c r="AM275" i="1"/>
  <c r="AK234" i="1"/>
  <c r="AK285" i="1"/>
  <c r="AJ80" i="1"/>
  <c r="AJ234" i="1"/>
  <c r="AJ285" i="1"/>
  <c r="AI160" i="1"/>
  <c r="AI97" i="1"/>
  <c r="AI115" i="1"/>
  <c r="AH70" i="1"/>
  <c r="AH86" i="1"/>
  <c r="AH223" i="1"/>
  <c r="AH378" i="1"/>
  <c r="AG129" i="1"/>
  <c r="AG223" i="1"/>
  <c r="AG285" i="1"/>
  <c r="AF20" i="1"/>
  <c r="AF191" i="1"/>
  <c r="AF285" i="1"/>
  <c r="AE20" i="1"/>
  <c r="AE265" i="1"/>
  <c r="AE234" i="1"/>
  <c r="AD86" i="1"/>
  <c r="AD265" i="1"/>
  <c r="AD234" i="1"/>
  <c r="AD350" i="1"/>
  <c r="AC70" i="1"/>
  <c r="AC234" i="1"/>
  <c r="AC285" i="1"/>
  <c r="AB97" i="1"/>
  <c r="AB234" i="1"/>
  <c r="AB285" i="1"/>
  <c r="AA46" i="1"/>
  <c r="AA234" i="1"/>
  <c r="AA253" i="1"/>
  <c r="Z46" i="1"/>
  <c r="Z86" i="1"/>
  <c r="Z80" i="1"/>
  <c r="Z378" i="1"/>
  <c r="Y285" i="1"/>
  <c r="Z223" i="1"/>
  <c r="AO160" i="1"/>
  <c r="AN191" i="1"/>
  <c r="AO319" i="1"/>
  <c r="AN319" i="1"/>
  <c r="AG70" i="1"/>
  <c r="AG234" i="1"/>
  <c r="AG302" i="1"/>
  <c r="AG319" i="1"/>
  <c r="AE285" i="1"/>
  <c r="AE378" i="1"/>
  <c r="Y319" i="1"/>
  <c r="AO70" i="1"/>
  <c r="AN378" i="1"/>
  <c r="AN46" i="1"/>
  <c r="AO86" i="1"/>
  <c r="AO240" i="1"/>
  <c r="AO191" i="1"/>
  <c r="AN70" i="1"/>
  <c r="AN80" i="1"/>
  <c r="AN234" i="1"/>
  <c r="AN302" i="1"/>
  <c r="AM80" i="1"/>
  <c r="AM129" i="1"/>
  <c r="AM245" i="1"/>
  <c r="AK46" i="1"/>
  <c r="AK302" i="1"/>
  <c r="AK319" i="1"/>
  <c r="AJ20" i="1"/>
  <c r="Y191" i="1"/>
  <c r="AJ259" i="1"/>
  <c r="AJ319" i="1"/>
  <c r="AH234" i="1"/>
  <c r="AH350" i="1"/>
  <c r="AG91" i="1"/>
  <c r="AG240" i="1"/>
  <c r="AG191" i="1"/>
  <c r="AF70" i="1"/>
  <c r="AF97" i="1"/>
  <c r="AF234" i="1"/>
  <c r="AF302" i="1"/>
  <c r="AE46" i="1"/>
  <c r="AE191" i="1"/>
  <c r="AE245" i="1"/>
  <c r="AD20" i="1"/>
  <c r="AD319" i="1"/>
  <c r="AD97" i="1"/>
  <c r="AC86" i="1"/>
  <c r="AC223" i="1"/>
  <c r="AC302" i="1"/>
  <c r="Z234" i="1"/>
  <c r="Z350" i="1"/>
  <c r="AR20" i="1"/>
  <c r="AR86" i="1"/>
  <c r="AR118" i="1"/>
  <c r="AR350" i="1"/>
  <c r="AQ20" i="1"/>
  <c r="AQ97" i="1"/>
  <c r="AQ302" i="1"/>
  <c r="AP46" i="1"/>
  <c r="AP245" i="1"/>
  <c r="AO20" i="1"/>
  <c r="AO97" i="1"/>
  <c r="AO350" i="1"/>
  <c r="AN86" i="1"/>
  <c r="AN91" i="1"/>
  <c r="AN240" i="1"/>
  <c r="AN350" i="1"/>
  <c r="AM91" i="1"/>
  <c r="AM160" i="1"/>
  <c r="AM319" i="1"/>
  <c r="AL80" i="1"/>
  <c r="AL160" i="1"/>
  <c r="AK80" i="1"/>
  <c r="AK223" i="1"/>
  <c r="AJ115" i="1"/>
  <c r="AJ86" i="1"/>
  <c r="AJ302" i="1"/>
  <c r="AI129" i="1"/>
  <c r="AI275" i="1"/>
  <c r="AH46" i="1"/>
  <c r="AH240" i="1"/>
  <c r="AG86" i="1"/>
  <c r="AG97" i="1"/>
  <c r="AF91" i="1"/>
  <c r="AF118" i="1"/>
  <c r="AF240" i="1"/>
  <c r="AE97" i="1"/>
  <c r="AE259" i="1"/>
  <c r="AD80" i="1"/>
  <c r="AD191" i="1"/>
  <c r="AC46" i="1"/>
  <c r="AC191" i="1"/>
  <c r="AB86" i="1"/>
  <c r="AB115" i="1"/>
  <c r="AB302" i="1"/>
  <c r="AA265" i="1"/>
  <c r="AA118" i="1"/>
  <c r="Z70" i="1"/>
  <c r="Z240" i="1"/>
  <c r="Y350" i="1"/>
  <c r="AO91" i="1"/>
  <c r="AO253" i="1"/>
  <c r="AN160" i="1"/>
  <c r="AQ240" i="1"/>
  <c r="AQ319" i="1"/>
  <c r="AR97" i="1"/>
  <c r="AQ234" i="1"/>
  <c r="AO80" i="1"/>
  <c r="AN97" i="1"/>
  <c r="AM97" i="1"/>
  <c r="AM302" i="1"/>
  <c r="Y259" i="1"/>
  <c r="AO378" i="1"/>
  <c r="AO234" i="1"/>
  <c r="AR319" i="1"/>
  <c r="AQ191" i="1"/>
  <c r="AR46" i="1"/>
  <c r="AQ118" i="1"/>
  <c r="K243" i="1"/>
  <c r="O241" i="1"/>
  <c r="O243" i="1" s="1"/>
</calcChain>
</file>

<file path=xl/sharedStrings.xml><?xml version="1.0" encoding="utf-8"?>
<sst xmlns="http://schemas.openxmlformats.org/spreadsheetml/2006/main" count="875" uniqueCount="272">
  <si>
    <t>Policlínica Estadual da Região Nordeste – Posse</t>
  </si>
  <si>
    <t>PRODUÇÃO ASSISTENCIAL CONTRATO TERMO DE COLABORAÇÃO 94/2024 – SES</t>
  </si>
  <si>
    <r>
      <t xml:space="preserve">PRODUÇÃO ASSISTENCIAL - Processo SEI: </t>
    </r>
    <r>
      <rPr>
        <sz val="10"/>
        <color indexed="8"/>
        <rFont val="Arial"/>
        <family val="2"/>
      </rPr>
      <t>202400010078088</t>
    </r>
    <r>
      <rPr>
        <b/>
        <sz val="10"/>
        <color indexed="8"/>
        <rFont val="Arial"/>
        <family val="2"/>
      </rPr>
      <t xml:space="preserve"> Termo: </t>
    </r>
    <r>
      <rPr>
        <sz val="10"/>
        <color indexed="8"/>
        <rFont val="Arial"/>
        <family val="2"/>
      </rPr>
      <t>94/2024</t>
    </r>
    <r>
      <rPr>
        <b/>
        <sz val="10"/>
        <color indexed="8"/>
        <rFont val="Arial"/>
        <family val="2"/>
      </rPr>
      <t xml:space="preserve"> Termo aditivo:</t>
    </r>
    <r>
      <rPr>
        <sz val="10"/>
        <color indexed="8"/>
        <rFont val="Arial"/>
        <family val="2"/>
      </rPr>
      <t xml:space="preserve"> 1º </t>
    </r>
    <r>
      <rPr>
        <b/>
        <sz val="10"/>
        <color indexed="8"/>
        <rFont val="Arial"/>
        <family val="2"/>
      </rPr>
      <t xml:space="preserve">Vigência do termo: </t>
    </r>
    <r>
      <rPr>
        <sz val="10"/>
        <color indexed="8"/>
        <rFont val="Arial"/>
        <family val="2"/>
      </rPr>
      <t>21/01/25 a 20/07/25</t>
    </r>
  </si>
  <si>
    <t>01. ATENDIMENTO AMBULATORIAL</t>
  </si>
  <si>
    <t>Meta Parcial</t>
  </si>
  <si>
    <t>26-31-jul-24</t>
  </si>
  <si>
    <t>Meta Mensal</t>
  </si>
  <si>
    <t>01-25-Out-24</t>
  </si>
  <si>
    <t>26-31-Out-24</t>
  </si>
  <si>
    <t>01-20/01 de 2025</t>
  </si>
  <si>
    <t>01. CONSULTAS</t>
  </si>
  <si>
    <t>21-31/01 de 2025</t>
  </si>
  <si>
    <t>Consulta Médica</t>
  </si>
  <si>
    <t>Consulta médicas especializadas</t>
  </si>
  <si>
    <t>Consulta Multiprofissional</t>
  </si>
  <si>
    <t>Consultas da equipe multiprofissional e processos terapêuticos de média duração</t>
  </si>
  <si>
    <t>TOTAL</t>
  </si>
  <si>
    <t>02. CONSULTAS MÉDICAS</t>
  </si>
  <si>
    <t>Primeira consulta</t>
  </si>
  <si>
    <t>Interconsulta</t>
  </si>
  <si>
    <t>Retorno</t>
  </si>
  <si>
    <t>03. CONSULTA MULTIPROFISSIONAL</t>
  </si>
  <si>
    <t>02. CONSULTA MÉDICA POR ESPECIALIDADE</t>
  </si>
  <si>
    <t>04. ESPECIALIDADE MÉDICA</t>
  </si>
  <si>
    <t>Anestesiologia*</t>
  </si>
  <si>
    <t>Cirurgia Vascular</t>
  </si>
  <si>
    <t>Angiologia/Cirurgia Vascular</t>
  </si>
  <si>
    <t>Cardiologia</t>
  </si>
  <si>
    <t>Clínico Geral – Linha do cuidado</t>
  </si>
  <si>
    <t>Coloproctologia</t>
  </si>
  <si>
    <t>Dermatologia</t>
  </si>
  <si>
    <t>Endocrinologia</t>
  </si>
  <si>
    <t>Gastroenterologia</t>
  </si>
  <si>
    <t>Ginecologia</t>
  </si>
  <si>
    <t>Hematologia</t>
  </si>
  <si>
    <t>Infectologia</t>
  </si>
  <si>
    <t>Mastologia</t>
  </si>
  <si>
    <t>Nefrologia</t>
  </si>
  <si>
    <t>Neurologia</t>
  </si>
  <si>
    <t>Obstetrícia (pré-natal de alto risco)</t>
  </si>
  <si>
    <t>Oftalmologia</t>
  </si>
  <si>
    <t>Ortopedia/Traumatologia</t>
  </si>
  <si>
    <t>Otorrinolaringologia</t>
  </si>
  <si>
    <t>Pediatria</t>
  </si>
  <si>
    <t>Pneumologia</t>
  </si>
  <si>
    <t>Psiquiatria</t>
  </si>
  <si>
    <t>Reumatologia</t>
  </si>
  <si>
    <t>Urologia</t>
  </si>
  <si>
    <t>05. PRIMEIRA CONSULTA OFERTADA AO CRE</t>
  </si>
  <si>
    <t>03. CONSULTA MULTIPROFISSIONAL POR ESPECIALIDADE</t>
  </si>
  <si>
    <t>06. CONSULTA MULTIPROFISSIONAL POR ESPECIALIDADE - [Inclusa na Meta]</t>
  </si>
  <si>
    <t>Enfermeiro</t>
  </si>
  <si>
    <t>Farmacêutico</t>
  </si>
  <si>
    <t>Fisioterapeuta</t>
  </si>
  <si>
    <t>Fonoaudiólogo</t>
  </si>
  <si>
    <t>Nutricionista</t>
  </si>
  <si>
    <t>Psicólogo</t>
  </si>
  <si>
    <t>Terapia Ocupacional</t>
  </si>
  <si>
    <t>04. CONSULTA MULTIPROFISSIONAL POR ESPECIALIDADE [Exclusa da  Meta]</t>
  </si>
  <si>
    <t>07. CONSULTA MULTIPROFISSIONAL POR ESPECIALIDADE [Exclusa da  Meta]</t>
  </si>
  <si>
    <t>Enfermagem (triagem)</t>
  </si>
  <si>
    <t>Serviço Social</t>
  </si>
  <si>
    <t>Componente Especializado da Assistência Farmacêutica (CEAF)</t>
  </si>
  <si>
    <t>06. CONSULTA FARMACÊUTICA</t>
  </si>
  <si>
    <t>08. CONSULTAS FARMACÊUTICAS CEAF</t>
  </si>
  <si>
    <t>Consultas Farmacêuticas Realizadas</t>
  </si>
  <si>
    <t>Consultas</t>
  </si>
  <si>
    <t>Processos Atendidos</t>
  </si>
  <si>
    <t>≥ 5%</t>
  </si>
  <si>
    <t>ALCANCE</t>
  </si>
  <si>
    <t>07. DISPENSAÇÃO DE MEDICAMENTOS</t>
  </si>
  <si>
    <t>09. DISPENSAÇÃO DE MEDICAMENTOS CEAF</t>
  </si>
  <si>
    <t>Dispensação de Medicamentos realizadas</t>
  </si>
  <si>
    <t>-</t>
  </si>
  <si>
    <t>Dispensação de medicamentos CEAF</t>
  </si>
  <si>
    <t>Processos Cadastrados</t>
  </si>
  <si>
    <t>≥ 50%</t>
  </si>
  <si>
    <t>Práticas integrativas e complementares - PICS</t>
  </si>
  <si>
    <t>05. PRÁTICAS INTEGRATIVAS E COMPLEMENTARES - PICS</t>
  </si>
  <si>
    <t>10. PROCEDIMENTO</t>
  </si>
  <si>
    <t>Acunputura</t>
  </si>
  <si>
    <t>Aromaterapia</t>
  </si>
  <si>
    <t>Fitoterapia</t>
  </si>
  <si>
    <t>Tratamento Naturopático</t>
  </si>
  <si>
    <t>Ventosaterapia</t>
  </si>
  <si>
    <t>Eletroestimulação</t>
  </si>
  <si>
    <t>Procedimentos ambulatoriais</t>
  </si>
  <si>
    <t>08. PROCEDIMENTO CIRURGICO AMBULATORIAL</t>
  </si>
  <si>
    <t>11. PROCEDIMENTO</t>
  </si>
  <si>
    <t>Cirurgia Menor Ambulatorial (CMA)</t>
  </si>
  <si>
    <t>Procedimentos cirúrgicos ambulatoriais</t>
  </si>
  <si>
    <t>12. TIPO DE CIRURGIA</t>
  </si>
  <si>
    <t>Excisão E/Ou Sutura Simples De Pequenas Lesões</t>
  </si>
  <si>
    <t>Curativo Grau Ii C/ Ou S/ Debridamento</t>
  </si>
  <si>
    <t>Retirada De Cateter De Longa Permanência</t>
  </si>
  <si>
    <t>Biopsia De Pele E Partes Moles</t>
  </si>
  <si>
    <t xml:space="preserve">Retirada De Pontos De Cirurgias </t>
  </si>
  <si>
    <t>Curativo Especial</t>
  </si>
  <si>
    <t>Biópsia Dos Tecidos Moles</t>
  </si>
  <si>
    <t>Serviços de Apoio Diagnóstico e Terapêutico – SADT</t>
  </si>
  <si>
    <t>09. SADT EXTERNO OFERTADO</t>
  </si>
  <si>
    <t>13. SADT OFERTADO AO CRE</t>
  </si>
  <si>
    <t>Audiometria</t>
  </si>
  <si>
    <t>Cistoscopia</t>
  </si>
  <si>
    <t>Colonoscopia</t>
  </si>
  <si>
    <t>Colposcopia</t>
  </si>
  <si>
    <t>Densitometria Óssea</t>
  </si>
  <si>
    <t>Doppler Vascular</t>
  </si>
  <si>
    <t>Ecocardiografia</t>
  </si>
  <si>
    <t>Eletrocardiografia</t>
  </si>
  <si>
    <t>Eletroencefalografia</t>
  </si>
  <si>
    <t>Eletroneuromiografia</t>
  </si>
  <si>
    <t>Emissões otoacústica</t>
  </si>
  <si>
    <t>Endoscopia</t>
  </si>
  <si>
    <t>Espirometria</t>
  </si>
  <si>
    <t>Holter</t>
  </si>
  <si>
    <t>Mamografia</t>
  </si>
  <si>
    <t>Mapa</t>
  </si>
  <si>
    <t>Nasofibroscopia</t>
  </si>
  <si>
    <t>Punção Aspirativa por Agulha Fina (PAAF): Mama</t>
  </si>
  <si>
    <t>Punção Aspirativa por Agulha Fina (PAAF): Tireóide</t>
  </si>
  <si>
    <t>Punção Aspirativa por Agulha Grossa</t>
  </si>
  <si>
    <t>Radiologia</t>
  </si>
  <si>
    <t>Ressonância Nuclear Magnética</t>
  </si>
  <si>
    <t>Teste Ergométrico</t>
  </si>
  <si>
    <t>Tomografia Computadorizada</t>
  </si>
  <si>
    <t>Ultrassonografia</t>
  </si>
  <si>
    <t>Urodinâmica</t>
  </si>
  <si>
    <t>Videolaringoscopia</t>
  </si>
  <si>
    <t>14. SADT REALIZADO POR AGENDAMENTO DO CRE</t>
  </si>
  <si>
    <t>10. SADT EXTERNO REALIZADO</t>
  </si>
  <si>
    <t>15. SADT REALIZADO</t>
  </si>
  <si>
    <t>Análises Clínicas</t>
  </si>
  <si>
    <t>Exames oftalmológicos</t>
  </si>
  <si>
    <t>12. SADT INTERNO OFTALMOLOGICO REALIZADO</t>
  </si>
  <si>
    <t>16. EXAMES OFTALMOLOGICOS</t>
  </si>
  <si>
    <t>Fundoscopia</t>
  </si>
  <si>
    <t>Potencial de acuidade visual</t>
  </si>
  <si>
    <t>Tonometria</t>
  </si>
  <si>
    <t>Triagem oftalmológica</t>
  </si>
  <si>
    <t>Teste ortóptico</t>
  </si>
  <si>
    <t>Biomicroscopia de fundo de olho</t>
  </si>
  <si>
    <t>11. SADT INTERNO REALIZADO</t>
  </si>
  <si>
    <t>17. OUTROS EXAMES LABORATORIAIS</t>
  </si>
  <si>
    <t>Patologia Clínica</t>
  </si>
  <si>
    <t>Anatomia patológica</t>
  </si>
  <si>
    <t>Biópsias gerais</t>
  </si>
  <si>
    <t>Centro Especializado em Odontologia (CEO I)</t>
  </si>
  <si>
    <t>13. CENTRO ESPECIALIZADO EM ODONTOLOGIA (CEO II) - 
CONSULTAS ODONTOLÓGICAS</t>
  </si>
  <si>
    <t>18. CONSULTAS</t>
  </si>
  <si>
    <t>Primeira Consulta</t>
  </si>
  <si>
    <t>Consulta Subsequente</t>
  </si>
  <si>
    <t>14. CENTRO ESPECIALIZADO EM ODONTOLOGIA (CEO II) - 
PROCEDIMENTOS POR ESPECIALIDADES</t>
  </si>
  <si>
    <t>19. ESPECIALIDADES MÍNIMAS</t>
  </si>
  <si>
    <t>Procedimentos Básicos</t>
  </si>
  <si>
    <t>Periodontia</t>
  </si>
  <si>
    <t>Endodontia</t>
  </si>
  <si>
    <t>Cirurgia Oral</t>
  </si>
  <si>
    <t>Clínica de Serviços Dialíticos</t>
  </si>
  <si>
    <t>16. CLÍNICA DE TERAPIA RENAL SUBSTITUTIVA</t>
  </si>
  <si>
    <t>20. TERAPIA RENAL SUBSTITUTIVA</t>
  </si>
  <si>
    <t>Hemodiálise</t>
  </si>
  <si>
    <t>Sessões de hemodiálise</t>
  </si>
  <si>
    <t>Treinamento diálise peritoneal</t>
  </si>
  <si>
    <t>Pacotes de treinamento de diálise peritoneal</t>
  </si>
  <si>
    <t>Transporte para sessões de tratamento dialítico</t>
  </si>
  <si>
    <t>17. TRANSPORTE PARA TRS</t>
  </si>
  <si>
    <t>21. VEÍCULO</t>
  </si>
  <si>
    <t>Veículo I</t>
  </si>
  <si>
    <t>Veículo II</t>
  </si>
  <si>
    <t>22. CONSULTA MULTIPROFISSIONAL - [INTERCONSULTA]</t>
  </si>
  <si>
    <t>23. CONSULTA MULTIPROFISSIONAL - [RETORNO]</t>
  </si>
  <si>
    <t>24. PRÁTICAS INTEGRATIVAS E COMPLEMENTARES - PICS - [MÉDICA]</t>
  </si>
  <si>
    <t>Acunputura/Auriculoterapia</t>
  </si>
  <si>
    <t>Medicina tradicional chinesa/Acupuntura</t>
  </si>
  <si>
    <t>25. PRÁTICAS INTEGRATIVAS E COMPLEMENTARES - PICS - [MULTIPROFISSIONAL]</t>
  </si>
  <si>
    <t>26. SADT EXTERNO ABSENTEÍSMO [OFERTADO | AGENDADO CRE]</t>
  </si>
  <si>
    <t>27. SADT INTERNO REALIZADO</t>
  </si>
  <si>
    <t>15. CONSULTA/PROCEDIMENTO ODONTOLÓGICO</t>
  </si>
  <si>
    <t>28. CONSULTA/PROCEDIMENTO ODONTOLÓGICO</t>
  </si>
  <si>
    <t>Consulta/Procedimento Odontológico</t>
  </si>
  <si>
    <t>Policlínica Estadual da Região Nordeste – Unidade Posse</t>
  </si>
  <si>
    <t>INDICADORES E METAS DE DESEMPENHO</t>
  </si>
  <si>
    <t>Indicadores de Desempenho</t>
  </si>
  <si>
    <t>01. Razão do Quantitativo de Consultas Ofertadas</t>
  </si>
  <si>
    <t>Número de consultas ofertadas</t>
  </si>
  <si>
    <t>Número de consultas propostas nas metas da unidade</t>
  </si>
  <si>
    <t>02. Razão do Quantitativo de Exames (SADT) Ofertados</t>
  </si>
  <si>
    <t>Número de SADTS ofertados</t>
  </si>
  <si>
    <t>Número de SADTS propostos nas metas da unidade</t>
  </si>
  <si>
    <t>03. Percentual de Exames de Imagem com Resultado Liberado em até 72h</t>
  </si>
  <si>
    <t>≥ 70%</t>
  </si>
  <si>
    <t>Número de Exames de Imagem com Resultado Liberado em até 72h</t>
  </si>
  <si>
    <t>Número de Exames de Imagem com Realizados</t>
  </si>
  <si>
    <t>04. Taxa de Acuracidade de Estoque dos Medicamentos do Componente Especializado da Assistência Farmacêutica</t>
  </si>
  <si>
    <t>≥ 99%</t>
  </si>
  <si>
    <t>Número de itens em conformidade</t>
  </si>
  <si>
    <t>Número total de itens cadastrados no sistema</t>
  </si>
  <si>
    <t>05. Percentual de Consultas Farmacêuticas em Relação ao Número de Processos do CEAF atendidos no mês</t>
  </si>
  <si>
    <t>Consultas Farmacêuticas</t>
  </si>
  <si>
    <t>Número de Processos do CEAF atendidos no mês</t>
  </si>
  <si>
    <t>06. Taxa de Perda Financeira de Medicamentos por Prazo de Validade</t>
  </si>
  <si>
    <t>≤ 0,5%</t>
  </si>
  <si>
    <t>Valor financeiro da perda do segmento padronizado por validade expirada no hospital</t>
  </si>
  <si>
    <t>Valor financeiro inventariado na CAF no período</t>
  </si>
  <si>
    <t>INDICADORES DE EFETIVIDADE</t>
  </si>
  <si>
    <r>
      <t xml:space="preserve">Processo SEI: </t>
    </r>
    <r>
      <rPr>
        <sz val="10"/>
        <color indexed="8"/>
        <rFont val="Arial"/>
        <family val="2"/>
      </rPr>
      <t>202400010078088</t>
    </r>
  </si>
  <si>
    <r>
      <t xml:space="preserve">Termo: </t>
    </r>
    <r>
      <rPr>
        <sz val="10"/>
        <color indexed="8"/>
        <rFont val="Arial"/>
        <family val="2"/>
      </rPr>
      <t>94/2024</t>
    </r>
  </si>
  <si>
    <r>
      <t xml:space="preserve">Termo aditivo: </t>
    </r>
    <r>
      <rPr>
        <sz val="10"/>
        <color indexed="8"/>
        <rFont val="Arial"/>
        <family val="2"/>
      </rPr>
      <t>1º</t>
    </r>
  </si>
  <si>
    <r>
      <t xml:space="preserve">Vigência do termo:
</t>
    </r>
    <r>
      <rPr>
        <sz val="10"/>
        <color indexed="8"/>
        <rFont val="Arial"/>
        <family val="2"/>
      </rPr>
      <t>21/01/25 a 20/07/25</t>
    </r>
  </si>
  <si>
    <t>Indicadores de Efetividade</t>
  </si>
  <si>
    <t>01. Indicador de Gestão Ambulatorial</t>
  </si>
  <si>
    <t>Taxa de Perda Primária Global (%)</t>
  </si>
  <si>
    <t>Taxa de Perda Primária Consultas Médicas</t>
  </si>
  <si>
    <t>Taxa de Perda Primária Não Médicas</t>
  </si>
  <si>
    <t>Taxa de Absenteísmo Global (%)</t>
  </si>
  <si>
    <t>Taxa de Absenteísmo Consultas Médicas</t>
  </si>
  <si>
    <t>Taxa de Absenteísmo Consultas Não Médicas</t>
  </si>
  <si>
    <t>Perda Primária Consultas Médicas vaga CRE</t>
  </si>
  <si>
    <t>Perda Primária Consultas Médicas interno</t>
  </si>
  <si>
    <t>Perda Primária Consultas Médicas geral</t>
  </si>
  <si>
    <t>Perda Primária Consultas Multiprofissionais</t>
  </si>
  <si>
    <t>Perda Primária Geral em Consultas</t>
  </si>
  <si>
    <t>Absenteísmo Geral</t>
  </si>
  <si>
    <t>Absenteísmo Consultas Médicas vaga CRE</t>
  </si>
  <si>
    <t>Absenteísmo Consultas Médicas interno</t>
  </si>
  <si>
    <t>Absenteísmo Consultas Médicas geral</t>
  </si>
  <si>
    <t>Absenteísmo Consultas Multiprofissionais</t>
  </si>
  <si>
    <t>Absenteísmo Geral em Consultas</t>
  </si>
  <si>
    <t>02. Perda primária SADT</t>
  </si>
  <si>
    <t>Perda primária</t>
  </si>
  <si>
    <t>Absenteísmo</t>
  </si>
  <si>
    <t>Vaga CRE</t>
  </si>
  <si>
    <t>Interno</t>
  </si>
  <si>
    <t>Geral</t>
  </si>
  <si>
    <t>Mamograﬁa</t>
  </si>
  <si>
    <t>MAPA</t>
  </si>
  <si>
    <t>Punção aspirativa por agulha fina (PAAF): mama</t>
  </si>
  <si>
    <t>Punção aspirativa por agulha fina (PAAF): tireóide</t>
  </si>
  <si>
    <t>Punção aspirativa por agulha grossa</t>
  </si>
  <si>
    <t>Ressonância Magnética</t>
  </si>
  <si>
    <t>Tomograﬁa</t>
  </si>
  <si>
    <t>Ultrassonograﬁa </t>
  </si>
  <si>
    <t>03. Absenteísmo SADT</t>
  </si>
  <si>
    <t>04. Indicador de Gestão de Pessoas</t>
  </si>
  <si>
    <t>Dimensionamento de equipe</t>
  </si>
  <si>
    <t>Celetista</t>
  </si>
  <si>
    <t>Estatutário</t>
  </si>
  <si>
    <t>Número de assitentes sociais</t>
  </si>
  <si>
    <t>N/A</t>
  </si>
  <si>
    <t>Número de biomédicos</t>
  </si>
  <si>
    <t>Número de enfermeiros</t>
  </si>
  <si>
    <t>Número de enfermeiros lotados na TRS</t>
  </si>
  <si>
    <t>Número de farmacêuticos</t>
  </si>
  <si>
    <t>Número de fisioterapeutas</t>
  </si>
  <si>
    <t>Número de fonoaudiólogos</t>
  </si>
  <si>
    <t>Número de médicos</t>
  </si>
  <si>
    <t>Número de médicos lotados na TRS</t>
  </si>
  <si>
    <t>Número de nutricionistas</t>
  </si>
  <si>
    <t>Número de psicólogos</t>
  </si>
  <si>
    <t>Número de técnicos de enfermagem</t>
  </si>
  <si>
    <t>Número de técnicos de enfermagem lotados ns TRS</t>
  </si>
  <si>
    <t>Número de profissionais administrativos e de suporte</t>
  </si>
  <si>
    <t>Total de trabalhadores</t>
  </si>
  <si>
    <t>05. Taxa de Absenteísmo</t>
  </si>
  <si>
    <t>Assistente social</t>
  </si>
  <si>
    <t>Biomédico</t>
  </si>
  <si>
    <t>Médicos</t>
  </si>
  <si>
    <t>Técnico de Enfermagem</t>
  </si>
  <si>
    <t>Áreas administrativas e de suporte</t>
  </si>
  <si>
    <t>GERAL</t>
  </si>
  <si>
    <t>06. Rotatividade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</si>
</sst>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[$-416]mmm\-yy;@"/>
    <numFmt numFmtId="165" formatCode="_-* #,##0_-;\-* #,##0_-;_-* &quot;-&quot;??_-;_-@_-"/>
    <numFmt numFmtId="166" formatCode="0.0%"/>
    <numFmt numFmtId="167" formatCode="&quot;R$&quot;\ #,##0"/>
  </numFmts>
  <fonts count="28" x14ac:knownFonts="1">
    <font>
      <sz val="11"/>
      <color theme="1"/>
      <name val="Aptos Narrow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50"/>
      <color rgb="FF000000"/>
      <name val="Calibri"/>
      <family val="2"/>
    </font>
    <font>
      <sz val="50"/>
      <color theme="0"/>
      <name val="Calibri"/>
      <family val="2"/>
    </font>
    <font>
      <b/>
      <sz val="11"/>
      <color rgb="FF000000"/>
      <name val="Arial"/>
      <family val="2"/>
    </font>
    <font>
      <sz val="11"/>
      <color theme="0"/>
      <name val="Calibri"/>
      <family val="2"/>
    </font>
    <font>
      <b/>
      <sz val="10"/>
      <color rgb="FF000000"/>
      <name val="Arial"/>
      <family val="2"/>
      <charset val="1"/>
    </font>
    <font>
      <b/>
      <sz val="10"/>
      <color rgb="FF000000"/>
      <name val="Arial"/>
      <family val="2"/>
    </font>
    <font>
      <b/>
      <sz val="11"/>
      <color theme="0"/>
      <name val="Calibri"/>
      <family val="2"/>
    </font>
    <font>
      <b/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11"/>
      <color theme="0"/>
      <name val="Aptos Narrow"/>
      <family val="2"/>
      <scheme val="minor"/>
    </font>
    <font>
      <b/>
      <sz val="10"/>
      <color rgb="FF000000"/>
      <name val="Arial"/>
    </font>
    <font>
      <b/>
      <sz val="11"/>
      <color theme="0"/>
      <name val="Calibri"/>
    </font>
    <font>
      <b/>
      <sz val="11"/>
      <color rgb="FF000000"/>
      <name val="Calibri"/>
    </font>
    <font>
      <sz val="10"/>
      <color rgb="FF000000"/>
      <name val="Arial"/>
    </font>
    <font>
      <sz val="11"/>
      <color theme="0"/>
      <name val="Calibri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Calibri"/>
    </font>
    <font>
      <sz val="50"/>
      <color rgb="FF000000"/>
      <name val="Arial"/>
      <family val="2"/>
    </font>
    <font>
      <sz val="10"/>
      <color theme="1"/>
      <name val="Arial"/>
      <family val="2"/>
    </font>
    <font>
      <b/>
      <sz val="11"/>
      <color rgb="FF00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1D41A"/>
        <bgColor rgb="FFE2F0D9"/>
      </patternFill>
    </fill>
    <fill>
      <patternFill patternType="solid">
        <fgColor rgb="FFD8D8D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E2F0D9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2B2B2"/>
        <bgColor rgb="FF99CCFF"/>
      </patternFill>
    </fill>
    <fill>
      <patternFill patternType="solid">
        <fgColor rgb="FFD8D8D8"/>
        <bgColor rgb="FFCCFFFF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4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75">
    <xf numFmtId="0" fontId="0" fillId="0" borderId="0" xfId="0"/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3" fontId="7" fillId="2" borderId="2" xfId="1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4" fillId="0" borderId="0" xfId="1" applyAlignment="1">
      <alignment horizontal="center" vertical="center"/>
    </xf>
    <xf numFmtId="0" fontId="9" fillId="3" borderId="2" xfId="1" applyFont="1" applyFill="1" applyBorder="1" applyAlignment="1">
      <alignment horizontal="left" vertical="center"/>
    </xf>
    <xf numFmtId="0" fontId="10" fillId="4" borderId="2" xfId="1" applyFont="1" applyFill="1" applyBorder="1" applyAlignment="1">
      <alignment horizontal="center" vertical="center" wrapText="1"/>
    </xf>
    <xf numFmtId="164" fontId="9" fillId="3" borderId="2" xfId="1" applyNumberFormat="1" applyFont="1" applyFill="1" applyBorder="1" applyAlignment="1">
      <alignment horizontal="left" vertical="center" wrapText="1"/>
    </xf>
    <xf numFmtId="164" fontId="10" fillId="3" borderId="2" xfId="1" applyNumberFormat="1" applyFont="1" applyFill="1" applyBorder="1" applyAlignment="1">
      <alignment horizontal="center" vertical="center" wrapText="1"/>
    </xf>
    <xf numFmtId="164" fontId="9" fillId="3" borderId="2" xfId="1" applyNumberFormat="1" applyFont="1" applyFill="1" applyBorder="1" applyAlignment="1">
      <alignment horizontal="center" vertical="center" wrapText="1"/>
    </xf>
    <xf numFmtId="164" fontId="9" fillId="4" borderId="2" xfId="1" applyNumberFormat="1" applyFont="1" applyFill="1" applyBorder="1" applyAlignment="1">
      <alignment horizontal="left" vertical="center" wrapText="1"/>
    </xf>
    <xf numFmtId="164" fontId="10" fillId="4" borderId="2" xfId="1" applyNumberFormat="1" applyFont="1" applyFill="1" applyBorder="1" applyAlignment="1">
      <alignment horizontal="center" vertical="center" wrapText="1"/>
    </xf>
    <xf numFmtId="164" fontId="9" fillId="4" borderId="2" xfId="1" applyNumberFormat="1" applyFont="1" applyFill="1" applyBorder="1" applyAlignment="1">
      <alignment horizontal="center" vertical="center" wrapText="1"/>
    </xf>
    <xf numFmtId="165" fontId="11" fillId="0" borderId="0" xfId="4" applyNumberFormat="1" applyFont="1" applyFill="1" applyAlignment="1">
      <alignment horizontal="center" vertical="center"/>
    </xf>
    <xf numFmtId="164" fontId="12" fillId="0" borderId="0" xfId="1" applyNumberFormat="1" applyFont="1" applyAlignment="1">
      <alignment horizontal="center" vertical="center"/>
    </xf>
    <xf numFmtId="3" fontId="13" fillId="0" borderId="3" xfId="1" applyNumberFormat="1" applyFont="1" applyBorder="1" applyAlignment="1">
      <alignment horizontal="left" vertical="center" wrapText="1" indent="1"/>
    </xf>
    <xf numFmtId="3" fontId="13" fillId="0" borderId="3" xfId="1" applyNumberFormat="1" applyFont="1" applyBorder="1" applyAlignment="1">
      <alignment horizontal="center" vertical="center"/>
    </xf>
    <xf numFmtId="3" fontId="14" fillId="0" borderId="2" xfId="0" applyNumberFormat="1" applyFont="1" applyBorder="1" applyAlignment="1">
      <alignment horizontal="center" vertical="center"/>
    </xf>
    <xf numFmtId="3" fontId="8" fillId="0" borderId="0" xfId="1" applyNumberFormat="1" applyFont="1" applyAlignment="1">
      <alignment horizontal="center" vertical="center"/>
    </xf>
    <xf numFmtId="3" fontId="4" fillId="0" borderId="0" xfId="1" applyNumberFormat="1" applyAlignment="1">
      <alignment horizontal="center" vertical="center"/>
    </xf>
    <xf numFmtId="3" fontId="13" fillId="0" borderId="2" xfId="1" applyNumberFormat="1" applyFont="1" applyBorder="1" applyAlignment="1">
      <alignment horizontal="left" vertical="center" wrapText="1" indent="1"/>
    </xf>
    <xf numFmtId="3" fontId="13" fillId="0" borderId="2" xfId="1" applyNumberFormat="1" applyFont="1" applyBorder="1" applyAlignment="1">
      <alignment horizontal="center" vertical="center"/>
    </xf>
    <xf numFmtId="3" fontId="9" fillId="0" borderId="2" xfId="1" applyNumberFormat="1" applyFont="1" applyBorder="1" applyAlignment="1">
      <alignment horizontal="left" vertical="center" wrapText="1" indent="1"/>
    </xf>
    <xf numFmtId="3" fontId="9" fillId="0" borderId="2" xfId="1" applyNumberFormat="1" applyFont="1" applyBorder="1" applyAlignment="1">
      <alignment horizontal="center" vertical="center"/>
    </xf>
    <xf numFmtId="3" fontId="10" fillId="0" borderId="2" xfId="1" applyNumberFormat="1" applyFont="1" applyBorder="1" applyAlignment="1">
      <alignment horizontal="center" vertical="center"/>
    </xf>
    <xf numFmtId="3" fontId="11" fillId="0" borderId="0" xfId="1" applyNumberFormat="1" applyFont="1" applyAlignment="1">
      <alignment horizontal="center" vertical="center"/>
    </xf>
    <xf numFmtId="3" fontId="15" fillId="0" borderId="0" xfId="1" applyNumberFormat="1" applyFont="1" applyAlignment="1">
      <alignment horizontal="center" vertical="center"/>
    </xf>
    <xf numFmtId="164" fontId="16" fillId="0" borderId="0" xfId="0" applyNumberFormat="1" applyFont="1"/>
    <xf numFmtId="3" fontId="13" fillId="0" borderId="4" xfId="1" applyNumberFormat="1" applyFont="1" applyBorder="1" applyAlignment="1">
      <alignment horizontal="left" vertical="center" wrapText="1"/>
    </xf>
    <xf numFmtId="3" fontId="14" fillId="0" borderId="5" xfId="1" applyNumberFormat="1" applyFont="1" applyBorder="1" applyAlignment="1">
      <alignment horizontal="center" vertical="center"/>
    </xf>
    <xf numFmtId="0" fontId="0" fillId="0" borderId="6" xfId="0" applyBorder="1"/>
    <xf numFmtId="3" fontId="13" fillId="0" borderId="3" xfId="1" applyNumberFormat="1" applyFont="1" applyBorder="1" applyAlignment="1">
      <alignment horizontal="center" vertical="center" wrapText="1"/>
    </xf>
    <xf numFmtId="3" fontId="13" fillId="0" borderId="7" xfId="1" applyNumberFormat="1" applyFont="1" applyBorder="1" applyAlignment="1">
      <alignment horizontal="center" vertical="center"/>
    </xf>
    <xf numFmtId="3" fontId="13" fillId="0" borderId="2" xfId="1" applyNumberFormat="1" applyFont="1" applyBorder="1" applyAlignment="1" applyProtection="1">
      <alignment horizontal="center" vertical="center"/>
      <protection locked="0"/>
    </xf>
    <xf numFmtId="3" fontId="13" fillId="0" borderId="7" xfId="1" quotePrefix="1" applyNumberFormat="1" applyFont="1" applyBorder="1" applyAlignment="1">
      <alignment horizontal="center" vertical="center"/>
    </xf>
    <xf numFmtId="3" fontId="14" fillId="0" borderId="2" xfId="1" applyNumberFormat="1" applyFont="1" applyBorder="1" applyAlignment="1">
      <alignment horizontal="center" vertical="center"/>
    </xf>
    <xf numFmtId="3" fontId="13" fillId="0" borderId="8" xfId="1" quotePrefix="1" applyNumberFormat="1" applyFont="1" applyBorder="1" applyAlignment="1">
      <alignment horizontal="center" vertical="center"/>
    </xf>
    <xf numFmtId="3" fontId="13" fillId="0" borderId="3" xfId="1" quotePrefix="1" applyNumberFormat="1" applyFont="1" applyBorder="1" applyAlignment="1">
      <alignment horizontal="center" vertical="center"/>
    </xf>
    <xf numFmtId="3" fontId="14" fillId="0" borderId="1" xfId="1" applyNumberFormat="1" applyFont="1" applyBorder="1" applyAlignment="1">
      <alignment horizontal="center" vertical="center"/>
    </xf>
    <xf numFmtId="3" fontId="13" fillId="0" borderId="2" xfId="1" quotePrefix="1" applyNumberFormat="1" applyFont="1" applyBorder="1" applyAlignment="1">
      <alignment horizontal="center" vertical="center"/>
    </xf>
    <xf numFmtId="3" fontId="14" fillId="0" borderId="4" xfId="1" applyNumberFormat="1" applyFont="1" applyBorder="1" applyAlignment="1">
      <alignment horizontal="center" vertical="center"/>
    </xf>
    <xf numFmtId="164" fontId="9" fillId="4" borderId="9" xfId="1" applyNumberFormat="1" applyFont="1" applyFill="1" applyBorder="1" applyAlignment="1">
      <alignment horizontal="left" vertical="center" wrapText="1"/>
    </xf>
    <xf numFmtId="164" fontId="10" fillId="4" borderId="10" xfId="1" applyNumberFormat="1" applyFont="1" applyFill="1" applyBorder="1" applyAlignment="1">
      <alignment horizontal="center" vertical="center" wrapText="1"/>
    </xf>
    <xf numFmtId="164" fontId="10" fillId="4" borderId="9" xfId="1" applyNumberFormat="1" applyFont="1" applyFill="1" applyBorder="1" applyAlignment="1">
      <alignment horizontal="center" vertical="center" wrapText="1"/>
    </xf>
    <xf numFmtId="3" fontId="13" fillId="0" borderId="2" xfId="1" applyNumberFormat="1" applyFont="1" applyBorder="1" applyAlignment="1">
      <alignment vertical="center"/>
    </xf>
    <xf numFmtId="3" fontId="13" fillId="0" borderId="9" xfId="1" applyNumberFormat="1" applyFont="1" applyBorder="1" applyAlignment="1">
      <alignment horizontal="left" vertical="center" wrapText="1" indent="1"/>
    </xf>
    <xf numFmtId="3" fontId="13" fillId="0" borderId="10" xfId="1" applyNumberFormat="1" applyFont="1" applyBorder="1" applyAlignment="1">
      <alignment horizontal="center" vertical="center"/>
    </xf>
    <xf numFmtId="3" fontId="13" fillId="0" borderId="9" xfId="1" applyNumberFormat="1" applyFont="1" applyBorder="1" applyAlignment="1" applyProtection="1">
      <alignment horizontal="center" vertical="center"/>
      <protection locked="0"/>
    </xf>
    <xf numFmtId="3" fontId="9" fillId="0" borderId="9" xfId="1" applyNumberFormat="1" applyFont="1" applyBorder="1" applyAlignment="1">
      <alignment horizontal="left" vertical="center" wrapText="1" indent="1"/>
    </xf>
    <xf numFmtId="3" fontId="9" fillId="0" borderId="10" xfId="1" applyNumberFormat="1" applyFont="1" applyBorder="1" applyAlignment="1">
      <alignment horizontal="center" vertical="center"/>
    </xf>
    <xf numFmtId="3" fontId="9" fillId="0" borderId="9" xfId="1" applyNumberFormat="1" applyFont="1" applyBorder="1" applyAlignment="1">
      <alignment horizontal="center" vertical="center"/>
    </xf>
    <xf numFmtId="3" fontId="10" fillId="4" borderId="0" xfId="1" applyNumberFormat="1" applyFont="1" applyFill="1" applyAlignment="1">
      <alignment vertical="center" wrapText="1"/>
    </xf>
    <xf numFmtId="3" fontId="14" fillId="0" borderId="2" xfId="0" applyNumberFormat="1" applyFont="1" applyBorder="1" applyAlignment="1">
      <alignment horizontal="left" vertical="center" wrapText="1" indent="2"/>
    </xf>
    <xf numFmtId="3" fontId="14" fillId="0" borderId="7" xfId="1" applyNumberFormat="1" applyFont="1" applyBorder="1" applyAlignment="1">
      <alignment horizontal="center" vertical="center"/>
    </xf>
    <xf numFmtId="3" fontId="14" fillId="0" borderId="2" xfId="0" applyNumberFormat="1" applyFont="1" applyBorder="1" applyAlignment="1" applyProtection="1">
      <alignment horizontal="center" vertical="center"/>
      <protection locked="0"/>
    </xf>
    <xf numFmtId="3" fontId="14" fillId="0" borderId="3" xfId="1" applyNumberFormat="1" applyFont="1" applyBorder="1" applyAlignment="1">
      <alignment horizontal="center" vertical="center"/>
    </xf>
    <xf numFmtId="3" fontId="9" fillId="5" borderId="2" xfId="1" applyNumberFormat="1" applyFont="1" applyFill="1" applyBorder="1" applyAlignment="1">
      <alignment horizontal="left" vertical="center" wrapText="1" indent="1"/>
    </xf>
    <xf numFmtId="3" fontId="10" fillId="5" borderId="2" xfId="1" applyNumberFormat="1" applyFont="1" applyFill="1" applyBorder="1" applyAlignment="1">
      <alignment horizontal="center" vertical="center"/>
    </xf>
    <xf numFmtId="9" fontId="10" fillId="0" borderId="2" xfId="0" applyNumberFormat="1" applyFont="1" applyBorder="1" applyAlignment="1">
      <alignment horizontal="center" vertical="center"/>
    </xf>
    <xf numFmtId="9" fontId="10" fillId="6" borderId="2" xfId="0" applyNumberFormat="1" applyFont="1" applyFill="1" applyBorder="1" applyAlignment="1">
      <alignment horizontal="center" vertical="center"/>
    </xf>
    <xf numFmtId="0" fontId="13" fillId="0" borderId="4" xfId="1" applyFont="1" applyBorder="1" applyAlignment="1">
      <alignment horizontal="left" vertical="center" wrapText="1"/>
    </xf>
    <xf numFmtId="0" fontId="13" fillId="0" borderId="4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3" fontId="14" fillId="5" borderId="2" xfId="1" applyNumberFormat="1" applyFont="1" applyFill="1" applyBorder="1" applyAlignment="1">
      <alignment horizontal="center" vertical="center"/>
    </xf>
    <xf numFmtId="9" fontId="14" fillId="0" borderId="2" xfId="0" applyNumberFormat="1" applyFont="1" applyBorder="1" applyAlignment="1">
      <alignment horizontal="center" vertical="center"/>
    </xf>
    <xf numFmtId="9" fontId="14" fillId="6" borderId="2" xfId="0" applyNumberFormat="1" applyFont="1" applyFill="1" applyBorder="1" applyAlignment="1">
      <alignment horizontal="center" vertical="center"/>
    </xf>
    <xf numFmtId="3" fontId="13" fillId="0" borderId="4" xfId="1" applyNumberFormat="1" applyFont="1" applyBorder="1" applyAlignment="1">
      <alignment horizontal="center" vertical="center"/>
    </xf>
    <xf numFmtId="3" fontId="13" fillId="0" borderId="8" xfId="1" applyNumberFormat="1" applyFont="1" applyBorder="1" applyAlignment="1">
      <alignment horizontal="center" vertical="center"/>
    </xf>
    <xf numFmtId="3" fontId="14" fillId="0" borderId="2" xfId="0" applyNumberFormat="1" applyFont="1" applyBorder="1" applyAlignment="1">
      <alignment horizontal="left" vertical="center" wrapText="1" indent="1"/>
    </xf>
    <xf numFmtId="0" fontId="14" fillId="0" borderId="2" xfId="0" applyFont="1" applyBorder="1" applyAlignment="1">
      <alignment horizontal="center" vertical="center"/>
    </xf>
    <xf numFmtId="3" fontId="14" fillId="0" borderId="9" xfId="0" applyNumberFormat="1" applyFont="1" applyBorder="1" applyAlignment="1">
      <alignment horizontal="left" vertical="center" wrapText="1" indent="1"/>
    </xf>
    <xf numFmtId="3" fontId="14" fillId="0" borderId="10" xfId="0" applyNumberFormat="1" applyFont="1" applyBorder="1" applyAlignment="1">
      <alignment horizontal="center" vertical="center"/>
    </xf>
    <xf numFmtId="3" fontId="14" fillId="0" borderId="9" xfId="0" applyNumberFormat="1" applyFont="1" applyBorder="1" applyAlignment="1" applyProtection="1">
      <alignment horizontal="center" vertical="center"/>
      <protection locked="0"/>
    </xf>
    <xf numFmtId="0" fontId="4" fillId="0" borderId="4" xfId="1" applyBorder="1" applyAlignment="1">
      <alignment horizontal="left" vertical="center" wrapText="1"/>
    </xf>
    <xf numFmtId="0" fontId="4" fillId="0" borderId="4" xfId="1" applyBorder="1" applyAlignment="1">
      <alignment horizontal="center" vertical="center"/>
    </xf>
    <xf numFmtId="164" fontId="10" fillId="4" borderId="4" xfId="1" applyNumberFormat="1" applyFont="1" applyFill="1" applyBorder="1" applyAlignment="1">
      <alignment horizontal="center" vertical="center" wrapText="1"/>
    </xf>
    <xf numFmtId="3" fontId="13" fillId="0" borderId="5" xfId="1" applyNumberFormat="1" applyFont="1" applyBorder="1" applyAlignment="1">
      <alignment horizontal="center" vertical="center"/>
    </xf>
    <xf numFmtId="3" fontId="13" fillId="0" borderId="4" xfId="1" applyNumberFormat="1" applyFont="1" applyBorder="1" applyAlignment="1" applyProtection="1">
      <alignment horizontal="center" vertical="center"/>
      <protection locked="0"/>
    </xf>
    <xf numFmtId="3" fontId="13" fillId="0" borderId="10" xfId="1" applyNumberFormat="1" applyFont="1" applyBorder="1" applyAlignment="1">
      <alignment vertical="center"/>
    </xf>
    <xf numFmtId="3" fontId="13" fillId="0" borderId="0" xfId="1" applyNumberFormat="1" applyFont="1" applyAlignment="1">
      <alignment horizontal="center" vertical="center"/>
    </xf>
    <xf numFmtId="3" fontId="13" fillId="0" borderId="1" xfId="1" applyNumberFormat="1" applyFont="1" applyBorder="1" applyAlignment="1">
      <alignment horizontal="center" vertical="center"/>
    </xf>
    <xf numFmtId="3" fontId="9" fillId="0" borderId="4" xfId="1" applyNumberFormat="1" applyFont="1" applyBorder="1" applyAlignment="1">
      <alignment horizontal="center" vertical="center"/>
    </xf>
    <xf numFmtId="3" fontId="9" fillId="0" borderId="4" xfId="1" applyNumberFormat="1" applyFont="1" applyBorder="1" applyAlignment="1">
      <alignment horizontal="left" vertical="center" wrapText="1" indent="1"/>
    </xf>
    <xf numFmtId="164" fontId="15" fillId="0" borderId="0" xfId="1" applyNumberFormat="1" applyFont="1" applyAlignment="1">
      <alignment horizontal="center" vertical="center"/>
    </xf>
    <xf numFmtId="3" fontId="14" fillId="0" borderId="2" xfId="3" applyNumberFormat="1" applyFont="1" applyFill="1" applyBorder="1" applyAlignment="1" applyProtection="1">
      <alignment horizontal="center" vertical="center"/>
    </xf>
    <xf numFmtId="3" fontId="14" fillId="0" borderId="2" xfId="3" applyNumberFormat="1" applyFont="1" applyFill="1" applyBorder="1" applyAlignment="1" applyProtection="1">
      <alignment horizontal="center" vertical="center"/>
      <protection locked="0"/>
    </xf>
    <xf numFmtId="3" fontId="14" fillId="0" borderId="2" xfId="3" applyNumberFormat="1" applyFont="1" applyBorder="1" applyAlignment="1">
      <alignment horizontal="center" vertical="center"/>
    </xf>
    <xf numFmtId="3" fontId="14" fillId="7" borderId="2" xfId="0" applyNumberFormat="1" applyFont="1" applyFill="1" applyBorder="1" applyAlignment="1">
      <alignment horizontal="left" vertical="center" wrapText="1" indent="1"/>
    </xf>
    <xf numFmtId="3" fontId="14" fillId="7" borderId="2" xfId="0" applyNumberFormat="1" applyFont="1" applyFill="1" applyBorder="1" applyAlignment="1">
      <alignment horizontal="center" vertical="center"/>
    </xf>
    <xf numFmtId="3" fontId="14" fillId="7" borderId="2" xfId="3" applyNumberFormat="1" applyFont="1" applyFill="1" applyBorder="1" applyAlignment="1" applyProtection="1">
      <alignment horizontal="center" vertical="center"/>
    </xf>
    <xf numFmtId="3" fontId="13" fillId="7" borderId="2" xfId="1" applyNumberFormat="1" applyFont="1" applyFill="1" applyBorder="1" applyAlignment="1">
      <alignment horizontal="center" vertical="center"/>
    </xf>
    <xf numFmtId="3" fontId="14" fillId="7" borderId="2" xfId="3" applyNumberFormat="1" applyFont="1" applyFill="1" applyBorder="1" applyAlignment="1">
      <alignment horizontal="center" vertical="center"/>
    </xf>
    <xf numFmtId="3" fontId="10" fillId="0" borderId="2" xfId="0" applyNumberFormat="1" applyFont="1" applyBorder="1" applyAlignment="1">
      <alignment horizontal="left" vertical="center" wrapText="1" indent="1"/>
    </xf>
    <xf numFmtId="3" fontId="10" fillId="0" borderId="2" xfId="3" applyNumberFormat="1" applyFont="1" applyFill="1" applyBorder="1" applyAlignment="1" applyProtection="1">
      <alignment horizontal="center" vertical="center"/>
    </xf>
    <xf numFmtId="3" fontId="10" fillId="0" borderId="4" xfId="0" applyNumberFormat="1" applyFont="1" applyBorder="1" applyAlignment="1">
      <alignment horizontal="left" vertical="center" wrapText="1" indent="1"/>
    </xf>
    <xf numFmtId="3" fontId="10" fillId="0" borderId="4" xfId="3" applyNumberFormat="1" applyFont="1" applyFill="1" applyBorder="1" applyAlignment="1" applyProtection="1">
      <alignment horizontal="center" vertical="center"/>
    </xf>
    <xf numFmtId="3" fontId="10" fillId="0" borderId="4" xfId="3" applyNumberFormat="1" applyFont="1" applyBorder="1" applyAlignment="1">
      <alignment horizontal="center" vertical="center"/>
    </xf>
    <xf numFmtId="3" fontId="10" fillId="0" borderId="10" xfId="3" applyNumberFormat="1" applyFont="1" applyFill="1" applyBorder="1" applyAlignment="1" applyProtection="1">
      <alignment horizontal="center" vertical="center"/>
    </xf>
    <xf numFmtId="3" fontId="14" fillId="7" borderId="9" xfId="0" applyNumberFormat="1" applyFont="1" applyFill="1" applyBorder="1" applyAlignment="1">
      <alignment horizontal="left" vertical="center" wrapText="1" indent="1"/>
    </xf>
    <xf numFmtId="3" fontId="10" fillId="0" borderId="9" xfId="0" applyNumberFormat="1" applyFont="1" applyBorder="1" applyAlignment="1">
      <alignment horizontal="left" vertical="center" wrapText="1" indent="1"/>
    </xf>
    <xf numFmtId="3" fontId="14" fillId="0" borderId="10" xfId="3" applyNumberFormat="1" applyFont="1" applyFill="1" applyBorder="1" applyAlignment="1" applyProtection="1">
      <alignment horizontal="center" vertical="center"/>
    </xf>
    <xf numFmtId="3" fontId="14" fillId="0" borderId="9" xfId="3" applyNumberFormat="1" applyFont="1" applyFill="1" applyBorder="1" applyAlignment="1" applyProtection="1">
      <alignment horizontal="center" vertical="center"/>
      <protection locked="0"/>
    </xf>
    <xf numFmtId="3" fontId="14" fillId="0" borderId="2" xfId="3" applyNumberFormat="1" applyFont="1" applyFill="1" applyBorder="1" applyAlignment="1">
      <alignment horizontal="center" vertical="center"/>
    </xf>
    <xf numFmtId="3" fontId="14" fillId="0" borderId="7" xfId="3" applyNumberFormat="1" applyFont="1" applyFill="1" applyBorder="1" applyAlignment="1" applyProtection="1">
      <alignment horizontal="center" vertical="center"/>
    </xf>
    <xf numFmtId="3" fontId="14" fillId="0" borderId="11" xfId="3" applyNumberFormat="1" applyFont="1" applyFill="1" applyBorder="1" applyAlignment="1" applyProtection="1">
      <alignment horizontal="center" vertical="center"/>
    </xf>
    <xf numFmtId="3" fontId="14" fillId="0" borderId="3" xfId="3" applyNumberFormat="1" applyFont="1" applyFill="1" applyBorder="1" applyAlignment="1" applyProtection="1">
      <alignment horizontal="center" vertical="center"/>
    </xf>
    <xf numFmtId="164" fontId="9" fillId="3" borderId="2" xfId="1" applyNumberFormat="1" applyFont="1" applyFill="1" applyBorder="1" applyAlignment="1">
      <alignment horizontal="center" vertical="center"/>
    </xf>
    <xf numFmtId="164" fontId="9" fillId="4" borderId="10" xfId="1" applyNumberFormat="1" applyFont="1" applyFill="1" applyBorder="1" applyAlignment="1">
      <alignment horizontal="center" vertical="center"/>
    </xf>
    <xf numFmtId="3" fontId="10" fillId="0" borderId="9" xfId="3" applyNumberFormat="1" applyFont="1" applyFill="1" applyBorder="1" applyAlignment="1" applyProtection="1">
      <alignment horizontal="center" vertical="center"/>
    </xf>
    <xf numFmtId="0" fontId="4" fillId="0" borderId="0" xfId="1" applyAlignment="1">
      <alignment horizontal="left" vertical="center"/>
    </xf>
    <xf numFmtId="3" fontId="10" fillId="4" borderId="9" xfId="1" applyNumberFormat="1" applyFont="1" applyFill="1" applyBorder="1" applyAlignment="1">
      <alignment vertical="center" wrapText="1"/>
    </xf>
    <xf numFmtId="3" fontId="10" fillId="4" borderId="4" xfId="1" applyNumberFormat="1" applyFont="1" applyFill="1" applyBorder="1" applyAlignment="1">
      <alignment vertical="center" wrapText="1"/>
    </xf>
    <xf numFmtId="3" fontId="10" fillId="4" borderId="10" xfId="1" applyNumberFormat="1" applyFont="1" applyFill="1" applyBorder="1" applyAlignment="1">
      <alignment vertical="center" wrapText="1"/>
    </xf>
    <xf numFmtId="3" fontId="14" fillId="0" borderId="2" xfId="1" applyNumberFormat="1" applyFont="1" applyBorder="1" applyAlignment="1">
      <alignment horizontal="center" vertical="center" wrapText="1"/>
    </xf>
    <xf numFmtId="3" fontId="10" fillId="0" borderId="2" xfId="1" applyNumberFormat="1" applyFont="1" applyBorder="1" applyAlignment="1">
      <alignment horizontal="center" vertical="center" wrapText="1"/>
    </xf>
    <xf numFmtId="3" fontId="13" fillId="7" borderId="2" xfId="1" applyNumberFormat="1" applyFont="1" applyFill="1" applyBorder="1" applyAlignment="1">
      <alignment horizontal="left" vertical="center" wrapText="1" indent="1"/>
    </xf>
    <xf numFmtId="164" fontId="10" fillId="4" borderId="9" xfId="1" applyNumberFormat="1" applyFont="1" applyFill="1" applyBorder="1" applyAlignment="1">
      <alignment horizontal="left" vertical="center" wrapText="1"/>
    </xf>
    <xf numFmtId="3" fontId="17" fillId="0" borderId="4" xfId="3" applyNumberFormat="1" applyFont="1" applyBorder="1" applyAlignment="1">
      <alignment horizontal="center" vertical="center"/>
    </xf>
    <xf numFmtId="164" fontId="17" fillId="4" borderId="10" xfId="1" applyNumberFormat="1" applyFont="1" applyFill="1" applyBorder="1" applyAlignment="1">
      <alignment horizontal="center" vertical="center" wrapText="1"/>
    </xf>
    <xf numFmtId="164" fontId="17" fillId="4" borderId="2" xfId="1" applyNumberFormat="1" applyFont="1" applyFill="1" applyBorder="1" applyAlignment="1">
      <alignment horizontal="center" vertical="center" wrapText="1"/>
    </xf>
    <xf numFmtId="165" fontId="18" fillId="0" borderId="0" xfId="4" applyNumberFormat="1" applyFont="1" applyAlignment="1">
      <alignment horizontal="center" vertical="center"/>
    </xf>
    <xf numFmtId="3" fontId="19" fillId="0" borderId="0" xfId="1" applyNumberFormat="1" applyFont="1" applyAlignment="1">
      <alignment horizontal="center" vertical="center"/>
    </xf>
    <xf numFmtId="3" fontId="16" fillId="0" borderId="0" xfId="0" applyNumberFormat="1" applyFont="1"/>
    <xf numFmtId="3" fontId="0" fillId="0" borderId="0" xfId="0" applyNumberFormat="1"/>
    <xf numFmtId="3" fontId="0" fillId="0" borderId="6" xfId="0" applyNumberFormat="1" applyBorder="1"/>
    <xf numFmtId="3" fontId="20" fillId="0" borderId="9" xfId="0" applyNumberFormat="1" applyFont="1" applyBorder="1" applyAlignment="1">
      <alignment horizontal="left" vertical="center" wrapText="1" indent="1"/>
    </xf>
    <xf numFmtId="3" fontId="20" fillId="6" borderId="2" xfId="3" applyNumberFormat="1" applyFont="1" applyFill="1" applyBorder="1" applyAlignment="1">
      <alignment horizontal="center" vertical="center"/>
    </xf>
    <xf numFmtId="166" fontId="20" fillId="6" borderId="2" xfId="2" applyNumberFormat="1" applyFont="1" applyFill="1" applyBorder="1" applyAlignment="1">
      <alignment horizontal="center" vertical="center"/>
    </xf>
    <xf numFmtId="0" fontId="21" fillId="0" borderId="0" xfId="1" applyFont="1" applyAlignment="1">
      <alignment horizontal="center" vertical="center"/>
    </xf>
    <xf numFmtId="3" fontId="20" fillId="0" borderId="2" xfId="3" applyNumberFormat="1" applyFont="1" applyBorder="1" applyAlignment="1">
      <alignment horizontal="center" vertical="center"/>
    </xf>
    <xf numFmtId="3" fontId="17" fillId="0" borderId="4" xfId="0" applyNumberFormat="1" applyFont="1" applyBorder="1" applyAlignment="1">
      <alignment horizontal="left" vertical="center" wrapText="1" indent="1"/>
    </xf>
    <xf numFmtId="3" fontId="17" fillId="0" borderId="10" xfId="3" applyNumberFormat="1" applyFont="1" applyBorder="1" applyAlignment="1">
      <alignment horizontal="center" vertical="center"/>
    </xf>
    <xf numFmtId="3" fontId="20" fillId="7" borderId="9" xfId="0" applyNumberFormat="1" applyFont="1" applyFill="1" applyBorder="1" applyAlignment="1">
      <alignment horizontal="left" vertical="center" wrapText="1" indent="1"/>
    </xf>
    <xf numFmtId="3" fontId="20" fillId="7" borderId="2" xfId="3" applyNumberFormat="1" applyFont="1" applyFill="1" applyBorder="1" applyAlignment="1">
      <alignment horizontal="center" vertical="center"/>
    </xf>
    <xf numFmtId="9" fontId="19" fillId="0" borderId="0" xfId="1" applyNumberFormat="1" applyFont="1" applyAlignment="1">
      <alignment horizontal="center" vertical="center"/>
    </xf>
    <xf numFmtId="3" fontId="22" fillId="0" borderId="0" xfId="0" applyNumberFormat="1" applyFont="1"/>
    <xf numFmtId="3" fontId="23" fillId="0" borderId="0" xfId="0" applyNumberFormat="1" applyFont="1"/>
    <xf numFmtId="3" fontId="23" fillId="0" borderId="6" xfId="0" applyNumberFormat="1" applyFont="1" applyBorder="1"/>
    <xf numFmtId="3" fontId="10" fillId="0" borderId="2" xfId="3" applyNumberFormat="1" applyFont="1" applyBorder="1" applyAlignment="1">
      <alignment horizontal="center" vertical="center"/>
    </xf>
    <xf numFmtId="166" fontId="10" fillId="6" borderId="2" xfId="2" applyNumberFormat="1" applyFont="1" applyFill="1" applyBorder="1" applyAlignment="1">
      <alignment horizontal="center" vertical="center"/>
    </xf>
    <xf numFmtId="0" fontId="24" fillId="0" borderId="4" xfId="1" applyFont="1" applyBorder="1" applyAlignment="1">
      <alignment horizontal="left" vertical="center" wrapText="1"/>
    </xf>
    <xf numFmtId="0" fontId="24" fillId="0" borderId="4" xfId="1" applyFont="1" applyBorder="1" applyAlignment="1">
      <alignment horizontal="center" vertical="center"/>
    </xf>
    <xf numFmtId="0" fontId="25" fillId="0" borderId="0" xfId="1" applyFont="1" applyAlignment="1">
      <alignment vertical="center"/>
    </xf>
    <xf numFmtId="0" fontId="25" fillId="0" borderId="0" xfId="1" applyFont="1"/>
    <xf numFmtId="0" fontId="14" fillId="0" borderId="0" xfId="1" applyFont="1" applyAlignment="1">
      <alignment vertical="center"/>
    </xf>
    <xf numFmtId="164" fontId="10" fillId="8" borderId="2" xfId="1" applyNumberFormat="1" applyFont="1" applyFill="1" applyBorder="1" applyAlignment="1">
      <alignment horizontal="center" vertical="center" wrapText="1"/>
    </xf>
    <xf numFmtId="164" fontId="10" fillId="8" borderId="2" xfId="1" applyNumberFormat="1" applyFont="1" applyFill="1" applyBorder="1" applyAlignment="1">
      <alignment horizontal="center" vertical="center"/>
    </xf>
    <xf numFmtId="164" fontId="10" fillId="0" borderId="0" xfId="1" applyNumberFormat="1" applyFont="1" applyAlignment="1">
      <alignment vertical="center"/>
    </xf>
    <xf numFmtId="164" fontId="10" fillId="0" borderId="0" xfId="1" applyNumberFormat="1" applyFont="1"/>
    <xf numFmtId="10" fontId="10" fillId="9" borderId="3" xfId="1" applyNumberFormat="1" applyFont="1" applyFill="1" applyBorder="1" applyAlignment="1">
      <alignment horizontal="left" vertical="center" wrapText="1"/>
    </xf>
    <xf numFmtId="9" fontId="10" fillId="3" borderId="3" xfId="1" applyNumberFormat="1" applyFont="1" applyFill="1" applyBorder="1" applyAlignment="1">
      <alignment horizontal="center" vertical="center"/>
    </xf>
    <xf numFmtId="166" fontId="10" fillId="3" borderId="3" xfId="0" applyNumberFormat="1" applyFont="1" applyFill="1" applyBorder="1" applyAlignment="1">
      <alignment horizontal="center" vertical="center"/>
    </xf>
    <xf numFmtId="10" fontId="10" fillId="0" borderId="0" xfId="1" applyNumberFormat="1" applyFont="1" applyAlignment="1">
      <alignment vertical="center"/>
    </xf>
    <xf numFmtId="3" fontId="14" fillId="5" borderId="2" xfId="1" applyNumberFormat="1" applyFont="1" applyFill="1" applyBorder="1" applyAlignment="1">
      <alignment horizontal="left" vertical="center" wrapText="1" indent="2"/>
    </xf>
    <xf numFmtId="3" fontId="14" fillId="0" borderId="0" xfId="1" applyNumberFormat="1" applyFont="1" applyAlignment="1">
      <alignment vertical="center"/>
    </xf>
    <xf numFmtId="3" fontId="14" fillId="0" borderId="0" xfId="1" applyNumberFormat="1" applyFont="1"/>
    <xf numFmtId="10" fontId="10" fillId="9" borderId="2" xfId="1" applyNumberFormat="1" applyFont="1" applyFill="1" applyBorder="1" applyAlignment="1">
      <alignment horizontal="left" vertical="center" wrapText="1"/>
    </xf>
    <xf numFmtId="9" fontId="10" fillId="3" borderId="2" xfId="1" applyNumberFormat="1" applyFont="1" applyFill="1" applyBorder="1" applyAlignment="1">
      <alignment horizontal="center" vertical="center"/>
    </xf>
    <xf numFmtId="166" fontId="10" fillId="3" borderId="2" xfId="0" applyNumberFormat="1" applyFont="1" applyFill="1" applyBorder="1" applyAlignment="1">
      <alignment horizontal="center" vertical="center"/>
    </xf>
    <xf numFmtId="9" fontId="10" fillId="9" borderId="2" xfId="1" applyNumberFormat="1" applyFont="1" applyFill="1" applyBorder="1" applyAlignment="1">
      <alignment horizontal="center" vertical="center"/>
    </xf>
    <xf numFmtId="166" fontId="10" fillId="9" borderId="2" xfId="0" applyNumberFormat="1" applyFont="1" applyFill="1" applyBorder="1" applyAlignment="1">
      <alignment horizontal="center" vertical="center"/>
    </xf>
    <xf numFmtId="3" fontId="26" fillId="7" borderId="2" xfId="0" applyNumberFormat="1" applyFont="1" applyFill="1" applyBorder="1" applyAlignment="1">
      <alignment horizontal="center" vertical="center"/>
    </xf>
    <xf numFmtId="3" fontId="26" fillId="0" borderId="2" xfId="0" applyNumberFormat="1" applyFont="1" applyBorder="1" applyAlignment="1">
      <alignment horizontal="center" vertical="center"/>
    </xf>
    <xf numFmtId="167" fontId="14" fillId="5" borderId="2" xfId="1" applyNumberFormat="1" applyFont="1" applyFill="1" applyBorder="1" applyAlignment="1">
      <alignment horizontal="left" vertical="center" wrapText="1" indent="2"/>
    </xf>
    <xf numFmtId="167" fontId="10" fillId="5" borderId="2" xfId="1" applyNumberFormat="1" applyFont="1" applyFill="1" applyBorder="1" applyAlignment="1">
      <alignment horizontal="center" vertical="center"/>
    </xf>
    <xf numFmtId="167" fontId="14" fillId="0" borderId="2" xfId="0" applyNumberFormat="1" applyFont="1" applyBorder="1" applyAlignment="1">
      <alignment horizontal="center" vertical="center"/>
    </xf>
    <xf numFmtId="167" fontId="14" fillId="7" borderId="2" xfId="0" applyNumberFormat="1" applyFont="1" applyFill="1" applyBorder="1" applyAlignment="1">
      <alignment horizontal="center" vertical="center"/>
    </xf>
    <xf numFmtId="167" fontId="14" fillId="0" borderId="2" xfId="0" applyNumberFormat="1" applyFont="1" applyBorder="1" applyAlignment="1" applyProtection="1">
      <alignment horizontal="center" vertical="center"/>
      <protection locked="0"/>
    </xf>
    <xf numFmtId="167" fontId="14" fillId="0" borderId="0" xfId="1" applyNumberFormat="1" applyFont="1"/>
    <xf numFmtId="164" fontId="10" fillId="8" borderId="12" xfId="1" applyNumberFormat="1" applyFont="1" applyFill="1" applyBorder="1" applyAlignment="1">
      <alignment horizontal="center" vertical="center" wrapText="1"/>
    </xf>
    <xf numFmtId="164" fontId="10" fillId="8" borderId="12" xfId="1" applyNumberFormat="1" applyFont="1" applyFill="1" applyBorder="1" applyAlignment="1">
      <alignment horizontal="centerContinuous" vertical="center"/>
    </xf>
    <xf numFmtId="164" fontId="10" fillId="8" borderId="13" xfId="1" applyNumberFormat="1" applyFont="1" applyFill="1" applyBorder="1" applyAlignment="1">
      <alignment horizontal="centerContinuous" vertical="center"/>
    </xf>
    <xf numFmtId="164" fontId="10" fillId="8" borderId="3" xfId="1" applyNumberFormat="1" applyFont="1" applyFill="1" applyBorder="1" applyAlignment="1">
      <alignment horizontal="centerContinuous" vertical="center"/>
    </xf>
    <xf numFmtId="164" fontId="10" fillId="8" borderId="3" xfId="1" applyNumberFormat="1" applyFont="1" applyFill="1" applyBorder="1" applyAlignment="1">
      <alignment horizontal="centerContinuous" vertical="center" wrapText="1"/>
    </xf>
    <xf numFmtId="164" fontId="10" fillId="8" borderId="11" xfId="1" applyNumberFormat="1" applyFont="1" applyFill="1" applyBorder="1" applyAlignment="1">
      <alignment horizontal="center" vertical="center" wrapText="1"/>
    </xf>
    <xf numFmtId="164" fontId="10" fillId="8" borderId="14" xfId="1" applyNumberFormat="1" applyFont="1" applyFill="1" applyBorder="1" applyAlignment="1">
      <alignment horizontal="centerContinuous" vertical="center"/>
    </xf>
    <xf numFmtId="164" fontId="10" fillId="8" borderId="15" xfId="1" applyNumberFormat="1" applyFont="1" applyFill="1" applyBorder="1" applyAlignment="1">
      <alignment horizontal="centerContinuous" vertical="center"/>
    </xf>
    <xf numFmtId="164" fontId="10" fillId="8" borderId="11" xfId="1" applyNumberFormat="1" applyFont="1" applyFill="1" applyBorder="1" applyAlignment="1">
      <alignment horizontal="centerContinuous" vertical="center"/>
    </xf>
    <xf numFmtId="164" fontId="10" fillId="8" borderId="14" xfId="1" applyNumberFormat="1" applyFont="1" applyFill="1" applyBorder="1" applyAlignment="1">
      <alignment horizontal="center" vertical="center"/>
    </xf>
    <xf numFmtId="164" fontId="10" fillId="8" borderId="15" xfId="1" applyNumberFormat="1" applyFont="1" applyFill="1" applyBorder="1" applyAlignment="1">
      <alignment horizontal="center" vertical="center"/>
    </xf>
    <xf numFmtId="164" fontId="10" fillId="8" borderId="16" xfId="1" applyNumberFormat="1" applyFont="1" applyFill="1" applyBorder="1" applyAlignment="1">
      <alignment horizontal="centerContinuous" vertical="center"/>
    </xf>
    <xf numFmtId="164" fontId="10" fillId="8" borderId="3" xfId="1" applyNumberFormat="1" applyFont="1" applyFill="1" applyBorder="1" applyAlignment="1">
      <alignment horizontal="center" vertical="center"/>
    </xf>
    <xf numFmtId="164" fontId="10" fillId="0" borderId="0" xfId="1" applyNumberFormat="1" applyFont="1" applyAlignment="1">
      <alignment horizontal="center" vertical="center"/>
    </xf>
    <xf numFmtId="10" fontId="10" fillId="9" borderId="11" xfId="1" applyNumberFormat="1" applyFont="1" applyFill="1" applyBorder="1" applyAlignment="1">
      <alignment horizontal="left" vertical="center" wrapText="1"/>
    </xf>
    <xf numFmtId="9" fontId="10" fillId="3" borderId="14" xfId="1" applyNumberFormat="1" applyFont="1" applyFill="1" applyBorder="1" applyAlignment="1">
      <alignment horizontal="centerContinuous" vertical="center"/>
    </xf>
    <xf numFmtId="166" fontId="10" fillId="3" borderId="15" xfId="0" applyNumberFormat="1" applyFont="1" applyFill="1" applyBorder="1" applyAlignment="1">
      <alignment horizontal="centerContinuous" vertical="center"/>
    </xf>
    <xf numFmtId="9" fontId="10" fillId="3" borderId="11" xfId="1" applyNumberFormat="1" applyFont="1" applyFill="1" applyBorder="1" applyAlignment="1">
      <alignment horizontal="centerContinuous" vertical="center"/>
    </xf>
    <xf numFmtId="166" fontId="10" fillId="3" borderId="11" xfId="0" applyNumberFormat="1" applyFont="1" applyFill="1" applyBorder="1" applyAlignment="1">
      <alignment horizontal="centerContinuous" vertical="center"/>
    </xf>
    <xf numFmtId="9" fontId="10" fillId="0" borderId="0" xfId="1" applyNumberFormat="1" applyFont="1" applyAlignment="1">
      <alignment horizontal="center" vertical="center"/>
    </xf>
    <xf numFmtId="3" fontId="14" fillId="5" borderId="11" xfId="1" applyNumberFormat="1" applyFont="1" applyFill="1" applyBorder="1" applyAlignment="1">
      <alignment horizontal="left" vertical="center" wrapText="1" indent="2"/>
    </xf>
    <xf numFmtId="10" fontId="14" fillId="0" borderId="14" xfId="1" applyNumberFormat="1" applyFont="1" applyBorder="1" applyAlignment="1">
      <alignment horizontal="center" vertical="center"/>
    </xf>
    <xf numFmtId="10" fontId="14" fillId="0" borderId="15" xfId="1" applyNumberFormat="1" applyFont="1" applyBorder="1" applyAlignment="1">
      <alignment horizontal="center" vertical="center"/>
    </xf>
    <xf numFmtId="10" fontId="14" fillId="0" borderId="0" xfId="1" applyNumberFormat="1" applyFont="1" applyAlignment="1">
      <alignment horizontal="center" vertical="center"/>
    </xf>
    <xf numFmtId="10" fontId="14" fillId="0" borderId="16" xfId="1" applyNumberFormat="1" applyFont="1" applyBorder="1" applyAlignment="1">
      <alignment horizontal="center" vertical="center"/>
    </xf>
    <xf numFmtId="10" fontId="14" fillId="0" borderId="2" xfId="1" applyNumberFormat="1" applyFont="1" applyBorder="1" applyAlignment="1">
      <alignment horizontal="center" vertical="center"/>
    </xf>
    <xf numFmtId="3" fontId="10" fillId="5" borderId="11" xfId="1" applyNumberFormat="1" applyFont="1" applyFill="1" applyBorder="1" applyAlignment="1">
      <alignment horizontal="left" vertical="center" wrapText="1" indent="2"/>
    </xf>
    <xf numFmtId="10" fontId="10" fillId="0" borderId="2" xfId="1" applyNumberFormat="1" applyFont="1" applyBorder="1" applyAlignment="1">
      <alignment horizontal="center" vertical="center"/>
    </xf>
    <xf numFmtId="10" fontId="10" fillId="0" borderId="0" xfId="1" applyNumberFormat="1" applyFont="1" applyAlignment="1">
      <alignment horizontal="center" vertical="center"/>
    </xf>
    <xf numFmtId="3" fontId="14" fillId="5" borderId="16" xfId="1" applyNumberFormat="1" applyFont="1" applyFill="1" applyBorder="1" applyAlignment="1">
      <alignment horizontal="left" vertical="center" wrapText="1" indent="2"/>
    </xf>
    <xf numFmtId="3" fontId="10" fillId="5" borderId="16" xfId="1" applyNumberFormat="1" applyFont="1" applyFill="1" applyBorder="1" applyAlignment="1">
      <alignment horizontal="center" vertical="center"/>
    </xf>
    <xf numFmtId="3" fontId="14" fillId="0" borderId="16" xfId="0" applyNumberFormat="1" applyFont="1" applyBorder="1" applyAlignment="1">
      <alignment horizontal="center" vertical="center"/>
    </xf>
    <xf numFmtId="3" fontId="14" fillId="0" borderId="17" xfId="0" applyNumberFormat="1" applyFont="1" applyBorder="1" applyAlignment="1">
      <alignment horizontal="center" vertical="center"/>
    </xf>
    <xf numFmtId="164" fontId="10" fillId="3" borderId="11" xfId="1" applyNumberFormat="1" applyFont="1" applyFill="1" applyBorder="1" applyAlignment="1">
      <alignment horizontal="centerContinuous" vertical="center"/>
    </xf>
    <xf numFmtId="164" fontId="10" fillId="3" borderId="11" xfId="1" applyNumberFormat="1" applyFont="1" applyFill="1" applyBorder="1" applyAlignment="1">
      <alignment horizontal="center" vertical="center"/>
    </xf>
    <xf numFmtId="166" fontId="10" fillId="3" borderId="11" xfId="0" applyNumberFormat="1" applyFont="1" applyFill="1" applyBorder="1" applyAlignment="1">
      <alignment horizontal="center" vertical="center"/>
    </xf>
    <xf numFmtId="10" fontId="14" fillId="5" borderId="11" xfId="1" applyNumberFormat="1" applyFont="1" applyFill="1" applyBorder="1" applyAlignment="1">
      <alignment horizontal="center" vertical="center"/>
    </xf>
    <xf numFmtId="10" fontId="14" fillId="0" borderId="11" xfId="0" applyNumberFormat="1" applyFont="1" applyBorder="1" applyAlignment="1">
      <alignment horizontal="center" vertical="center"/>
    </xf>
    <xf numFmtId="10" fontId="10" fillId="5" borderId="11" xfId="1" applyNumberFormat="1" applyFont="1" applyFill="1" applyBorder="1" applyAlignment="1">
      <alignment horizontal="center" vertical="center"/>
    </xf>
    <xf numFmtId="10" fontId="10" fillId="0" borderId="11" xfId="0" applyNumberFormat="1" applyFont="1" applyBorder="1" applyAlignment="1">
      <alignment horizontal="center" vertical="center"/>
    </xf>
    <xf numFmtId="3" fontId="10" fillId="0" borderId="0" xfId="1" applyNumberFormat="1" applyFont="1"/>
    <xf numFmtId="3" fontId="14" fillId="0" borderId="18" xfId="0" applyNumberFormat="1" applyFont="1" applyBorder="1" applyAlignment="1">
      <alignment horizontal="center" vertical="center"/>
    </xf>
    <xf numFmtId="164" fontId="10" fillId="3" borderId="14" xfId="1" applyNumberFormat="1" applyFont="1" applyFill="1" applyBorder="1" applyAlignment="1">
      <alignment horizontal="centerContinuous" vertical="center"/>
    </xf>
    <xf numFmtId="164" fontId="10" fillId="3" borderId="2" xfId="1" applyNumberFormat="1" applyFont="1" applyFill="1" applyBorder="1" applyAlignment="1">
      <alignment horizontal="centerContinuous" vertical="center"/>
    </xf>
    <xf numFmtId="10" fontId="14" fillId="0" borderId="0" xfId="0" applyNumberFormat="1" applyFont="1" applyAlignment="1">
      <alignment horizontal="center" vertical="center"/>
    </xf>
    <xf numFmtId="10" fontId="10" fillId="9" borderId="11" xfId="1" applyNumberFormat="1" applyFont="1" applyFill="1" applyBorder="1" applyAlignment="1">
      <alignment horizontal="left" vertical="center" wrapText="1" indent="1"/>
    </xf>
    <xf numFmtId="164" fontId="10" fillId="3" borderId="12" xfId="1" applyNumberFormat="1" applyFont="1" applyFill="1" applyBorder="1" applyAlignment="1">
      <alignment horizontal="centerContinuous" vertical="center"/>
    </xf>
    <xf numFmtId="3" fontId="14" fillId="5" borderId="11" xfId="1" applyNumberFormat="1" applyFont="1" applyFill="1" applyBorder="1" applyAlignment="1">
      <alignment horizontal="center" vertical="center"/>
    </xf>
    <xf numFmtId="3" fontId="14" fillId="0" borderId="11" xfId="0" applyNumberFormat="1" applyFont="1" applyBorder="1" applyAlignment="1">
      <alignment horizontal="center" vertical="center"/>
    </xf>
    <xf numFmtId="10" fontId="20" fillId="0" borderId="19" xfId="0" applyNumberFormat="1" applyFont="1" applyBorder="1" applyAlignment="1">
      <alignment horizontal="center" vertical="center"/>
    </xf>
    <xf numFmtId="3" fontId="10" fillId="5" borderId="14" xfId="1" applyNumberFormat="1" applyFont="1" applyFill="1" applyBorder="1" applyAlignment="1">
      <alignment horizontal="centerContinuous" vertical="center"/>
    </xf>
    <xf numFmtId="3" fontId="10" fillId="5" borderId="15" xfId="1" applyNumberFormat="1" applyFont="1" applyFill="1" applyBorder="1" applyAlignment="1">
      <alignment horizontal="centerContinuous" vertical="center"/>
    </xf>
    <xf numFmtId="3" fontId="10" fillId="0" borderId="15" xfId="0" applyNumberFormat="1" applyFont="1" applyBorder="1" applyAlignment="1">
      <alignment horizontal="centerContinuous" vertical="center"/>
    </xf>
    <xf numFmtId="3" fontId="10" fillId="5" borderId="11" xfId="1" applyNumberFormat="1" applyFont="1" applyFill="1" applyBorder="1" applyAlignment="1">
      <alignment horizontal="center" vertical="center"/>
    </xf>
    <xf numFmtId="3" fontId="10" fillId="0" borderId="11" xfId="0" applyNumberFormat="1" applyFont="1" applyBorder="1" applyAlignment="1">
      <alignment horizontal="center" vertical="center"/>
    </xf>
    <xf numFmtId="10" fontId="10" fillId="0" borderId="19" xfId="0" applyNumberFormat="1" applyFont="1" applyBorder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0" fontId="14" fillId="0" borderId="16" xfId="1" applyFont="1" applyBorder="1" applyAlignment="1">
      <alignment vertical="center"/>
    </xf>
    <xf numFmtId="0" fontId="14" fillId="0" borderId="16" xfId="1" applyFont="1" applyBorder="1" applyAlignment="1">
      <alignment horizontal="center" vertical="center"/>
    </xf>
    <xf numFmtId="0" fontId="14" fillId="0" borderId="18" xfId="1" applyFont="1" applyBorder="1" applyAlignment="1">
      <alignment vertical="center"/>
    </xf>
    <xf numFmtId="166" fontId="10" fillId="3" borderId="14" xfId="0" applyNumberFormat="1" applyFont="1" applyFill="1" applyBorder="1" applyAlignment="1">
      <alignment horizontal="centerContinuous" vertical="center"/>
    </xf>
    <xf numFmtId="164" fontId="10" fillId="3" borderId="20" xfId="1" applyNumberFormat="1" applyFont="1" applyFill="1" applyBorder="1" applyAlignment="1">
      <alignment horizontal="centerContinuous" vertical="center"/>
    </xf>
    <xf numFmtId="164" fontId="10" fillId="3" borderId="21" xfId="1" applyNumberFormat="1" applyFont="1" applyFill="1" applyBorder="1" applyAlignment="1">
      <alignment horizontal="centerContinuous" vertical="center"/>
    </xf>
    <xf numFmtId="166" fontId="10" fillId="3" borderId="14" xfId="0" applyNumberFormat="1" applyFont="1" applyFill="1" applyBorder="1" applyAlignment="1">
      <alignment horizontal="center" vertical="center"/>
    </xf>
    <xf numFmtId="164" fontId="10" fillId="3" borderId="22" xfId="1" applyNumberFormat="1" applyFont="1" applyFill="1" applyBorder="1" applyAlignment="1">
      <alignment horizontal="center" vertical="center"/>
    </xf>
    <xf numFmtId="166" fontId="10" fillId="3" borderId="19" xfId="0" applyNumberFormat="1" applyFont="1" applyFill="1" applyBorder="1" applyAlignment="1">
      <alignment horizontal="center" vertical="center"/>
    </xf>
    <xf numFmtId="3" fontId="14" fillId="0" borderId="0" xfId="1" applyNumberFormat="1" applyFont="1" applyAlignment="1">
      <alignment horizontal="center"/>
    </xf>
    <xf numFmtId="10" fontId="14" fillId="0" borderId="14" xfId="0" applyNumberFormat="1" applyFont="1" applyBorder="1" applyAlignment="1">
      <alignment horizontal="center" vertical="center"/>
    </xf>
    <xf numFmtId="10" fontId="14" fillId="5" borderId="22" xfId="1" applyNumberFormat="1" applyFont="1" applyFill="1" applyBorder="1" applyAlignment="1">
      <alignment horizontal="center" vertical="center"/>
    </xf>
    <xf numFmtId="10" fontId="14" fillId="0" borderId="19" xfId="0" applyNumberFormat="1" applyFont="1" applyBorder="1" applyAlignment="1">
      <alignment horizontal="center" vertical="center"/>
    </xf>
    <xf numFmtId="10" fontId="14" fillId="5" borderId="23" xfId="1" applyNumberFormat="1" applyFont="1" applyFill="1" applyBorder="1" applyAlignment="1">
      <alignment horizontal="center" vertical="center"/>
    </xf>
    <xf numFmtId="10" fontId="14" fillId="0" borderId="24" xfId="0" applyNumberFormat="1" applyFont="1" applyBorder="1" applyAlignment="1">
      <alignment horizontal="center" vertical="center"/>
    </xf>
    <xf numFmtId="10" fontId="10" fillId="5" borderId="14" xfId="1" applyNumberFormat="1" applyFont="1" applyFill="1" applyBorder="1" applyAlignment="1">
      <alignment horizontal="centerContinuous" vertical="center"/>
    </xf>
    <xf numFmtId="10" fontId="10" fillId="5" borderId="15" xfId="1" applyNumberFormat="1" applyFont="1" applyFill="1" applyBorder="1" applyAlignment="1">
      <alignment horizontal="centerContinuous" vertical="center"/>
    </xf>
    <xf numFmtId="10" fontId="10" fillId="0" borderId="15" xfId="0" applyNumberFormat="1" applyFont="1" applyBorder="1" applyAlignment="1">
      <alignment horizontal="centerContinuous" vertical="center"/>
    </xf>
    <xf numFmtId="164" fontId="10" fillId="3" borderId="2" xfId="1" applyNumberFormat="1" applyFont="1" applyFill="1" applyBorder="1" applyAlignment="1">
      <alignment horizontal="center" vertical="center"/>
    </xf>
    <xf numFmtId="3" fontId="7" fillId="2" borderId="2" xfId="1" applyNumberFormat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/>
    </xf>
    <xf numFmtId="3" fontId="27" fillId="2" borderId="2" xfId="1" applyNumberFormat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/>
    </xf>
    <xf numFmtId="164" fontId="10" fillId="8" borderId="13" xfId="1" applyNumberFormat="1" applyFont="1" applyFill="1" applyBorder="1" applyAlignment="1">
      <alignment horizontal="center" vertical="center"/>
    </xf>
    <xf numFmtId="164" fontId="10" fillId="8" borderId="27" xfId="1" applyNumberFormat="1" applyFont="1" applyFill="1" applyBorder="1" applyAlignment="1">
      <alignment horizontal="center" vertical="center"/>
    </xf>
    <xf numFmtId="9" fontId="10" fillId="3" borderId="14" xfId="1" applyNumberFormat="1" applyFont="1" applyFill="1" applyBorder="1" applyAlignment="1">
      <alignment horizontal="center" vertical="center"/>
    </xf>
    <xf numFmtId="9" fontId="10" fillId="3" borderId="15" xfId="1" applyNumberFormat="1" applyFont="1" applyFill="1" applyBorder="1" applyAlignment="1">
      <alignment horizontal="center" vertical="center"/>
    </xf>
    <xf numFmtId="10" fontId="14" fillId="0" borderId="13" xfId="1" applyNumberFormat="1" applyFont="1" applyBorder="1" applyAlignment="1">
      <alignment horizontal="center" vertical="center"/>
    </xf>
    <xf numFmtId="10" fontId="14" fillId="0" borderId="0" xfId="1" applyNumberFormat="1" applyFont="1" applyAlignment="1">
      <alignment horizontal="center" vertical="center"/>
    </xf>
    <xf numFmtId="10" fontId="14" fillId="0" borderId="14" xfId="1" applyNumberFormat="1" applyFont="1" applyBorder="1" applyAlignment="1">
      <alignment horizontal="center" vertical="center"/>
    </xf>
    <xf numFmtId="10" fontId="14" fillId="0" borderId="15" xfId="1" applyNumberFormat="1" applyFont="1" applyBorder="1" applyAlignment="1">
      <alignment horizontal="center" vertical="center"/>
    </xf>
    <xf numFmtId="9" fontId="10" fillId="3" borderId="16" xfId="1" applyNumberFormat="1" applyFont="1" applyFill="1" applyBorder="1" applyAlignment="1">
      <alignment horizontal="center" vertical="center"/>
    </xf>
    <xf numFmtId="10" fontId="14" fillId="0" borderId="26" xfId="1" applyNumberFormat="1" applyFont="1" applyBorder="1" applyAlignment="1">
      <alignment horizontal="center" vertical="center"/>
    </xf>
    <xf numFmtId="10" fontId="14" fillId="0" borderId="16" xfId="1" applyNumberFormat="1" applyFont="1" applyBorder="1" applyAlignment="1">
      <alignment horizontal="center" vertical="center"/>
    </xf>
    <xf numFmtId="10" fontId="10" fillId="0" borderId="14" xfId="1" applyNumberFormat="1" applyFont="1" applyBorder="1" applyAlignment="1">
      <alignment horizontal="center" vertical="center"/>
    </xf>
    <xf numFmtId="10" fontId="10" fillId="0" borderId="15" xfId="1" applyNumberFormat="1" applyFont="1" applyBorder="1" applyAlignment="1">
      <alignment horizontal="center" vertical="center"/>
    </xf>
    <xf numFmtId="10" fontId="10" fillId="0" borderId="16" xfId="1" applyNumberFormat="1" applyFont="1" applyBorder="1" applyAlignment="1">
      <alignment horizontal="center" vertical="center"/>
    </xf>
    <xf numFmtId="10" fontId="10" fillId="9" borderId="25" xfId="1" applyNumberFormat="1" applyFont="1" applyFill="1" applyBorder="1" applyAlignment="1">
      <alignment horizontal="left" vertical="center" wrapText="1"/>
    </xf>
    <xf numFmtId="10" fontId="10" fillId="9" borderId="12" xfId="1" applyNumberFormat="1" applyFont="1" applyFill="1" applyBorder="1" applyAlignment="1">
      <alignment horizontal="left" vertical="center" wrapText="1"/>
    </xf>
    <xf numFmtId="10" fontId="10" fillId="5" borderId="14" xfId="1" applyNumberFormat="1" applyFont="1" applyFill="1" applyBorder="1" applyAlignment="1">
      <alignment horizontal="center" vertical="center"/>
    </xf>
    <xf numFmtId="10" fontId="10" fillId="5" borderId="15" xfId="1" applyNumberFormat="1" applyFont="1" applyFill="1" applyBorder="1" applyAlignment="1">
      <alignment horizontal="center" vertical="center"/>
    </xf>
    <xf numFmtId="10" fontId="10" fillId="5" borderId="16" xfId="1" applyNumberFormat="1" applyFont="1" applyFill="1" applyBorder="1" applyAlignment="1">
      <alignment horizontal="center" vertical="center"/>
    </xf>
    <xf numFmtId="10" fontId="10" fillId="5" borderId="9" xfId="1" applyNumberFormat="1" applyFont="1" applyFill="1" applyBorder="1" applyAlignment="1">
      <alignment horizontal="center" vertical="center"/>
    </xf>
    <xf numFmtId="10" fontId="10" fillId="5" borderId="10" xfId="1" applyNumberFormat="1" applyFont="1" applyFill="1" applyBorder="1" applyAlignment="1">
      <alignment horizontal="center" vertical="center"/>
    </xf>
    <xf numFmtId="3" fontId="10" fillId="5" borderId="14" xfId="1" applyNumberFormat="1" applyFont="1" applyFill="1" applyBorder="1" applyAlignment="1">
      <alignment horizontal="center" vertical="center"/>
    </xf>
    <xf numFmtId="3" fontId="10" fillId="5" borderId="15" xfId="1" applyNumberFormat="1" applyFont="1" applyFill="1" applyBorder="1" applyAlignment="1">
      <alignment horizontal="center" vertical="center"/>
    </xf>
  </cellXfs>
  <cellStyles count="5">
    <cellStyle name="Normal" xfId="0" builtinId="0"/>
    <cellStyle name="Normal 5 2" xfId="1" xr:uid="{713FE7CE-A5FD-47CB-8F3C-8AA786E1F2A6}"/>
    <cellStyle name="Porcentagem" xfId="2" builtinId="5"/>
    <cellStyle name="Porcentagem 4" xfId="3" xr:uid="{B3DA877F-98B5-43C2-9FF0-A83FDC2CCF02}"/>
    <cellStyle name="Vírgula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16</xdr:col>
      <xdr:colOff>123825</xdr:colOff>
      <xdr:row>0</xdr:row>
      <xdr:rowOff>95250</xdr:rowOff>
    </xdr:from>
    <xdr:to>
      <xdr:col>16</xdr:col>
      <xdr:colOff>2019300</xdr:colOff>
      <xdr:row>0</xdr:row>
      <xdr:rowOff>638175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193CE5C9-3B1B-8BB9-D1F6-251D70160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95250"/>
          <a:ext cx="18954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16</xdr:col>
      <xdr:colOff>2886075</xdr:colOff>
      <xdr:row>0</xdr:row>
      <xdr:rowOff>38100</xdr:rowOff>
    </xdr:from>
    <xdr:to>
      <xdr:col>19</xdr:col>
      <xdr:colOff>371475</xdr:colOff>
      <xdr:row>0</xdr:row>
      <xdr:rowOff>742950</xdr:rowOff>
    </xdr:to>
    <xdr:pic>
      <xdr:nvPicPr>
        <xdr:cNvPr id="1032" name="Imagem 2">
          <a:extLst>
            <a:ext uri="{FF2B5EF4-FFF2-40B4-BE49-F238E27FC236}">
              <a16:creationId xmlns:a16="http://schemas.microsoft.com/office/drawing/2014/main" id="{40C73242-7C7E-648D-9E76-C7ED8F32B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8100"/>
          <a:ext cx="35337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19</xdr:col>
      <xdr:colOff>923925</xdr:colOff>
      <xdr:row>0</xdr:row>
      <xdr:rowOff>85725</xdr:rowOff>
    </xdr:from>
    <xdr:to>
      <xdr:col>45</xdr:col>
      <xdr:colOff>57150</xdr:colOff>
      <xdr:row>0</xdr:row>
      <xdr:rowOff>628650</xdr:rowOff>
    </xdr:to>
    <xdr:pic>
      <xdr:nvPicPr>
        <xdr:cNvPr id="1033" name="Imagem 3">
          <a:extLst>
            <a:ext uri="{FF2B5EF4-FFF2-40B4-BE49-F238E27FC236}">
              <a16:creationId xmlns:a16="http://schemas.microsoft.com/office/drawing/2014/main" id="{0B02F70C-C4D6-9386-33A5-F2AD1B347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85725"/>
          <a:ext cx="18954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16</xdr:col>
      <xdr:colOff>228600</xdr:colOff>
      <xdr:row>0</xdr:row>
      <xdr:rowOff>114300</xdr:rowOff>
    </xdr:from>
    <xdr:to>
      <xdr:col>16</xdr:col>
      <xdr:colOff>2124075</xdr:colOff>
      <xdr:row>0</xdr:row>
      <xdr:rowOff>657225</xdr:rowOff>
    </xdr:to>
    <xdr:pic>
      <xdr:nvPicPr>
        <xdr:cNvPr id="2053" name="Imagem 5">
          <a:extLst>
            <a:ext uri="{FF2B5EF4-FFF2-40B4-BE49-F238E27FC236}">
              <a16:creationId xmlns:a16="http://schemas.microsoft.com/office/drawing/2014/main" id="{D8111CF4-B741-7520-64BA-6F25AB7EE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4300"/>
          <a:ext cx="18954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16</xdr:col>
      <xdr:colOff>2857500</xdr:colOff>
      <xdr:row>0</xdr:row>
      <xdr:rowOff>47625</xdr:rowOff>
    </xdr:from>
    <xdr:to>
      <xdr:col>22</xdr:col>
      <xdr:colOff>628650</xdr:colOff>
      <xdr:row>0</xdr:row>
      <xdr:rowOff>752475</xdr:rowOff>
    </xdr:to>
    <xdr:pic>
      <xdr:nvPicPr>
        <xdr:cNvPr id="2054" name="Imagem 1">
          <a:extLst>
            <a:ext uri="{FF2B5EF4-FFF2-40B4-BE49-F238E27FC236}">
              <a16:creationId xmlns:a16="http://schemas.microsoft.com/office/drawing/2014/main" id="{046AB387-9628-6B04-140D-4340A0893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47625"/>
          <a:ext cx="35337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95250</xdr:rowOff>
    </xdr:from>
    <xdr:to>
      <xdr:col>0</xdr:col>
      <xdr:colOff>2009775</xdr:colOff>
      <xdr:row>0</xdr:row>
      <xdr:rowOff>638175</xdr:rowOff>
    </xdr:to>
    <xdr:pic>
      <xdr:nvPicPr>
        <xdr:cNvPr id="3077" name="Imagem 1">
          <a:extLst>
            <a:ext uri="{FF2B5EF4-FFF2-40B4-BE49-F238E27FC236}">
              <a16:creationId xmlns:a16="http://schemas.microsoft.com/office/drawing/2014/main" id="{6FFE7E8E-4AC3-C590-6E35-58A4EF444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5250"/>
          <a:ext cx="18954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3562350</xdr:colOff>
      <xdr:row>0</xdr:row>
      <xdr:rowOff>0</xdr:rowOff>
    </xdr:from>
    <xdr:to>
      <xdr:col>29</xdr:col>
      <xdr:colOff>1333500</xdr:colOff>
      <xdr:row>0</xdr:row>
      <xdr:rowOff>704850</xdr:rowOff>
    </xdr:to>
    <xdr:pic>
      <xdr:nvPicPr>
        <xdr:cNvPr id="3078" name="Imagem 2">
          <a:extLst>
            <a:ext uri="{FF2B5EF4-FFF2-40B4-BE49-F238E27FC236}">
              <a16:creationId xmlns:a16="http://schemas.microsoft.com/office/drawing/2014/main" id="{EA76C83F-73C7-62AD-27AA-FCE4C2D61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2350" y="0"/>
          <a:ext cx="35337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987C3-9F20-4E83-BE69-42399467B4CD}">
  <sheetPr>
    <tabColor theme="7" tint="-0.499984740745262"/>
    <pageSetUpPr fitToPage="1"/>
  </sheetPr>
  <dimension ref="A1:AW379"/>
  <sheetViews>
    <sheetView showGridLines="0" view="pageBreakPreview" topLeftCell="Q1" zoomScaleNormal="100" zoomScaleSheetLayoutView="100" workbookViewId="0">
      <selection activeCell="A2" sqref="A2:AR379"/>
    </sheetView>
  </sheetViews>
  <sheetFormatPr defaultColWidth="8.7109375" defaultRowHeight="15" x14ac:dyDescent="0.25"/>
  <cols>
    <col min="1" max="1" width="65.7109375" style="112" hidden="1" customWidth="1"/>
    <col min="2" max="4" width="14.7109375" style="7" hidden="1" customWidth="1"/>
    <col min="5" max="6" width="7.5703125" style="7" hidden="1" customWidth="1"/>
    <col min="7" max="7" width="12.42578125" style="7" hidden="1" customWidth="1"/>
    <col min="8" max="8" width="11.85546875" style="7" hidden="1" customWidth="1"/>
    <col min="9" max="9" width="12.42578125" style="7" hidden="1" customWidth="1"/>
    <col min="10" max="10" width="11.85546875" style="7" hidden="1" customWidth="1"/>
    <col min="11" max="11" width="12.42578125" style="7" hidden="1" customWidth="1"/>
    <col min="12" max="14" width="7.5703125" style="7" hidden="1" customWidth="1"/>
    <col min="15" max="15" width="12.42578125" style="7" hidden="1" customWidth="1"/>
    <col min="16" max="16" width="15.7109375" style="7" hidden="1" customWidth="1"/>
    <col min="17" max="17" width="90.7109375" style="112" customWidth="1"/>
    <col min="18" max="18" width="20.7109375" style="7" hidden="1" customWidth="1"/>
    <col min="19" max="19" width="15.7109375" style="7" hidden="1" customWidth="1"/>
    <col min="20" max="20" width="20.7109375" style="7" customWidth="1"/>
    <col min="21" max="22" width="20.7109375" style="7" hidden="1" customWidth="1"/>
    <col min="23" max="23" width="20.7109375" style="7" customWidth="1"/>
    <col min="24" max="44" width="20.7109375" style="7" hidden="1" customWidth="1"/>
    <col min="45" max="45" width="8.7109375" style="6" hidden="1" customWidth="1"/>
    <col min="46" max="46" width="8.7109375" style="7" customWidth="1"/>
    <col min="47" max="16384" width="8.7109375" style="7"/>
  </cols>
  <sheetData>
    <row r="1" spans="1:45" s="2" customFormat="1" ht="64.5" x14ac:dyDescent="0.25">
      <c r="A1" s="1"/>
      <c r="P1" s="3"/>
      <c r="Q1" s="1"/>
      <c r="AS1" s="4"/>
    </row>
    <row r="2" spans="1:45" x14ac:dyDescent="0.25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</row>
    <row r="3" spans="1:45" ht="27" customHeight="1" x14ac:dyDescent="0.25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9" t="s">
        <v>2</v>
      </c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</row>
    <row r="4" spans="1:45" s="17" customFormat="1" x14ac:dyDescent="0.25">
      <c r="A4" s="10" t="s">
        <v>3</v>
      </c>
      <c r="B4" s="11" t="s">
        <v>4</v>
      </c>
      <c r="C4" s="12" t="s">
        <v>5</v>
      </c>
      <c r="D4" s="11" t="s">
        <v>6</v>
      </c>
      <c r="E4" s="12">
        <v>45505</v>
      </c>
      <c r="F4" s="12" t="e">
        <f ca="1">_xll.FIMMÊS(E4,0)+1</f>
        <v>#NAME?</v>
      </c>
      <c r="G4" s="12" t="s">
        <v>4</v>
      </c>
      <c r="H4" s="12" t="s">
        <v>7</v>
      </c>
      <c r="I4" s="12" t="s">
        <v>4</v>
      </c>
      <c r="J4" s="12" t="s">
        <v>8</v>
      </c>
      <c r="K4" s="11" t="s">
        <v>6</v>
      </c>
      <c r="L4" s="12">
        <v>45566</v>
      </c>
      <c r="M4" s="12" t="e">
        <f t="shared" ref="M4:AR4" ca="1" si="0">_xll.FIMMÊS(L4,0)+1</f>
        <v>#NAME?</v>
      </c>
      <c r="N4" s="12" t="e">
        <f t="shared" ca="1" si="0"/>
        <v>#NAME?</v>
      </c>
      <c r="O4" s="11" t="s">
        <v>4</v>
      </c>
      <c r="P4" s="12" t="s">
        <v>9</v>
      </c>
      <c r="Q4" s="13" t="s">
        <v>10</v>
      </c>
      <c r="R4" s="14" t="s">
        <v>4</v>
      </c>
      <c r="S4" s="15" t="s">
        <v>11</v>
      </c>
      <c r="T4" s="14" t="s">
        <v>6</v>
      </c>
      <c r="U4" s="15">
        <v>45658</v>
      </c>
      <c r="V4" s="15" t="e">
        <f t="shared" ca="1" si="0"/>
        <v>#NAME?</v>
      </c>
      <c r="W4" s="15" t="e">
        <f t="shared" ca="1" si="0"/>
        <v>#NAME?</v>
      </c>
      <c r="X4" s="15" t="e">
        <f t="shared" ca="1" si="0"/>
        <v>#NAME?</v>
      </c>
      <c r="Y4" s="15" t="e">
        <f t="shared" ca="1" si="0"/>
        <v>#NAME?</v>
      </c>
      <c r="Z4" s="15" t="e">
        <f t="shared" ca="1" si="0"/>
        <v>#NAME?</v>
      </c>
      <c r="AA4" s="14" t="e">
        <f t="shared" ca="1" si="0"/>
        <v>#NAME?</v>
      </c>
      <c r="AB4" s="14" t="e">
        <f t="shared" ca="1" si="0"/>
        <v>#NAME?</v>
      </c>
      <c r="AC4" s="14" t="e">
        <f t="shared" ca="1" si="0"/>
        <v>#NAME?</v>
      </c>
      <c r="AD4" s="14" t="e">
        <f t="shared" ca="1" si="0"/>
        <v>#NAME?</v>
      </c>
      <c r="AE4" s="14" t="e">
        <f t="shared" ca="1" si="0"/>
        <v>#NAME?</v>
      </c>
      <c r="AF4" s="14" t="e">
        <f t="shared" ca="1" si="0"/>
        <v>#NAME?</v>
      </c>
      <c r="AG4" s="14" t="e">
        <f t="shared" ca="1" si="0"/>
        <v>#NAME?</v>
      </c>
      <c r="AH4" s="14" t="e">
        <f t="shared" ca="1" si="0"/>
        <v>#NAME?</v>
      </c>
      <c r="AI4" s="14" t="e">
        <f t="shared" ca="1" si="0"/>
        <v>#NAME?</v>
      </c>
      <c r="AJ4" s="14" t="e">
        <f t="shared" ca="1" si="0"/>
        <v>#NAME?</v>
      </c>
      <c r="AK4" s="14" t="e">
        <f t="shared" ca="1" si="0"/>
        <v>#NAME?</v>
      </c>
      <c r="AL4" s="14" t="e">
        <f t="shared" ca="1" si="0"/>
        <v>#NAME?</v>
      </c>
      <c r="AM4" s="14" t="e">
        <f t="shared" ca="1" si="0"/>
        <v>#NAME?</v>
      </c>
      <c r="AN4" s="14" t="e">
        <f t="shared" ca="1" si="0"/>
        <v>#NAME?</v>
      </c>
      <c r="AO4" s="14" t="e">
        <f t="shared" ca="1" si="0"/>
        <v>#NAME?</v>
      </c>
      <c r="AP4" s="14" t="e">
        <f t="shared" ca="1" si="0"/>
        <v>#NAME?</v>
      </c>
      <c r="AQ4" s="14" t="e">
        <f t="shared" ca="1" si="0"/>
        <v>#NAME?</v>
      </c>
      <c r="AR4" s="14" t="e">
        <f t="shared" ca="1" si="0"/>
        <v>#NAME?</v>
      </c>
      <c r="AS4" s="16">
        <f>ROW()-3</f>
        <v>1</v>
      </c>
    </row>
    <row r="5" spans="1:45" s="22" customFormat="1" x14ac:dyDescent="0.25">
      <c r="A5" s="18" t="s">
        <v>12</v>
      </c>
      <c r="B5" s="19">
        <f>B44</f>
        <v>738.77419354838707</v>
      </c>
      <c r="C5" s="19">
        <f t="shared" ref="C5:P5" si="1">C44</f>
        <v>416</v>
      </c>
      <c r="D5" s="19">
        <f t="shared" si="1"/>
        <v>3817</v>
      </c>
      <c r="E5" s="19">
        <f t="shared" si="1"/>
        <v>4149</v>
      </c>
      <c r="F5" s="19">
        <f t="shared" si="1"/>
        <v>4332</v>
      </c>
      <c r="G5" s="19">
        <f t="shared" si="1"/>
        <v>3078</v>
      </c>
      <c r="H5" s="19">
        <f t="shared" si="1"/>
        <v>3869</v>
      </c>
      <c r="I5" s="19">
        <f t="shared" si="1"/>
        <v>739</v>
      </c>
      <c r="J5" s="19">
        <f t="shared" si="1"/>
        <v>582</v>
      </c>
      <c r="K5" s="19">
        <f t="shared" si="1"/>
        <v>3817</v>
      </c>
      <c r="L5" s="19">
        <f t="shared" si="1"/>
        <v>4451</v>
      </c>
      <c r="M5" s="19">
        <f t="shared" si="1"/>
        <v>4192</v>
      </c>
      <c r="N5" s="19">
        <f t="shared" si="1"/>
        <v>4293</v>
      </c>
      <c r="O5" s="19">
        <f t="shared" si="1"/>
        <v>2463</v>
      </c>
      <c r="P5" s="19">
        <f t="shared" si="1"/>
        <v>2553</v>
      </c>
      <c r="Q5" s="18" t="s">
        <v>13</v>
      </c>
      <c r="R5" s="20">
        <f>ROUND((T5/31)*11,0)</f>
        <v>1561</v>
      </c>
      <c r="S5" s="19">
        <f t="shared" ref="S5:AR5" si="2">S44</f>
        <v>1774</v>
      </c>
      <c r="T5" s="19">
        <f t="shared" si="2"/>
        <v>4400</v>
      </c>
      <c r="U5" s="19">
        <f t="shared" si="2"/>
        <v>4327</v>
      </c>
      <c r="V5" s="19">
        <f t="shared" si="2"/>
        <v>4717</v>
      </c>
      <c r="W5" s="19">
        <f t="shared" si="2"/>
        <v>4639</v>
      </c>
      <c r="X5" s="19">
        <f t="shared" si="2"/>
        <v>0</v>
      </c>
      <c r="Y5" s="19">
        <f t="shared" si="2"/>
        <v>0</v>
      </c>
      <c r="Z5" s="19">
        <f t="shared" si="2"/>
        <v>0</v>
      </c>
      <c r="AA5" s="19">
        <f t="shared" si="2"/>
        <v>0</v>
      </c>
      <c r="AB5" s="19">
        <f t="shared" si="2"/>
        <v>0</v>
      </c>
      <c r="AC5" s="19">
        <f t="shared" si="2"/>
        <v>0</v>
      </c>
      <c r="AD5" s="19">
        <f t="shared" si="2"/>
        <v>0</v>
      </c>
      <c r="AE5" s="19">
        <f t="shared" si="2"/>
        <v>0</v>
      </c>
      <c r="AF5" s="19">
        <f t="shared" si="2"/>
        <v>0</v>
      </c>
      <c r="AG5" s="19">
        <f t="shared" si="2"/>
        <v>0</v>
      </c>
      <c r="AH5" s="19">
        <f t="shared" si="2"/>
        <v>0</v>
      </c>
      <c r="AI5" s="19">
        <f t="shared" si="2"/>
        <v>0</v>
      </c>
      <c r="AJ5" s="19">
        <f t="shared" si="2"/>
        <v>0</v>
      </c>
      <c r="AK5" s="19">
        <f t="shared" si="2"/>
        <v>0</v>
      </c>
      <c r="AL5" s="19">
        <f t="shared" si="2"/>
        <v>0</v>
      </c>
      <c r="AM5" s="19">
        <f t="shared" si="2"/>
        <v>0</v>
      </c>
      <c r="AN5" s="19">
        <f t="shared" si="2"/>
        <v>0</v>
      </c>
      <c r="AO5" s="19">
        <f t="shared" si="2"/>
        <v>0</v>
      </c>
      <c r="AP5" s="19">
        <f t="shared" si="2"/>
        <v>0</v>
      </c>
      <c r="AQ5" s="19">
        <f t="shared" si="2"/>
        <v>0</v>
      </c>
      <c r="AR5" s="19">
        <f t="shared" si="2"/>
        <v>0</v>
      </c>
      <c r="AS5" s="21"/>
    </row>
    <row r="6" spans="1:45" s="22" customFormat="1" x14ac:dyDescent="0.25">
      <c r="A6" s="23" t="s">
        <v>14</v>
      </c>
      <c r="B6" s="24">
        <f>B78</f>
        <v>708.77419354838707</v>
      </c>
      <c r="C6" s="24">
        <f t="shared" ref="C6:P6" si="3">C78</f>
        <v>445</v>
      </c>
      <c r="D6" s="24">
        <f t="shared" si="3"/>
        <v>3662</v>
      </c>
      <c r="E6" s="24">
        <f t="shared" si="3"/>
        <v>4219</v>
      </c>
      <c r="F6" s="24">
        <f t="shared" si="3"/>
        <v>4142</v>
      </c>
      <c r="G6" s="24">
        <f t="shared" si="3"/>
        <v>2953</v>
      </c>
      <c r="H6" s="24">
        <f t="shared" si="3"/>
        <v>3222</v>
      </c>
      <c r="I6" s="24">
        <f t="shared" si="3"/>
        <v>709</v>
      </c>
      <c r="J6" s="24">
        <f t="shared" si="3"/>
        <v>594</v>
      </c>
      <c r="K6" s="24">
        <f t="shared" si="3"/>
        <v>3662</v>
      </c>
      <c r="L6" s="24">
        <f t="shared" si="3"/>
        <v>3816</v>
      </c>
      <c r="M6" s="24">
        <f t="shared" si="3"/>
        <v>3721</v>
      </c>
      <c r="N6" s="24">
        <f t="shared" si="3"/>
        <v>3970</v>
      </c>
      <c r="O6" s="24">
        <f t="shared" si="3"/>
        <v>2363</v>
      </c>
      <c r="P6" s="24">
        <f t="shared" si="3"/>
        <v>2737</v>
      </c>
      <c r="Q6" s="23" t="s">
        <v>15</v>
      </c>
      <c r="R6" s="20">
        <f>ROUND((T6/31)*11,0)</f>
        <v>1526</v>
      </c>
      <c r="S6" s="24">
        <f>S78</f>
        <v>1512</v>
      </c>
      <c r="T6" s="24">
        <f t="shared" ref="T6:AR6" si="4">T78</f>
        <v>4300</v>
      </c>
      <c r="U6" s="24">
        <f t="shared" si="4"/>
        <v>1512</v>
      </c>
      <c r="V6" s="24">
        <f t="shared" si="4"/>
        <v>4362</v>
      </c>
      <c r="W6" s="24">
        <f t="shared" si="4"/>
        <v>4388</v>
      </c>
      <c r="X6" s="24">
        <f t="shared" si="4"/>
        <v>0</v>
      </c>
      <c r="Y6" s="24">
        <f t="shared" si="4"/>
        <v>0</v>
      </c>
      <c r="Z6" s="24">
        <f t="shared" si="4"/>
        <v>0</v>
      </c>
      <c r="AA6" s="24">
        <f t="shared" si="4"/>
        <v>0</v>
      </c>
      <c r="AB6" s="24">
        <f t="shared" si="4"/>
        <v>0</v>
      </c>
      <c r="AC6" s="24">
        <f t="shared" si="4"/>
        <v>0</v>
      </c>
      <c r="AD6" s="24">
        <f t="shared" si="4"/>
        <v>0</v>
      </c>
      <c r="AE6" s="24">
        <f t="shared" si="4"/>
        <v>0</v>
      </c>
      <c r="AF6" s="24">
        <f t="shared" si="4"/>
        <v>0</v>
      </c>
      <c r="AG6" s="24">
        <f t="shared" si="4"/>
        <v>0</v>
      </c>
      <c r="AH6" s="24">
        <f t="shared" si="4"/>
        <v>0</v>
      </c>
      <c r="AI6" s="24">
        <f t="shared" si="4"/>
        <v>0</v>
      </c>
      <c r="AJ6" s="24">
        <f t="shared" si="4"/>
        <v>0</v>
      </c>
      <c r="AK6" s="24">
        <f t="shared" si="4"/>
        <v>0</v>
      </c>
      <c r="AL6" s="24">
        <f t="shared" si="4"/>
        <v>0</v>
      </c>
      <c r="AM6" s="24">
        <f t="shared" si="4"/>
        <v>0</v>
      </c>
      <c r="AN6" s="24">
        <f t="shared" si="4"/>
        <v>0</v>
      </c>
      <c r="AO6" s="24">
        <f t="shared" si="4"/>
        <v>0</v>
      </c>
      <c r="AP6" s="24">
        <f t="shared" si="4"/>
        <v>0</v>
      </c>
      <c r="AQ6" s="24">
        <f t="shared" si="4"/>
        <v>0</v>
      </c>
      <c r="AR6" s="24">
        <f t="shared" si="4"/>
        <v>0</v>
      </c>
      <c r="AS6" s="21"/>
    </row>
    <row r="7" spans="1:45" s="29" customFormat="1" x14ac:dyDescent="0.25">
      <c r="A7" s="25" t="s">
        <v>16</v>
      </c>
      <c r="B7" s="26">
        <f>SUM(B5:B6)</f>
        <v>1447.5483870967741</v>
      </c>
      <c r="C7" s="26">
        <f t="shared" ref="C7:P7" si="5">SUM(C5:C6)</f>
        <v>861</v>
      </c>
      <c r="D7" s="26">
        <f t="shared" si="5"/>
        <v>7479</v>
      </c>
      <c r="E7" s="26">
        <f t="shared" si="5"/>
        <v>8368</v>
      </c>
      <c r="F7" s="26">
        <f t="shared" si="5"/>
        <v>8474</v>
      </c>
      <c r="G7" s="26">
        <f t="shared" si="5"/>
        <v>6031</v>
      </c>
      <c r="H7" s="26">
        <f t="shared" si="5"/>
        <v>7091</v>
      </c>
      <c r="I7" s="26">
        <f t="shared" si="5"/>
        <v>1448</v>
      </c>
      <c r="J7" s="26">
        <f t="shared" si="5"/>
        <v>1176</v>
      </c>
      <c r="K7" s="26">
        <f t="shared" si="5"/>
        <v>7479</v>
      </c>
      <c r="L7" s="26">
        <f t="shared" si="5"/>
        <v>8267</v>
      </c>
      <c r="M7" s="26">
        <f t="shared" si="5"/>
        <v>7913</v>
      </c>
      <c r="N7" s="26">
        <f t="shared" si="5"/>
        <v>8263</v>
      </c>
      <c r="O7" s="26">
        <f t="shared" si="5"/>
        <v>4826</v>
      </c>
      <c r="P7" s="26">
        <f t="shared" si="5"/>
        <v>5290</v>
      </c>
      <c r="Q7" s="25" t="s">
        <v>16</v>
      </c>
      <c r="R7" s="26">
        <f t="shared" ref="R7:AR7" si="6">SUM(R5:R6)</f>
        <v>3087</v>
      </c>
      <c r="S7" s="26">
        <f t="shared" si="6"/>
        <v>3286</v>
      </c>
      <c r="T7" s="26">
        <f t="shared" si="6"/>
        <v>8700</v>
      </c>
      <c r="U7" s="26">
        <f t="shared" si="6"/>
        <v>5839</v>
      </c>
      <c r="V7" s="26">
        <f t="shared" si="6"/>
        <v>9079</v>
      </c>
      <c r="W7" s="26">
        <f t="shared" si="6"/>
        <v>9027</v>
      </c>
      <c r="X7" s="26">
        <f t="shared" si="6"/>
        <v>0</v>
      </c>
      <c r="Y7" s="26">
        <f t="shared" si="6"/>
        <v>0</v>
      </c>
      <c r="Z7" s="26">
        <f t="shared" si="6"/>
        <v>0</v>
      </c>
      <c r="AA7" s="27">
        <f t="shared" si="6"/>
        <v>0</v>
      </c>
      <c r="AB7" s="27">
        <f t="shared" si="6"/>
        <v>0</v>
      </c>
      <c r="AC7" s="27">
        <f t="shared" si="6"/>
        <v>0</v>
      </c>
      <c r="AD7" s="27">
        <f t="shared" si="6"/>
        <v>0</v>
      </c>
      <c r="AE7" s="27">
        <f t="shared" si="6"/>
        <v>0</v>
      </c>
      <c r="AF7" s="27">
        <f t="shared" si="6"/>
        <v>0</v>
      </c>
      <c r="AG7" s="27">
        <f t="shared" si="6"/>
        <v>0</v>
      </c>
      <c r="AH7" s="27">
        <f t="shared" si="6"/>
        <v>0</v>
      </c>
      <c r="AI7" s="27">
        <f t="shared" si="6"/>
        <v>0</v>
      </c>
      <c r="AJ7" s="27">
        <f t="shared" si="6"/>
        <v>0</v>
      </c>
      <c r="AK7" s="27">
        <f t="shared" si="6"/>
        <v>0</v>
      </c>
      <c r="AL7" s="27">
        <f t="shared" si="6"/>
        <v>0</v>
      </c>
      <c r="AM7" s="27">
        <f t="shared" si="6"/>
        <v>0</v>
      </c>
      <c r="AN7" s="27">
        <f t="shared" si="6"/>
        <v>0</v>
      </c>
      <c r="AO7" s="27">
        <f t="shared" si="6"/>
        <v>0</v>
      </c>
      <c r="AP7" s="27">
        <f t="shared" si="6"/>
        <v>0</v>
      </c>
      <c r="AQ7" s="27">
        <f t="shared" si="6"/>
        <v>0</v>
      </c>
      <c r="AR7" s="27">
        <f t="shared" si="6"/>
        <v>0</v>
      </c>
      <c r="AS7" s="28"/>
    </row>
    <row r="8" spans="1:45" x14ac:dyDescent="0.25">
      <c r="A8" s="30">
        <f t="shared" ref="A8:A19" si="7">Q8</f>
        <v>0</v>
      </c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 s="31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</row>
    <row r="9" spans="1:45" x14ac:dyDescent="0.25">
      <c r="A9" s="30" t="str">
        <f t="shared" si="7"/>
        <v>02. CONSULTAS MÉDICAS</v>
      </c>
      <c r="B9"/>
      <c r="C9"/>
      <c r="D9"/>
      <c r="E9"/>
      <c r="F9"/>
      <c r="G9"/>
      <c r="H9"/>
      <c r="I9"/>
      <c r="J9"/>
      <c r="K9"/>
      <c r="L9"/>
      <c r="M9"/>
      <c r="N9"/>
      <c r="O9"/>
      <c r="P9" s="33"/>
      <c r="Q9" s="13" t="s">
        <v>17</v>
      </c>
      <c r="R9" s="14" t="s">
        <v>4</v>
      </c>
      <c r="S9" s="15" t="s">
        <v>11</v>
      </c>
      <c r="T9" s="14" t="s">
        <v>6</v>
      </c>
      <c r="U9" s="15">
        <v>45658</v>
      </c>
      <c r="V9" s="15" t="e">
        <f t="shared" ref="V9:AR9" ca="1" si="8">_xll.FIMMÊS(U9,0)+1</f>
        <v>#NAME?</v>
      </c>
      <c r="W9" s="15" t="e">
        <f t="shared" ca="1" si="8"/>
        <v>#NAME?</v>
      </c>
      <c r="X9" s="15" t="e">
        <f t="shared" ca="1" si="8"/>
        <v>#NAME?</v>
      </c>
      <c r="Y9" s="15" t="e">
        <f t="shared" ca="1" si="8"/>
        <v>#NAME?</v>
      </c>
      <c r="Z9" s="15" t="e">
        <f t="shared" ca="1" si="8"/>
        <v>#NAME?</v>
      </c>
      <c r="AA9" s="14" t="e">
        <f t="shared" ca="1" si="8"/>
        <v>#NAME?</v>
      </c>
      <c r="AB9" s="14" t="e">
        <f t="shared" ca="1" si="8"/>
        <v>#NAME?</v>
      </c>
      <c r="AC9" s="14" t="e">
        <f t="shared" ca="1" si="8"/>
        <v>#NAME?</v>
      </c>
      <c r="AD9" s="14" t="e">
        <f t="shared" ca="1" si="8"/>
        <v>#NAME?</v>
      </c>
      <c r="AE9" s="14" t="e">
        <f t="shared" ca="1" si="8"/>
        <v>#NAME?</v>
      </c>
      <c r="AF9" s="14" t="e">
        <f t="shared" ca="1" si="8"/>
        <v>#NAME?</v>
      </c>
      <c r="AG9" s="14" t="e">
        <f t="shared" ca="1" si="8"/>
        <v>#NAME?</v>
      </c>
      <c r="AH9" s="14" t="e">
        <f t="shared" ca="1" si="8"/>
        <v>#NAME?</v>
      </c>
      <c r="AI9" s="14" t="e">
        <f t="shared" ca="1" si="8"/>
        <v>#NAME?</v>
      </c>
      <c r="AJ9" s="14" t="e">
        <f t="shared" ca="1" si="8"/>
        <v>#NAME?</v>
      </c>
      <c r="AK9" s="14" t="e">
        <f t="shared" ca="1" si="8"/>
        <v>#NAME?</v>
      </c>
      <c r="AL9" s="14" t="e">
        <f t="shared" ca="1" si="8"/>
        <v>#NAME?</v>
      </c>
      <c r="AM9" s="14" t="e">
        <f t="shared" ca="1" si="8"/>
        <v>#NAME?</v>
      </c>
      <c r="AN9" s="14" t="e">
        <f t="shared" ca="1" si="8"/>
        <v>#NAME?</v>
      </c>
      <c r="AO9" s="14" t="e">
        <f t="shared" ca="1" si="8"/>
        <v>#NAME?</v>
      </c>
      <c r="AP9" s="14" t="e">
        <f t="shared" ca="1" si="8"/>
        <v>#NAME?</v>
      </c>
      <c r="AQ9" s="14" t="e">
        <f t="shared" ca="1" si="8"/>
        <v>#NAME?</v>
      </c>
      <c r="AR9" s="14" t="e">
        <f t="shared" ca="1" si="8"/>
        <v>#NAME?</v>
      </c>
      <c r="AS9" s="16">
        <f>ROW()-3</f>
        <v>6</v>
      </c>
    </row>
    <row r="10" spans="1:45" x14ac:dyDescent="0.25">
      <c r="A10" s="30" t="str">
        <f t="shared" si="7"/>
        <v>Primeira consulta</v>
      </c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 s="33"/>
      <c r="Q10" s="18" t="s">
        <v>18</v>
      </c>
      <c r="R10" s="20"/>
      <c r="S10" s="19"/>
      <c r="T10" s="19">
        <v>1540</v>
      </c>
      <c r="U10" s="19"/>
      <c r="V10" s="34">
        <v>1383</v>
      </c>
      <c r="W10" s="19">
        <v>775</v>
      </c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</row>
    <row r="11" spans="1:45" x14ac:dyDescent="0.25">
      <c r="A11" s="30" t="str">
        <f t="shared" si="7"/>
        <v>Interconsulta</v>
      </c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 s="33"/>
      <c r="Q11" s="18" t="s">
        <v>19</v>
      </c>
      <c r="R11" s="20"/>
      <c r="S11" s="19"/>
      <c r="T11" s="35">
        <v>2860</v>
      </c>
      <c r="U11" s="19"/>
      <c r="V11" s="19">
        <v>1333</v>
      </c>
      <c r="W11" s="19">
        <v>1546</v>
      </c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</row>
    <row r="12" spans="1:45" x14ac:dyDescent="0.25">
      <c r="A12" s="30" t="str">
        <f t="shared" si="7"/>
        <v>Retorno</v>
      </c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 s="33"/>
      <c r="Q12" s="23" t="s">
        <v>20</v>
      </c>
      <c r="R12" s="20"/>
      <c r="S12" s="24"/>
      <c r="T12" s="19"/>
      <c r="U12" s="24"/>
      <c r="V12" s="24">
        <v>2001</v>
      </c>
      <c r="W12" s="24">
        <v>2318</v>
      </c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</row>
    <row r="13" spans="1:45" x14ac:dyDescent="0.25">
      <c r="A13" s="30" t="str">
        <f t="shared" si="7"/>
        <v>TOTAL</v>
      </c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 s="33"/>
      <c r="Q13" s="25" t="s">
        <v>16</v>
      </c>
      <c r="R13" s="26">
        <f t="shared" ref="R13:AR13" si="9">SUM(R10:R12)</f>
        <v>0</v>
      </c>
      <c r="S13" s="26">
        <f t="shared" si="9"/>
        <v>0</v>
      </c>
      <c r="T13" s="26">
        <f t="shared" si="9"/>
        <v>4400</v>
      </c>
      <c r="U13" s="26">
        <f t="shared" si="9"/>
        <v>0</v>
      </c>
      <c r="V13" s="26">
        <f t="shared" si="9"/>
        <v>4717</v>
      </c>
      <c r="W13" s="26">
        <f t="shared" si="9"/>
        <v>4639</v>
      </c>
      <c r="X13" s="26">
        <f t="shared" si="9"/>
        <v>0</v>
      </c>
      <c r="Y13" s="26">
        <f t="shared" si="9"/>
        <v>0</v>
      </c>
      <c r="Z13" s="26">
        <f t="shared" si="9"/>
        <v>0</v>
      </c>
      <c r="AA13" s="26">
        <f t="shared" si="9"/>
        <v>0</v>
      </c>
      <c r="AB13" s="26">
        <f t="shared" si="9"/>
        <v>0</v>
      </c>
      <c r="AC13" s="26">
        <f t="shared" si="9"/>
        <v>0</v>
      </c>
      <c r="AD13" s="26">
        <f t="shared" si="9"/>
        <v>0</v>
      </c>
      <c r="AE13" s="26">
        <f t="shared" si="9"/>
        <v>0</v>
      </c>
      <c r="AF13" s="26">
        <f t="shared" si="9"/>
        <v>0</v>
      </c>
      <c r="AG13" s="26">
        <f t="shared" si="9"/>
        <v>0</v>
      </c>
      <c r="AH13" s="26">
        <f t="shared" si="9"/>
        <v>0</v>
      </c>
      <c r="AI13" s="26">
        <f t="shared" si="9"/>
        <v>0</v>
      </c>
      <c r="AJ13" s="26">
        <f t="shared" si="9"/>
        <v>0</v>
      </c>
      <c r="AK13" s="26">
        <f t="shared" si="9"/>
        <v>0</v>
      </c>
      <c r="AL13" s="26">
        <f t="shared" si="9"/>
        <v>0</v>
      </c>
      <c r="AM13" s="26">
        <f t="shared" si="9"/>
        <v>0</v>
      </c>
      <c r="AN13" s="26">
        <f t="shared" si="9"/>
        <v>0</v>
      </c>
      <c r="AO13" s="26">
        <f t="shared" si="9"/>
        <v>0</v>
      </c>
      <c r="AP13" s="26">
        <f t="shared" si="9"/>
        <v>0</v>
      </c>
      <c r="AQ13" s="26">
        <f t="shared" si="9"/>
        <v>0</v>
      </c>
      <c r="AR13" s="26">
        <f t="shared" si="9"/>
        <v>0</v>
      </c>
    </row>
    <row r="14" spans="1:45" x14ac:dyDescent="0.25">
      <c r="A14" s="30">
        <f t="shared" si="7"/>
        <v>0</v>
      </c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 s="31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</row>
    <row r="15" spans="1:45" x14ac:dyDescent="0.25">
      <c r="A15" s="30" t="str">
        <f t="shared" si="7"/>
        <v>03. CONSULTA MULTIPROFISSIONAL</v>
      </c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 s="33"/>
      <c r="Q15" s="13" t="s">
        <v>21</v>
      </c>
      <c r="R15" s="14" t="s">
        <v>4</v>
      </c>
      <c r="S15" s="15" t="s">
        <v>11</v>
      </c>
      <c r="T15" s="14" t="s">
        <v>6</v>
      </c>
      <c r="U15" s="15">
        <v>45658</v>
      </c>
      <c r="V15" s="15" t="e">
        <f t="shared" ref="V15:AR15" ca="1" si="10">_xll.FIMMÊS(U15,0)+1</f>
        <v>#NAME?</v>
      </c>
      <c r="W15" s="15" t="e">
        <f t="shared" ca="1" si="10"/>
        <v>#NAME?</v>
      </c>
      <c r="X15" s="15" t="e">
        <f t="shared" ca="1" si="10"/>
        <v>#NAME?</v>
      </c>
      <c r="Y15" s="15" t="e">
        <f t="shared" ca="1" si="10"/>
        <v>#NAME?</v>
      </c>
      <c r="Z15" s="15" t="e">
        <f t="shared" ca="1" si="10"/>
        <v>#NAME?</v>
      </c>
      <c r="AA15" s="15" t="e">
        <f t="shared" ca="1" si="10"/>
        <v>#NAME?</v>
      </c>
      <c r="AB15" s="15" t="e">
        <f t="shared" ca="1" si="10"/>
        <v>#NAME?</v>
      </c>
      <c r="AC15" s="15" t="e">
        <f t="shared" ca="1" si="10"/>
        <v>#NAME?</v>
      </c>
      <c r="AD15" s="15" t="e">
        <f t="shared" ca="1" si="10"/>
        <v>#NAME?</v>
      </c>
      <c r="AE15" s="15" t="e">
        <f t="shared" ca="1" si="10"/>
        <v>#NAME?</v>
      </c>
      <c r="AF15" s="15" t="e">
        <f t="shared" ca="1" si="10"/>
        <v>#NAME?</v>
      </c>
      <c r="AG15" s="15" t="e">
        <f t="shared" ca="1" si="10"/>
        <v>#NAME?</v>
      </c>
      <c r="AH15" s="15" t="e">
        <f t="shared" ca="1" si="10"/>
        <v>#NAME?</v>
      </c>
      <c r="AI15" s="15" t="e">
        <f t="shared" ca="1" si="10"/>
        <v>#NAME?</v>
      </c>
      <c r="AJ15" s="15" t="e">
        <f t="shared" ca="1" si="10"/>
        <v>#NAME?</v>
      </c>
      <c r="AK15" s="15" t="e">
        <f t="shared" ca="1" si="10"/>
        <v>#NAME?</v>
      </c>
      <c r="AL15" s="15" t="e">
        <f t="shared" ca="1" si="10"/>
        <v>#NAME?</v>
      </c>
      <c r="AM15" s="15" t="e">
        <f t="shared" ca="1" si="10"/>
        <v>#NAME?</v>
      </c>
      <c r="AN15" s="15" t="e">
        <f t="shared" ca="1" si="10"/>
        <v>#NAME?</v>
      </c>
      <c r="AO15" s="15" t="e">
        <f t="shared" ca="1" si="10"/>
        <v>#NAME?</v>
      </c>
      <c r="AP15" s="15" t="e">
        <f t="shared" ca="1" si="10"/>
        <v>#NAME?</v>
      </c>
      <c r="AQ15" s="15" t="e">
        <f t="shared" ca="1" si="10"/>
        <v>#NAME?</v>
      </c>
      <c r="AR15" s="15" t="e">
        <f t="shared" ca="1" si="10"/>
        <v>#NAME?</v>
      </c>
      <c r="AS15" s="16">
        <f>ROW()-3</f>
        <v>12</v>
      </c>
    </row>
    <row r="16" spans="1:45" x14ac:dyDescent="0.25">
      <c r="A16" s="30" t="str">
        <f t="shared" si="7"/>
        <v>Interconsulta</v>
      </c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 s="33"/>
      <c r="Q16" s="18" t="s">
        <v>19</v>
      </c>
      <c r="R16" s="20"/>
      <c r="S16" s="19"/>
      <c r="T16" s="19">
        <v>1290</v>
      </c>
      <c r="U16" s="19"/>
      <c r="V16" s="19">
        <f t="shared" ref="V16:AR16" si="11">V273</f>
        <v>1464</v>
      </c>
      <c r="W16" s="19">
        <f t="shared" si="11"/>
        <v>1362</v>
      </c>
      <c r="X16" s="19">
        <f t="shared" si="11"/>
        <v>0</v>
      </c>
      <c r="Y16" s="19">
        <f t="shared" si="11"/>
        <v>0</v>
      </c>
      <c r="Z16" s="19">
        <f t="shared" si="11"/>
        <v>0</v>
      </c>
      <c r="AA16" s="19">
        <f t="shared" si="11"/>
        <v>0</v>
      </c>
      <c r="AB16" s="19">
        <f t="shared" si="11"/>
        <v>0</v>
      </c>
      <c r="AC16" s="19">
        <f t="shared" si="11"/>
        <v>0</v>
      </c>
      <c r="AD16" s="19">
        <f t="shared" si="11"/>
        <v>0</v>
      </c>
      <c r="AE16" s="19">
        <f t="shared" si="11"/>
        <v>0</v>
      </c>
      <c r="AF16" s="19">
        <f t="shared" si="11"/>
        <v>0</v>
      </c>
      <c r="AG16" s="19">
        <f t="shared" si="11"/>
        <v>0</v>
      </c>
      <c r="AH16" s="19">
        <f t="shared" si="11"/>
        <v>0</v>
      </c>
      <c r="AI16" s="19">
        <f t="shared" si="11"/>
        <v>0</v>
      </c>
      <c r="AJ16" s="19">
        <f t="shared" si="11"/>
        <v>0</v>
      </c>
      <c r="AK16" s="19">
        <f t="shared" si="11"/>
        <v>0</v>
      </c>
      <c r="AL16" s="19">
        <f t="shared" si="11"/>
        <v>0</v>
      </c>
      <c r="AM16" s="19">
        <f t="shared" si="11"/>
        <v>0</v>
      </c>
      <c r="AN16" s="19">
        <f t="shared" si="11"/>
        <v>0</v>
      </c>
      <c r="AO16" s="19">
        <f t="shared" si="11"/>
        <v>0</v>
      </c>
      <c r="AP16" s="19">
        <f t="shared" si="11"/>
        <v>0</v>
      </c>
      <c r="AQ16" s="19">
        <f t="shared" si="11"/>
        <v>0</v>
      </c>
      <c r="AR16" s="19">
        <f t="shared" si="11"/>
        <v>0</v>
      </c>
    </row>
    <row r="17" spans="1:45" x14ac:dyDescent="0.25">
      <c r="A17" s="30" t="str">
        <f t="shared" si="7"/>
        <v>Retorno</v>
      </c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 s="33"/>
      <c r="Q17" s="23" t="s">
        <v>20</v>
      </c>
      <c r="R17" s="20"/>
      <c r="S17" s="24"/>
      <c r="T17" s="24">
        <v>3010</v>
      </c>
      <c r="U17" s="24"/>
      <c r="V17" s="24">
        <f t="shared" ref="V17:AR17" si="12">V283</f>
        <v>2898</v>
      </c>
      <c r="W17" s="24">
        <f t="shared" si="12"/>
        <v>3026</v>
      </c>
      <c r="X17" s="24">
        <f t="shared" si="12"/>
        <v>0</v>
      </c>
      <c r="Y17" s="24">
        <f t="shared" si="12"/>
        <v>0</v>
      </c>
      <c r="Z17" s="24">
        <f t="shared" si="12"/>
        <v>0</v>
      </c>
      <c r="AA17" s="24">
        <f t="shared" si="12"/>
        <v>0</v>
      </c>
      <c r="AB17" s="24">
        <f t="shared" si="12"/>
        <v>0</v>
      </c>
      <c r="AC17" s="24">
        <f t="shared" si="12"/>
        <v>0</v>
      </c>
      <c r="AD17" s="24">
        <f t="shared" si="12"/>
        <v>0</v>
      </c>
      <c r="AE17" s="24">
        <f t="shared" si="12"/>
        <v>0</v>
      </c>
      <c r="AF17" s="24">
        <f t="shared" si="12"/>
        <v>0</v>
      </c>
      <c r="AG17" s="24">
        <f t="shared" si="12"/>
        <v>0</v>
      </c>
      <c r="AH17" s="24">
        <f t="shared" si="12"/>
        <v>0</v>
      </c>
      <c r="AI17" s="24">
        <f t="shared" si="12"/>
        <v>0</v>
      </c>
      <c r="AJ17" s="24">
        <f t="shared" si="12"/>
        <v>0</v>
      </c>
      <c r="AK17" s="24">
        <f t="shared" si="12"/>
        <v>0</v>
      </c>
      <c r="AL17" s="24">
        <f t="shared" si="12"/>
        <v>0</v>
      </c>
      <c r="AM17" s="24">
        <f t="shared" si="12"/>
        <v>0</v>
      </c>
      <c r="AN17" s="24">
        <f t="shared" si="12"/>
        <v>0</v>
      </c>
      <c r="AO17" s="24">
        <f t="shared" si="12"/>
        <v>0</v>
      </c>
      <c r="AP17" s="24">
        <f t="shared" si="12"/>
        <v>0</v>
      </c>
      <c r="AQ17" s="24">
        <f t="shared" si="12"/>
        <v>0</v>
      </c>
      <c r="AR17" s="24">
        <f t="shared" si="12"/>
        <v>0</v>
      </c>
    </row>
    <row r="18" spans="1:45" x14ac:dyDescent="0.25">
      <c r="A18" s="30" t="str">
        <f t="shared" si="7"/>
        <v>TOTAL</v>
      </c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 s="33"/>
      <c r="Q18" s="25" t="s">
        <v>16</v>
      </c>
      <c r="R18" s="26">
        <f>SUM(R16:R17)</f>
        <v>0</v>
      </c>
      <c r="S18" s="26">
        <f>SUM(S16:S17)</f>
        <v>0</v>
      </c>
      <c r="T18" s="26">
        <f>SUM(T16:T17)</f>
        <v>4300</v>
      </c>
      <c r="U18" s="26">
        <f>SUM(U16:U17)</f>
        <v>0</v>
      </c>
      <c r="V18" s="26">
        <f>SUM(V16:V17)</f>
        <v>4362</v>
      </c>
      <c r="W18" s="26">
        <f t="shared" ref="W18:AR18" si="13">SUM(W16:W17)</f>
        <v>4388</v>
      </c>
      <c r="X18" s="26">
        <f t="shared" si="13"/>
        <v>0</v>
      </c>
      <c r="Y18" s="26">
        <f t="shared" si="13"/>
        <v>0</v>
      </c>
      <c r="Z18" s="26">
        <f t="shared" si="13"/>
        <v>0</v>
      </c>
      <c r="AA18" s="26">
        <f t="shared" si="13"/>
        <v>0</v>
      </c>
      <c r="AB18" s="26">
        <f t="shared" si="13"/>
        <v>0</v>
      </c>
      <c r="AC18" s="26">
        <f t="shared" si="13"/>
        <v>0</v>
      </c>
      <c r="AD18" s="26">
        <f t="shared" si="13"/>
        <v>0</v>
      </c>
      <c r="AE18" s="26">
        <f t="shared" si="13"/>
        <v>0</v>
      </c>
      <c r="AF18" s="26">
        <f t="shared" si="13"/>
        <v>0</v>
      </c>
      <c r="AG18" s="26">
        <f t="shared" si="13"/>
        <v>0</v>
      </c>
      <c r="AH18" s="26">
        <f t="shared" si="13"/>
        <v>0</v>
      </c>
      <c r="AI18" s="26">
        <f t="shared" si="13"/>
        <v>0</v>
      </c>
      <c r="AJ18" s="26">
        <f t="shared" si="13"/>
        <v>0</v>
      </c>
      <c r="AK18" s="26">
        <f t="shared" si="13"/>
        <v>0</v>
      </c>
      <c r="AL18" s="26">
        <f t="shared" si="13"/>
        <v>0</v>
      </c>
      <c r="AM18" s="26">
        <f t="shared" si="13"/>
        <v>0</v>
      </c>
      <c r="AN18" s="26">
        <f t="shared" si="13"/>
        <v>0</v>
      </c>
      <c r="AO18" s="26">
        <f t="shared" si="13"/>
        <v>0</v>
      </c>
      <c r="AP18" s="26">
        <f t="shared" si="13"/>
        <v>0</v>
      </c>
      <c r="AQ18" s="26">
        <f t="shared" si="13"/>
        <v>0</v>
      </c>
      <c r="AR18" s="26">
        <f t="shared" si="13"/>
        <v>0</v>
      </c>
    </row>
    <row r="19" spans="1:45" x14ac:dyDescent="0.25">
      <c r="A19" s="30">
        <f t="shared" si="7"/>
        <v>0</v>
      </c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 s="31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</row>
    <row r="20" spans="1:45" s="17" customFormat="1" x14ac:dyDescent="0.25">
      <c r="A20" s="10" t="s">
        <v>22</v>
      </c>
      <c r="B20" s="11" t="str">
        <f>B$4</f>
        <v>Meta Parcial</v>
      </c>
      <c r="C20" s="11" t="str">
        <f t="shared" ref="C20:AR20" si="14">C$4</f>
        <v>26-31-jul-24</v>
      </c>
      <c r="D20" s="11" t="str">
        <f t="shared" si="14"/>
        <v>Meta Mensal</v>
      </c>
      <c r="E20" s="11">
        <f t="shared" si="14"/>
        <v>45505</v>
      </c>
      <c r="F20" s="11" t="e">
        <f t="shared" ca="1" si="14"/>
        <v>#NAME?</v>
      </c>
      <c r="G20" s="11" t="str">
        <f t="shared" si="14"/>
        <v>Meta Parcial</v>
      </c>
      <c r="H20" s="11" t="str">
        <f t="shared" si="14"/>
        <v>01-25-Out-24</v>
      </c>
      <c r="I20" s="11" t="str">
        <f t="shared" si="14"/>
        <v>Meta Parcial</v>
      </c>
      <c r="J20" s="11" t="str">
        <f t="shared" si="14"/>
        <v>26-31-Out-24</v>
      </c>
      <c r="K20" s="11" t="str">
        <f t="shared" si="14"/>
        <v>Meta Mensal</v>
      </c>
      <c r="L20" s="11">
        <f t="shared" si="14"/>
        <v>45566</v>
      </c>
      <c r="M20" s="11" t="e">
        <f t="shared" ca="1" si="14"/>
        <v>#NAME?</v>
      </c>
      <c r="N20" s="11" t="e">
        <f t="shared" ca="1" si="14"/>
        <v>#NAME?</v>
      </c>
      <c r="O20" s="11" t="str">
        <f t="shared" si="14"/>
        <v>Meta Parcial</v>
      </c>
      <c r="P20" s="11" t="str">
        <f t="shared" si="14"/>
        <v>01-20/01 de 2025</v>
      </c>
      <c r="Q20" s="13" t="s">
        <v>23</v>
      </c>
      <c r="R20" s="14" t="str">
        <f>T20</f>
        <v>Meta Mensal</v>
      </c>
      <c r="S20" s="14" t="str">
        <f t="shared" si="14"/>
        <v>21-31/01 de 2025</v>
      </c>
      <c r="T20" s="14" t="s">
        <v>6</v>
      </c>
      <c r="U20" s="14">
        <f t="shared" si="14"/>
        <v>45658</v>
      </c>
      <c r="V20" s="14" t="e">
        <f t="shared" ca="1" si="14"/>
        <v>#NAME?</v>
      </c>
      <c r="W20" s="14" t="e">
        <f t="shared" ca="1" si="14"/>
        <v>#NAME?</v>
      </c>
      <c r="X20" s="14" t="e">
        <f t="shared" ca="1" si="14"/>
        <v>#NAME?</v>
      </c>
      <c r="Y20" s="14" t="e">
        <f t="shared" ca="1" si="14"/>
        <v>#NAME?</v>
      </c>
      <c r="Z20" s="14" t="e">
        <f t="shared" ca="1" si="14"/>
        <v>#NAME?</v>
      </c>
      <c r="AA20" s="14" t="e">
        <f t="shared" ca="1" si="14"/>
        <v>#NAME?</v>
      </c>
      <c r="AB20" s="14" t="e">
        <f t="shared" ca="1" si="14"/>
        <v>#NAME?</v>
      </c>
      <c r="AC20" s="14" t="e">
        <f t="shared" ca="1" si="14"/>
        <v>#NAME?</v>
      </c>
      <c r="AD20" s="14" t="e">
        <f t="shared" ca="1" si="14"/>
        <v>#NAME?</v>
      </c>
      <c r="AE20" s="14" t="e">
        <f t="shared" ca="1" si="14"/>
        <v>#NAME?</v>
      </c>
      <c r="AF20" s="14" t="e">
        <f t="shared" ca="1" si="14"/>
        <v>#NAME?</v>
      </c>
      <c r="AG20" s="14" t="e">
        <f t="shared" ca="1" si="14"/>
        <v>#NAME?</v>
      </c>
      <c r="AH20" s="14" t="e">
        <f t="shared" ca="1" si="14"/>
        <v>#NAME?</v>
      </c>
      <c r="AI20" s="14" t="e">
        <f t="shared" ca="1" si="14"/>
        <v>#NAME?</v>
      </c>
      <c r="AJ20" s="14" t="e">
        <f t="shared" ca="1" si="14"/>
        <v>#NAME?</v>
      </c>
      <c r="AK20" s="14" t="e">
        <f t="shared" ca="1" si="14"/>
        <v>#NAME?</v>
      </c>
      <c r="AL20" s="14" t="e">
        <f t="shared" ca="1" si="14"/>
        <v>#NAME?</v>
      </c>
      <c r="AM20" s="14" t="e">
        <f t="shared" ca="1" si="14"/>
        <v>#NAME?</v>
      </c>
      <c r="AN20" s="14" t="e">
        <f t="shared" ca="1" si="14"/>
        <v>#NAME?</v>
      </c>
      <c r="AO20" s="14" t="e">
        <f t="shared" ca="1" si="14"/>
        <v>#NAME?</v>
      </c>
      <c r="AP20" s="14" t="e">
        <f t="shared" ca="1" si="14"/>
        <v>#NAME?</v>
      </c>
      <c r="AQ20" s="14" t="e">
        <f t="shared" ca="1" si="14"/>
        <v>#NAME?</v>
      </c>
      <c r="AR20" s="14" t="e">
        <f t="shared" ca="1" si="14"/>
        <v>#NAME?</v>
      </c>
      <c r="AS20" s="16">
        <f>ROW()-3</f>
        <v>17</v>
      </c>
    </row>
    <row r="21" spans="1:45" s="22" customFormat="1" x14ac:dyDescent="0.25">
      <c r="A21" s="23" t="s">
        <v>24</v>
      </c>
      <c r="B21" s="24">
        <f>(D21/31)*6</f>
        <v>738.77419354838707</v>
      </c>
      <c r="C21" s="24">
        <v>0</v>
      </c>
      <c r="D21" s="24">
        <v>3817</v>
      </c>
      <c r="E21" s="24">
        <v>29</v>
      </c>
      <c r="F21" s="24">
        <v>31</v>
      </c>
      <c r="G21" s="24">
        <f>ROUND(((K21/31)*25),0)</f>
        <v>3078</v>
      </c>
      <c r="H21" s="24">
        <v>0</v>
      </c>
      <c r="I21" s="24">
        <f>ROUND(((K21/31)*6),0)</f>
        <v>739</v>
      </c>
      <c r="J21" s="24">
        <v>0</v>
      </c>
      <c r="K21" s="24">
        <f>D21</f>
        <v>3817</v>
      </c>
      <c r="L21" s="24">
        <f>H21+J21</f>
        <v>0</v>
      </c>
      <c r="M21" s="24">
        <v>0</v>
      </c>
      <c r="N21" s="24">
        <v>0</v>
      </c>
      <c r="O21" s="24">
        <f>ROUND((K21/31)*20,0)</f>
        <v>2463</v>
      </c>
      <c r="P21" s="36">
        <v>0</v>
      </c>
      <c r="Q21" s="23" t="s">
        <v>24</v>
      </c>
      <c r="R21" s="24">
        <f>T21</f>
        <v>4400</v>
      </c>
      <c r="S21" s="36">
        <v>0</v>
      </c>
      <c r="T21" s="37">
        <v>4400</v>
      </c>
      <c r="U21" s="24">
        <f t="shared" ref="U21:U43" si="15">S21+P21</f>
        <v>0</v>
      </c>
      <c r="V21" s="24">
        <v>18</v>
      </c>
      <c r="W21" s="24">
        <v>37</v>
      </c>
      <c r="X21" s="24"/>
      <c r="Y21" s="24"/>
      <c r="Z21" s="24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21"/>
    </row>
    <row r="22" spans="1:45" s="22" customFormat="1" x14ac:dyDescent="0.25">
      <c r="A22" s="23" t="s">
        <v>25</v>
      </c>
      <c r="B22" s="24"/>
      <c r="C22" s="24">
        <v>0</v>
      </c>
      <c r="D22" s="24"/>
      <c r="E22" s="24">
        <v>59</v>
      </c>
      <c r="F22" s="24">
        <v>51</v>
      </c>
      <c r="G22" s="24"/>
      <c r="H22" s="24">
        <v>58</v>
      </c>
      <c r="I22" s="24"/>
      <c r="J22" s="24">
        <v>0</v>
      </c>
      <c r="K22" s="24"/>
      <c r="L22" s="24">
        <f t="shared" ref="L22:L43" si="16">H22+J22</f>
        <v>58</v>
      </c>
      <c r="M22" s="24">
        <v>106</v>
      </c>
      <c r="N22" s="24">
        <v>89</v>
      </c>
      <c r="O22" s="24"/>
      <c r="P22" s="36">
        <v>82</v>
      </c>
      <c r="Q22" s="23" t="s">
        <v>26</v>
      </c>
      <c r="R22" s="24">
        <f>ROUND((T22/31)*11,0)</f>
        <v>0</v>
      </c>
      <c r="S22" s="36">
        <v>0</v>
      </c>
      <c r="T22" s="39"/>
      <c r="U22" s="24">
        <f t="shared" si="15"/>
        <v>82</v>
      </c>
      <c r="V22" s="24">
        <v>89</v>
      </c>
      <c r="W22" s="24">
        <v>79</v>
      </c>
      <c r="X22" s="24"/>
      <c r="Y22" s="24"/>
      <c r="Z22" s="24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21"/>
    </row>
    <row r="23" spans="1:45" s="22" customFormat="1" x14ac:dyDescent="0.25">
      <c r="A23" s="23" t="s">
        <v>27</v>
      </c>
      <c r="B23" s="24"/>
      <c r="C23" s="24">
        <v>0</v>
      </c>
      <c r="D23" s="24"/>
      <c r="E23" s="24">
        <v>377</v>
      </c>
      <c r="F23" s="24">
        <v>367</v>
      </c>
      <c r="G23" s="24"/>
      <c r="H23" s="24">
        <v>418</v>
      </c>
      <c r="I23" s="24"/>
      <c r="J23" s="24">
        <v>141</v>
      </c>
      <c r="K23" s="24"/>
      <c r="L23" s="24">
        <f t="shared" si="16"/>
        <v>559</v>
      </c>
      <c r="M23" s="24">
        <v>400</v>
      </c>
      <c r="N23" s="24">
        <v>556</v>
      </c>
      <c r="O23" s="24"/>
      <c r="P23" s="36">
        <v>152</v>
      </c>
      <c r="Q23" s="23" t="s">
        <v>27</v>
      </c>
      <c r="R23" s="24">
        <f>ROUND((T23/31)*11,0)</f>
        <v>0</v>
      </c>
      <c r="S23" s="36">
        <v>212</v>
      </c>
      <c r="T23" s="39"/>
      <c r="U23" s="24">
        <f t="shared" si="15"/>
        <v>364</v>
      </c>
      <c r="V23" s="24">
        <v>478</v>
      </c>
      <c r="W23" s="24">
        <v>520</v>
      </c>
      <c r="X23" s="24"/>
      <c r="Y23" s="24"/>
      <c r="Z23" s="24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21"/>
    </row>
    <row r="24" spans="1:45" s="22" customFormat="1" x14ac:dyDescent="0.25">
      <c r="A24" s="23" t="s">
        <v>28</v>
      </c>
      <c r="B24" s="24"/>
      <c r="C24" s="24">
        <v>8</v>
      </c>
      <c r="D24" s="24"/>
      <c r="E24" s="24">
        <v>691</v>
      </c>
      <c r="F24" s="24">
        <v>607</v>
      </c>
      <c r="G24" s="24"/>
      <c r="H24" s="24">
        <v>570</v>
      </c>
      <c r="I24" s="24"/>
      <c r="J24" s="24">
        <v>111</v>
      </c>
      <c r="K24" s="24"/>
      <c r="L24" s="24">
        <f t="shared" si="16"/>
        <v>681</v>
      </c>
      <c r="M24" s="24">
        <v>552</v>
      </c>
      <c r="N24" s="24">
        <v>550</v>
      </c>
      <c r="O24" s="24"/>
      <c r="P24" s="36">
        <v>341</v>
      </c>
      <c r="Q24" s="23" t="s">
        <v>28</v>
      </c>
      <c r="R24" s="24">
        <f>T24</f>
        <v>0</v>
      </c>
      <c r="S24" s="36">
        <v>214</v>
      </c>
      <c r="T24" s="39"/>
      <c r="U24" s="24">
        <f t="shared" si="15"/>
        <v>555</v>
      </c>
      <c r="V24" s="24">
        <v>420</v>
      </c>
      <c r="W24" s="24">
        <v>341</v>
      </c>
      <c r="X24" s="24"/>
      <c r="Y24" s="24"/>
      <c r="Z24" s="24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21"/>
    </row>
    <row r="25" spans="1:45" s="22" customFormat="1" x14ac:dyDescent="0.25">
      <c r="A25" s="23" t="s">
        <v>29</v>
      </c>
      <c r="B25" s="24"/>
      <c r="C25" s="24">
        <v>0</v>
      </c>
      <c r="D25" s="24"/>
      <c r="E25" s="24">
        <v>0</v>
      </c>
      <c r="F25" s="24">
        <v>0</v>
      </c>
      <c r="G25" s="24"/>
      <c r="H25" s="24">
        <v>0</v>
      </c>
      <c r="I25" s="24"/>
      <c r="J25" s="24">
        <v>0</v>
      </c>
      <c r="K25" s="24"/>
      <c r="L25" s="24">
        <f t="shared" si="16"/>
        <v>0</v>
      </c>
      <c r="M25" s="24">
        <v>0</v>
      </c>
      <c r="N25" s="24">
        <v>0</v>
      </c>
      <c r="O25" s="24"/>
      <c r="P25" s="36">
        <v>0</v>
      </c>
      <c r="Q25" s="23" t="s">
        <v>29</v>
      </c>
      <c r="R25" s="24">
        <f t="shared" ref="R25:R43" si="17">ROUND((T25/31)*11,0)</f>
        <v>0</v>
      </c>
      <c r="S25" s="36">
        <v>0</v>
      </c>
      <c r="T25" s="39"/>
      <c r="U25" s="24">
        <f t="shared" si="15"/>
        <v>0</v>
      </c>
      <c r="V25" s="24">
        <v>0</v>
      </c>
      <c r="W25" s="24">
        <v>0</v>
      </c>
      <c r="X25" s="24"/>
      <c r="Y25" s="24"/>
      <c r="Z25" s="24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21"/>
    </row>
    <row r="26" spans="1:45" s="22" customFormat="1" x14ac:dyDescent="0.25">
      <c r="A26" s="23" t="s">
        <v>30</v>
      </c>
      <c r="B26" s="24"/>
      <c r="C26" s="24">
        <v>51</v>
      </c>
      <c r="D26" s="24"/>
      <c r="E26" s="24">
        <v>239</v>
      </c>
      <c r="F26" s="24">
        <v>245</v>
      </c>
      <c r="G26" s="24"/>
      <c r="H26" s="24">
        <v>124</v>
      </c>
      <c r="I26" s="24"/>
      <c r="J26" s="24">
        <v>16</v>
      </c>
      <c r="K26" s="24"/>
      <c r="L26" s="24">
        <f t="shared" si="16"/>
        <v>140</v>
      </c>
      <c r="M26" s="24">
        <v>261</v>
      </c>
      <c r="N26" s="24">
        <v>172</v>
      </c>
      <c r="O26" s="24"/>
      <c r="P26" s="36">
        <v>49</v>
      </c>
      <c r="Q26" s="23" t="s">
        <v>30</v>
      </c>
      <c r="R26" s="24">
        <f t="shared" si="17"/>
        <v>0</v>
      </c>
      <c r="S26" s="36">
        <v>67</v>
      </c>
      <c r="T26" s="39"/>
      <c r="U26" s="24">
        <f t="shared" si="15"/>
        <v>116</v>
      </c>
      <c r="V26" s="24">
        <v>366</v>
      </c>
      <c r="W26" s="24">
        <v>312</v>
      </c>
      <c r="X26" s="24"/>
      <c r="Y26" s="24"/>
      <c r="Z26" s="24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21"/>
    </row>
    <row r="27" spans="1:45" s="22" customFormat="1" x14ac:dyDescent="0.25">
      <c r="A27" s="23" t="s">
        <v>31</v>
      </c>
      <c r="B27" s="24"/>
      <c r="C27" s="24">
        <v>0</v>
      </c>
      <c r="D27" s="24"/>
      <c r="E27" s="24">
        <v>244</v>
      </c>
      <c r="F27" s="24">
        <v>364</v>
      </c>
      <c r="G27" s="24"/>
      <c r="H27" s="24">
        <v>349</v>
      </c>
      <c r="I27" s="24"/>
      <c r="J27" s="24">
        <v>37</v>
      </c>
      <c r="K27" s="24"/>
      <c r="L27" s="24">
        <f t="shared" si="16"/>
        <v>386</v>
      </c>
      <c r="M27" s="24">
        <v>372</v>
      </c>
      <c r="N27" s="24">
        <v>331</v>
      </c>
      <c r="O27" s="24"/>
      <c r="P27" s="36">
        <v>305</v>
      </c>
      <c r="Q27" s="23" t="s">
        <v>31</v>
      </c>
      <c r="R27" s="24">
        <f t="shared" si="17"/>
        <v>0</v>
      </c>
      <c r="S27" s="36">
        <v>60</v>
      </c>
      <c r="T27" s="39"/>
      <c r="U27" s="24">
        <f t="shared" si="15"/>
        <v>365</v>
      </c>
      <c r="V27" s="24">
        <v>319</v>
      </c>
      <c r="W27" s="24">
        <v>301</v>
      </c>
      <c r="X27" s="24"/>
      <c r="Y27" s="24"/>
      <c r="Z27" s="24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21"/>
    </row>
    <row r="28" spans="1:45" s="22" customFormat="1" x14ac:dyDescent="0.25">
      <c r="A28" s="23" t="s">
        <v>32</v>
      </c>
      <c r="B28" s="24"/>
      <c r="C28" s="24">
        <v>0</v>
      </c>
      <c r="D28" s="24"/>
      <c r="E28" s="24">
        <v>0</v>
      </c>
      <c r="F28" s="24">
        <v>0</v>
      </c>
      <c r="G28" s="24"/>
      <c r="H28" s="24">
        <v>0</v>
      </c>
      <c r="I28" s="24"/>
      <c r="J28" s="24">
        <v>0</v>
      </c>
      <c r="K28" s="24"/>
      <c r="L28" s="24">
        <f t="shared" si="16"/>
        <v>0</v>
      </c>
      <c r="M28" s="24">
        <v>0</v>
      </c>
      <c r="N28" s="24">
        <v>0</v>
      </c>
      <c r="O28" s="24"/>
      <c r="P28" s="36">
        <v>0</v>
      </c>
      <c r="Q28" s="23" t="s">
        <v>32</v>
      </c>
      <c r="R28" s="24">
        <f t="shared" si="17"/>
        <v>0</v>
      </c>
      <c r="S28" s="36">
        <v>0</v>
      </c>
      <c r="T28" s="39"/>
      <c r="U28" s="24">
        <f t="shared" si="15"/>
        <v>0</v>
      </c>
      <c r="V28" s="24">
        <v>0</v>
      </c>
      <c r="W28" s="24">
        <v>0</v>
      </c>
      <c r="X28" s="24"/>
      <c r="Y28" s="24"/>
      <c r="Z28" s="24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21"/>
    </row>
    <row r="29" spans="1:45" s="22" customFormat="1" x14ac:dyDescent="0.25">
      <c r="A29" s="23" t="s">
        <v>33</v>
      </c>
      <c r="B29" s="24"/>
      <c r="C29" s="24">
        <v>28</v>
      </c>
      <c r="D29" s="24"/>
      <c r="E29" s="24">
        <v>203</v>
      </c>
      <c r="F29" s="24">
        <v>198</v>
      </c>
      <c r="G29" s="24"/>
      <c r="H29" s="24">
        <v>195</v>
      </c>
      <c r="I29" s="24"/>
      <c r="J29" s="24">
        <v>0</v>
      </c>
      <c r="K29" s="24"/>
      <c r="L29" s="24">
        <f t="shared" si="16"/>
        <v>195</v>
      </c>
      <c r="M29" s="24">
        <v>209</v>
      </c>
      <c r="N29" s="24">
        <v>239</v>
      </c>
      <c r="O29" s="24"/>
      <c r="P29" s="36">
        <v>197</v>
      </c>
      <c r="Q29" s="23" t="s">
        <v>33</v>
      </c>
      <c r="R29" s="24">
        <f t="shared" si="17"/>
        <v>0</v>
      </c>
      <c r="S29" s="36">
        <v>47</v>
      </c>
      <c r="T29" s="39"/>
      <c r="U29" s="24">
        <f t="shared" si="15"/>
        <v>244</v>
      </c>
      <c r="V29" s="24">
        <v>231</v>
      </c>
      <c r="W29" s="24">
        <v>207</v>
      </c>
      <c r="X29" s="24"/>
      <c r="Y29" s="24"/>
      <c r="Z29" s="24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21"/>
    </row>
    <row r="30" spans="1:45" s="22" customFormat="1" x14ac:dyDescent="0.25">
      <c r="A30" s="23" t="s">
        <v>34</v>
      </c>
      <c r="B30" s="24"/>
      <c r="C30" s="24">
        <v>0</v>
      </c>
      <c r="D30" s="24"/>
      <c r="E30" s="24">
        <v>0</v>
      </c>
      <c r="F30" s="24">
        <v>0</v>
      </c>
      <c r="G30" s="24"/>
      <c r="H30" s="24">
        <v>0</v>
      </c>
      <c r="I30" s="24"/>
      <c r="J30" s="24">
        <v>0</v>
      </c>
      <c r="K30" s="24"/>
      <c r="L30" s="24">
        <f t="shared" si="16"/>
        <v>0</v>
      </c>
      <c r="M30" s="24">
        <v>21</v>
      </c>
      <c r="N30" s="24">
        <v>9</v>
      </c>
      <c r="O30" s="24"/>
      <c r="P30" s="36">
        <v>19</v>
      </c>
      <c r="Q30" s="23" t="s">
        <v>34</v>
      </c>
      <c r="R30" s="24">
        <f t="shared" si="17"/>
        <v>0</v>
      </c>
      <c r="S30" s="36">
        <v>0</v>
      </c>
      <c r="T30" s="39"/>
      <c r="U30" s="24">
        <f t="shared" si="15"/>
        <v>19</v>
      </c>
      <c r="V30" s="24">
        <v>16</v>
      </c>
      <c r="W30" s="24">
        <v>20</v>
      </c>
      <c r="X30" s="24"/>
      <c r="Y30" s="24"/>
      <c r="Z30" s="24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21"/>
    </row>
    <row r="31" spans="1:45" s="22" customFormat="1" x14ac:dyDescent="0.25">
      <c r="A31" s="23" t="s">
        <v>35</v>
      </c>
      <c r="B31" s="24"/>
      <c r="C31" s="24">
        <v>0</v>
      </c>
      <c r="D31" s="24"/>
      <c r="E31" s="24">
        <v>33</v>
      </c>
      <c r="F31" s="24">
        <v>31</v>
      </c>
      <c r="G31" s="24"/>
      <c r="H31" s="24">
        <v>0</v>
      </c>
      <c r="I31" s="24"/>
      <c r="J31" s="24">
        <v>28</v>
      </c>
      <c r="K31" s="24"/>
      <c r="L31" s="24">
        <f t="shared" si="16"/>
        <v>28</v>
      </c>
      <c r="M31" s="24">
        <v>28</v>
      </c>
      <c r="N31" s="24">
        <v>35</v>
      </c>
      <c r="O31" s="24"/>
      <c r="P31" s="36">
        <v>0</v>
      </c>
      <c r="Q31" s="23" t="s">
        <v>35</v>
      </c>
      <c r="R31" s="24">
        <f t="shared" si="17"/>
        <v>0</v>
      </c>
      <c r="S31" s="36">
        <v>27</v>
      </c>
      <c r="T31" s="39"/>
      <c r="U31" s="24">
        <f t="shared" si="15"/>
        <v>27</v>
      </c>
      <c r="V31" s="24">
        <v>42</v>
      </c>
      <c r="W31" s="24">
        <v>13</v>
      </c>
      <c r="X31" s="24"/>
      <c r="Y31" s="24"/>
      <c r="Z31" s="24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21"/>
    </row>
    <row r="32" spans="1:45" s="22" customFormat="1" x14ac:dyDescent="0.25">
      <c r="A32" s="23" t="s">
        <v>36</v>
      </c>
      <c r="B32" s="24"/>
      <c r="C32" s="24">
        <v>35</v>
      </c>
      <c r="D32" s="24"/>
      <c r="E32" s="24">
        <v>107</v>
      </c>
      <c r="F32" s="24">
        <v>161</v>
      </c>
      <c r="G32" s="24"/>
      <c r="H32" s="24">
        <v>175</v>
      </c>
      <c r="I32" s="24"/>
      <c r="J32" s="24">
        <v>0</v>
      </c>
      <c r="K32" s="24"/>
      <c r="L32" s="24">
        <f t="shared" si="16"/>
        <v>175</v>
      </c>
      <c r="M32" s="24">
        <v>0</v>
      </c>
      <c r="N32" s="24">
        <v>0</v>
      </c>
      <c r="O32" s="24"/>
      <c r="P32" s="36">
        <v>0</v>
      </c>
      <c r="Q32" s="23" t="s">
        <v>36</v>
      </c>
      <c r="R32" s="24">
        <f t="shared" si="17"/>
        <v>0</v>
      </c>
      <c r="S32" s="36">
        <v>0</v>
      </c>
      <c r="T32" s="39"/>
      <c r="U32" s="24">
        <f t="shared" si="15"/>
        <v>0</v>
      </c>
      <c r="V32" s="24">
        <v>0</v>
      </c>
      <c r="W32" s="24">
        <v>189</v>
      </c>
      <c r="X32" s="24"/>
      <c r="Y32" s="24"/>
      <c r="Z32" s="24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21"/>
    </row>
    <row r="33" spans="1:45" s="22" customFormat="1" x14ac:dyDescent="0.25">
      <c r="A33" s="23" t="s">
        <v>37</v>
      </c>
      <c r="B33" s="24"/>
      <c r="C33" s="24">
        <v>140</v>
      </c>
      <c r="D33" s="24"/>
      <c r="E33" s="24">
        <v>756</v>
      </c>
      <c r="F33" s="24">
        <v>714</v>
      </c>
      <c r="G33" s="24"/>
      <c r="H33" s="24">
        <v>605</v>
      </c>
      <c r="I33" s="24"/>
      <c r="J33" s="24">
        <v>140</v>
      </c>
      <c r="K33" s="24"/>
      <c r="L33" s="24">
        <f t="shared" si="16"/>
        <v>745</v>
      </c>
      <c r="M33" s="24">
        <v>718</v>
      </c>
      <c r="N33" s="24">
        <v>761</v>
      </c>
      <c r="O33" s="24"/>
      <c r="P33" s="36">
        <v>491</v>
      </c>
      <c r="Q33" s="23" t="s">
        <v>37</v>
      </c>
      <c r="R33" s="24">
        <f t="shared" si="17"/>
        <v>0</v>
      </c>
      <c r="S33" s="36">
        <v>321</v>
      </c>
      <c r="T33" s="39"/>
      <c r="U33" s="24">
        <f t="shared" si="15"/>
        <v>812</v>
      </c>
      <c r="V33" s="24">
        <v>822</v>
      </c>
      <c r="W33" s="24">
        <v>910</v>
      </c>
      <c r="X33" s="24"/>
      <c r="Y33" s="24"/>
      <c r="Z33" s="24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21"/>
    </row>
    <row r="34" spans="1:45" s="22" customFormat="1" x14ac:dyDescent="0.25">
      <c r="A34" s="23" t="s">
        <v>38</v>
      </c>
      <c r="B34" s="24"/>
      <c r="C34" s="24">
        <v>0</v>
      </c>
      <c r="D34" s="24"/>
      <c r="E34" s="24">
        <v>139</v>
      </c>
      <c r="F34" s="24">
        <v>167</v>
      </c>
      <c r="G34" s="24"/>
      <c r="H34" s="24">
        <v>223</v>
      </c>
      <c r="I34" s="24"/>
      <c r="J34" s="24">
        <v>0</v>
      </c>
      <c r="K34" s="24"/>
      <c r="L34" s="24">
        <f t="shared" si="16"/>
        <v>223</v>
      </c>
      <c r="M34" s="24">
        <v>214</v>
      </c>
      <c r="N34" s="24">
        <v>190</v>
      </c>
      <c r="O34" s="24"/>
      <c r="P34" s="36">
        <v>146</v>
      </c>
      <c r="Q34" s="23" t="s">
        <v>38</v>
      </c>
      <c r="R34" s="24">
        <f t="shared" si="17"/>
        <v>0</v>
      </c>
      <c r="S34" s="36">
        <v>86</v>
      </c>
      <c r="T34" s="39"/>
      <c r="U34" s="24">
        <f t="shared" si="15"/>
        <v>232</v>
      </c>
      <c r="V34" s="24">
        <v>230</v>
      </c>
      <c r="W34" s="24">
        <v>233</v>
      </c>
      <c r="X34" s="24"/>
      <c r="Y34" s="24"/>
      <c r="Z34" s="24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21"/>
    </row>
    <row r="35" spans="1:45" s="22" customFormat="1" x14ac:dyDescent="0.25">
      <c r="A35" s="23" t="s">
        <v>39</v>
      </c>
      <c r="B35" s="24"/>
      <c r="C35" s="24">
        <v>0</v>
      </c>
      <c r="D35" s="24"/>
      <c r="E35" s="24">
        <v>0</v>
      </c>
      <c r="F35" s="24">
        <v>0</v>
      </c>
      <c r="G35" s="24"/>
      <c r="H35" s="24">
        <v>0</v>
      </c>
      <c r="I35" s="24"/>
      <c r="J35" s="24">
        <v>0</v>
      </c>
      <c r="K35" s="24"/>
      <c r="L35" s="24">
        <f t="shared" si="16"/>
        <v>0</v>
      </c>
      <c r="M35" s="24">
        <v>0</v>
      </c>
      <c r="N35" s="24">
        <v>0</v>
      </c>
      <c r="O35" s="24"/>
      <c r="P35" s="36">
        <v>0</v>
      </c>
      <c r="Q35" s="23" t="s">
        <v>39</v>
      </c>
      <c r="R35" s="24">
        <f t="shared" si="17"/>
        <v>0</v>
      </c>
      <c r="S35" s="36">
        <v>0</v>
      </c>
      <c r="T35" s="39"/>
      <c r="U35" s="24">
        <f t="shared" si="15"/>
        <v>0</v>
      </c>
      <c r="V35" s="24">
        <v>0</v>
      </c>
      <c r="W35" s="24">
        <v>0</v>
      </c>
      <c r="X35" s="24"/>
      <c r="Y35" s="24"/>
      <c r="Z35" s="24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21"/>
    </row>
    <row r="36" spans="1:45" s="22" customFormat="1" x14ac:dyDescent="0.25">
      <c r="A36" s="23" t="s">
        <v>40</v>
      </c>
      <c r="B36" s="24"/>
      <c r="C36" s="24">
        <v>0</v>
      </c>
      <c r="D36" s="24"/>
      <c r="E36" s="24">
        <v>318</v>
      </c>
      <c r="F36" s="24">
        <v>352</v>
      </c>
      <c r="G36" s="24"/>
      <c r="H36" s="24">
        <v>290</v>
      </c>
      <c r="I36" s="24"/>
      <c r="J36" s="24">
        <v>0</v>
      </c>
      <c r="K36" s="24"/>
      <c r="L36" s="24">
        <f t="shared" si="16"/>
        <v>290</v>
      </c>
      <c r="M36" s="24">
        <v>303</v>
      </c>
      <c r="N36" s="24">
        <v>271</v>
      </c>
      <c r="O36" s="24"/>
      <c r="P36" s="36">
        <v>169</v>
      </c>
      <c r="Q36" s="23" t="s">
        <v>40</v>
      </c>
      <c r="R36" s="24">
        <f t="shared" si="17"/>
        <v>0</v>
      </c>
      <c r="S36" s="36">
        <v>148</v>
      </c>
      <c r="T36" s="39"/>
      <c r="U36" s="24">
        <f t="shared" si="15"/>
        <v>317</v>
      </c>
      <c r="V36" s="24">
        <v>289</v>
      </c>
      <c r="W36" s="24">
        <v>359</v>
      </c>
      <c r="X36" s="24"/>
      <c r="Y36" s="24"/>
      <c r="Z36" s="24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21"/>
    </row>
    <row r="37" spans="1:45" s="22" customFormat="1" x14ac:dyDescent="0.25">
      <c r="A37" s="23" t="s">
        <v>41</v>
      </c>
      <c r="B37" s="24"/>
      <c r="C37" s="24">
        <v>46</v>
      </c>
      <c r="D37" s="24"/>
      <c r="E37" s="24">
        <v>664</v>
      </c>
      <c r="F37" s="24">
        <v>679</v>
      </c>
      <c r="G37" s="24"/>
      <c r="H37" s="24">
        <v>548</v>
      </c>
      <c r="I37" s="24"/>
      <c r="J37" s="24">
        <v>109</v>
      </c>
      <c r="K37" s="24"/>
      <c r="L37" s="24">
        <f t="shared" si="16"/>
        <v>657</v>
      </c>
      <c r="M37" s="24">
        <v>663</v>
      </c>
      <c r="N37" s="24">
        <v>641</v>
      </c>
      <c r="O37" s="24"/>
      <c r="P37" s="36">
        <v>388</v>
      </c>
      <c r="Q37" s="23" t="s">
        <v>41</v>
      </c>
      <c r="R37" s="24">
        <f t="shared" si="17"/>
        <v>0</v>
      </c>
      <c r="S37" s="36">
        <v>387</v>
      </c>
      <c r="T37" s="39"/>
      <c r="U37" s="24">
        <f t="shared" si="15"/>
        <v>775</v>
      </c>
      <c r="V37" s="24">
        <v>735</v>
      </c>
      <c r="W37" s="24">
        <v>618</v>
      </c>
      <c r="X37" s="24"/>
      <c r="Y37" s="24"/>
      <c r="Z37" s="24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21"/>
    </row>
    <row r="38" spans="1:45" s="22" customFormat="1" x14ac:dyDescent="0.25">
      <c r="A38" s="23" t="s">
        <v>42</v>
      </c>
      <c r="B38" s="24"/>
      <c r="C38" s="24">
        <v>101</v>
      </c>
      <c r="D38" s="24"/>
      <c r="E38" s="24">
        <v>80</v>
      </c>
      <c r="F38" s="24">
        <v>171</v>
      </c>
      <c r="G38" s="24"/>
      <c r="H38" s="24">
        <v>158</v>
      </c>
      <c r="I38" s="24"/>
      <c r="J38" s="24">
        <v>0</v>
      </c>
      <c r="K38" s="24"/>
      <c r="L38" s="24">
        <f t="shared" si="16"/>
        <v>158</v>
      </c>
      <c r="M38" s="24">
        <v>147</v>
      </c>
      <c r="N38" s="24">
        <v>222</v>
      </c>
      <c r="O38" s="24"/>
      <c r="P38" s="36">
        <v>79</v>
      </c>
      <c r="Q38" s="23" t="s">
        <v>42</v>
      </c>
      <c r="R38" s="24">
        <f t="shared" si="17"/>
        <v>0</v>
      </c>
      <c r="S38" s="36">
        <v>78</v>
      </c>
      <c r="T38" s="39"/>
      <c r="U38" s="24">
        <f t="shared" si="15"/>
        <v>157</v>
      </c>
      <c r="V38" s="24">
        <v>339</v>
      </c>
      <c r="W38" s="24">
        <v>191</v>
      </c>
      <c r="X38" s="24"/>
      <c r="Y38" s="24"/>
      <c r="Z38" s="24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21"/>
    </row>
    <row r="39" spans="1:45" s="22" customFormat="1" x14ac:dyDescent="0.25">
      <c r="A39" s="23" t="s">
        <v>43</v>
      </c>
      <c r="B39" s="24"/>
      <c r="C39" s="24">
        <v>0</v>
      </c>
      <c r="D39" s="24"/>
      <c r="E39" s="24">
        <v>124</v>
      </c>
      <c r="F39" s="24">
        <v>108</v>
      </c>
      <c r="G39" s="24"/>
      <c r="H39" s="24">
        <v>102</v>
      </c>
      <c r="I39" s="24"/>
      <c r="J39" s="24">
        <v>0</v>
      </c>
      <c r="K39" s="24"/>
      <c r="L39" s="24">
        <f t="shared" si="16"/>
        <v>102</v>
      </c>
      <c r="M39" s="24">
        <v>118</v>
      </c>
      <c r="N39" s="24">
        <v>91</v>
      </c>
      <c r="O39" s="24"/>
      <c r="P39" s="36">
        <v>68</v>
      </c>
      <c r="Q39" s="23" t="s">
        <v>43</v>
      </c>
      <c r="R39" s="24">
        <f t="shared" si="17"/>
        <v>0</v>
      </c>
      <c r="S39" s="36">
        <v>48</v>
      </c>
      <c r="T39" s="39"/>
      <c r="U39" s="24">
        <f t="shared" si="15"/>
        <v>116</v>
      </c>
      <c r="V39" s="24">
        <v>113</v>
      </c>
      <c r="W39" s="24">
        <v>108</v>
      </c>
      <c r="X39" s="24"/>
      <c r="Y39" s="24"/>
      <c r="Z39" s="24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21"/>
    </row>
    <row r="40" spans="1:45" s="22" customFormat="1" x14ac:dyDescent="0.25">
      <c r="A40" s="23" t="s">
        <v>44</v>
      </c>
      <c r="B40" s="24"/>
      <c r="C40" s="24">
        <v>7</v>
      </c>
      <c r="D40" s="24"/>
      <c r="E40" s="24">
        <v>29</v>
      </c>
      <c r="F40" s="24">
        <v>8</v>
      </c>
      <c r="G40" s="24"/>
      <c r="H40" s="24">
        <v>0</v>
      </c>
      <c r="I40" s="24"/>
      <c r="J40" s="24">
        <v>0</v>
      </c>
      <c r="K40" s="24"/>
      <c r="L40" s="24">
        <f t="shared" si="16"/>
        <v>0</v>
      </c>
      <c r="M40" s="24">
        <v>0</v>
      </c>
      <c r="N40" s="24">
        <v>0</v>
      </c>
      <c r="O40" s="24"/>
      <c r="P40" s="36">
        <v>0</v>
      </c>
      <c r="Q40" s="23" t="s">
        <v>44</v>
      </c>
      <c r="R40" s="24">
        <f t="shared" si="17"/>
        <v>0</v>
      </c>
      <c r="S40" s="36">
        <v>8</v>
      </c>
      <c r="T40" s="39"/>
      <c r="U40" s="24">
        <f t="shared" si="15"/>
        <v>8</v>
      </c>
      <c r="V40" s="24">
        <v>17</v>
      </c>
      <c r="W40" s="24">
        <v>27</v>
      </c>
      <c r="X40" s="24"/>
      <c r="Y40" s="24"/>
      <c r="Z40" s="24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21"/>
    </row>
    <row r="41" spans="1:45" s="22" customFormat="1" x14ac:dyDescent="0.25">
      <c r="A41" s="23" t="s">
        <v>45</v>
      </c>
      <c r="B41" s="24"/>
      <c r="C41" s="24">
        <v>0</v>
      </c>
      <c r="D41" s="24"/>
      <c r="E41" s="24">
        <v>0</v>
      </c>
      <c r="F41" s="24">
        <v>0</v>
      </c>
      <c r="G41" s="24"/>
      <c r="H41" s="24">
        <v>0</v>
      </c>
      <c r="I41" s="24"/>
      <c r="J41" s="24">
        <v>0</v>
      </c>
      <c r="K41" s="24"/>
      <c r="L41" s="24">
        <f t="shared" si="16"/>
        <v>0</v>
      </c>
      <c r="M41" s="24">
        <v>28</v>
      </c>
      <c r="N41" s="24">
        <v>28</v>
      </c>
      <c r="O41" s="24"/>
      <c r="P41" s="36">
        <v>14</v>
      </c>
      <c r="Q41" s="23" t="s">
        <v>45</v>
      </c>
      <c r="R41" s="24">
        <f t="shared" si="17"/>
        <v>0</v>
      </c>
      <c r="S41" s="36">
        <v>14</v>
      </c>
      <c r="T41" s="39"/>
      <c r="U41" s="24">
        <f t="shared" si="15"/>
        <v>28</v>
      </c>
      <c r="V41" s="24">
        <v>60</v>
      </c>
      <c r="W41" s="24">
        <v>40</v>
      </c>
      <c r="X41" s="24"/>
      <c r="Y41" s="24"/>
      <c r="Z41" s="24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21"/>
    </row>
    <row r="42" spans="1:45" s="22" customFormat="1" x14ac:dyDescent="0.25">
      <c r="A42" s="23" t="s">
        <v>46</v>
      </c>
      <c r="B42" s="24"/>
      <c r="C42" s="24">
        <v>0</v>
      </c>
      <c r="D42" s="24"/>
      <c r="E42" s="24">
        <v>0</v>
      </c>
      <c r="F42" s="24">
        <v>0</v>
      </c>
      <c r="G42" s="24"/>
      <c r="H42" s="24">
        <v>0</v>
      </c>
      <c r="I42" s="24"/>
      <c r="J42" s="24">
        <v>0</v>
      </c>
      <c r="K42" s="24"/>
      <c r="L42" s="24">
        <f t="shared" si="16"/>
        <v>0</v>
      </c>
      <c r="M42" s="24">
        <v>0</v>
      </c>
      <c r="N42" s="24">
        <v>56</v>
      </c>
      <c r="O42" s="24"/>
      <c r="P42" s="36">
        <v>0</v>
      </c>
      <c r="Q42" s="23" t="s">
        <v>46</v>
      </c>
      <c r="R42" s="24">
        <f t="shared" si="17"/>
        <v>0</v>
      </c>
      <c r="S42" s="36">
        <v>57</v>
      </c>
      <c r="T42" s="39"/>
      <c r="U42" s="24">
        <f t="shared" si="15"/>
        <v>57</v>
      </c>
      <c r="V42" s="24">
        <v>60</v>
      </c>
      <c r="W42" s="24">
        <v>60</v>
      </c>
      <c r="X42" s="24"/>
      <c r="Y42" s="24"/>
      <c r="Z42" s="24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21"/>
    </row>
    <row r="43" spans="1:45" s="22" customFormat="1" x14ac:dyDescent="0.25">
      <c r="A43" s="23" t="s">
        <v>47</v>
      </c>
      <c r="B43" s="24"/>
      <c r="C43" s="24">
        <v>0</v>
      </c>
      <c r="D43" s="24"/>
      <c r="E43" s="24">
        <v>57</v>
      </c>
      <c r="F43" s="24">
        <v>78</v>
      </c>
      <c r="G43" s="24"/>
      <c r="H43" s="24">
        <v>54</v>
      </c>
      <c r="I43" s="24"/>
      <c r="J43" s="24">
        <v>0</v>
      </c>
      <c r="K43" s="24"/>
      <c r="L43" s="24">
        <f t="shared" si="16"/>
        <v>54</v>
      </c>
      <c r="M43" s="24">
        <v>52</v>
      </c>
      <c r="N43" s="24">
        <v>52</v>
      </c>
      <c r="O43" s="24"/>
      <c r="P43" s="36">
        <v>53</v>
      </c>
      <c r="Q43" s="23" t="s">
        <v>47</v>
      </c>
      <c r="R43" s="24">
        <f t="shared" si="17"/>
        <v>0</v>
      </c>
      <c r="S43" s="36">
        <v>0</v>
      </c>
      <c r="T43" s="40"/>
      <c r="U43" s="24">
        <f t="shared" si="15"/>
        <v>53</v>
      </c>
      <c r="V43" s="24">
        <v>73</v>
      </c>
      <c r="W43" s="24">
        <v>74</v>
      </c>
      <c r="X43" s="24"/>
      <c r="Y43" s="24"/>
      <c r="Z43" s="24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21"/>
    </row>
    <row r="44" spans="1:45" s="29" customFormat="1" x14ac:dyDescent="0.25">
      <c r="A44" s="25" t="s">
        <v>16</v>
      </c>
      <c r="B44" s="26">
        <f t="shared" ref="B44:P44" si="18">SUM(B21:B43)</f>
        <v>738.77419354838707</v>
      </c>
      <c r="C44" s="26">
        <f t="shared" si="18"/>
        <v>416</v>
      </c>
      <c r="D44" s="26">
        <f t="shared" si="18"/>
        <v>3817</v>
      </c>
      <c r="E44" s="26">
        <f t="shared" si="18"/>
        <v>4149</v>
      </c>
      <c r="F44" s="26">
        <f t="shared" si="18"/>
        <v>4332</v>
      </c>
      <c r="G44" s="26">
        <f t="shared" si="18"/>
        <v>3078</v>
      </c>
      <c r="H44" s="26">
        <f t="shared" si="18"/>
        <v>3869</v>
      </c>
      <c r="I44" s="26">
        <f t="shared" si="18"/>
        <v>739</v>
      </c>
      <c r="J44" s="26">
        <f t="shared" si="18"/>
        <v>582</v>
      </c>
      <c r="K44" s="26">
        <f t="shared" si="18"/>
        <v>3817</v>
      </c>
      <c r="L44" s="26">
        <f t="shared" si="18"/>
        <v>4451</v>
      </c>
      <c r="M44" s="26">
        <f t="shared" si="18"/>
        <v>4192</v>
      </c>
      <c r="N44" s="26">
        <f t="shared" si="18"/>
        <v>4293</v>
      </c>
      <c r="O44" s="26">
        <f t="shared" si="18"/>
        <v>2463</v>
      </c>
      <c r="P44" s="26">
        <f t="shared" si="18"/>
        <v>2553</v>
      </c>
      <c r="Q44" s="25" t="s">
        <v>16</v>
      </c>
      <c r="R44" s="26">
        <f t="shared" ref="R44:AR44" si="19">SUM(R21:R43)</f>
        <v>4400</v>
      </c>
      <c r="S44" s="26">
        <f t="shared" si="19"/>
        <v>1774</v>
      </c>
      <c r="T44" s="26">
        <f t="shared" si="19"/>
        <v>4400</v>
      </c>
      <c r="U44" s="26">
        <f t="shared" si="19"/>
        <v>4327</v>
      </c>
      <c r="V44" s="26">
        <f t="shared" si="19"/>
        <v>4717</v>
      </c>
      <c r="W44" s="26">
        <f t="shared" si="19"/>
        <v>4639</v>
      </c>
      <c r="X44" s="26">
        <f t="shared" si="19"/>
        <v>0</v>
      </c>
      <c r="Y44" s="26">
        <f t="shared" si="19"/>
        <v>0</v>
      </c>
      <c r="Z44" s="26">
        <f t="shared" si="19"/>
        <v>0</v>
      </c>
      <c r="AA44" s="27">
        <f t="shared" si="19"/>
        <v>0</v>
      </c>
      <c r="AB44" s="27">
        <f t="shared" si="19"/>
        <v>0</v>
      </c>
      <c r="AC44" s="27">
        <f t="shared" si="19"/>
        <v>0</v>
      </c>
      <c r="AD44" s="27">
        <f t="shared" si="19"/>
        <v>0</v>
      </c>
      <c r="AE44" s="27">
        <f t="shared" si="19"/>
        <v>0</v>
      </c>
      <c r="AF44" s="27">
        <f t="shared" si="19"/>
        <v>0</v>
      </c>
      <c r="AG44" s="27">
        <f t="shared" si="19"/>
        <v>0</v>
      </c>
      <c r="AH44" s="27">
        <f t="shared" si="19"/>
        <v>0</v>
      </c>
      <c r="AI44" s="27">
        <f t="shared" si="19"/>
        <v>0</v>
      </c>
      <c r="AJ44" s="27">
        <f t="shared" si="19"/>
        <v>0</v>
      </c>
      <c r="AK44" s="27">
        <f t="shared" si="19"/>
        <v>0</v>
      </c>
      <c r="AL44" s="27">
        <f t="shared" si="19"/>
        <v>0</v>
      </c>
      <c r="AM44" s="27">
        <f t="shared" si="19"/>
        <v>0</v>
      </c>
      <c r="AN44" s="27">
        <f t="shared" si="19"/>
        <v>0</v>
      </c>
      <c r="AO44" s="27">
        <f t="shared" si="19"/>
        <v>0</v>
      </c>
      <c r="AP44" s="27">
        <f t="shared" si="19"/>
        <v>0</v>
      </c>
      <c r="AQ44" s="27">
        <f t="shared" si="19"/>
        <v>0</v>
      </c>
      <c r="AR44" s="27">
        <f t="shared" si="19"/>
        <v>0</v>
      </c>
      <c r="AS44" s="21"/>
    </row>
    <row r="45" spans="1:45" x14ac:dyDescent="0.25">
      <c r="A45" s="30">
        <f t="shared" ref="A45:A69" si="20">Q45</f>
        <v>0</v>
      </c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 s="3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</row>
    <row r="46" spans="1:45" x14ac:dyDescent="0.25">
      <c r="A46" s="30" t="str">
        <f t="shared" si="20"/>
        <v>05. PRIMEIRA CONSULTA OFERTADA AO CRE</v>
      </c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 s="33"/>
      <c r="Q46" s="13" t="s">
        <v>48</v>
      </c>
      <c r="R46" s="14" t="str">
        <f>T46</f>
        <v>Meta Mensal</v>
      </c>
      <c r="S46" s="14" t="str">
        <f t="shared" ref="S46:AR46" si="21">S$4</f>
        <v>21-31/01 de 2025</v>
      </c>
      <c r="T46" s="14" t="s">
        <v>6</v>
      </c>
      <c r="U46" s="14">
        <f t="shared" si="21"/>
        <v>45658</v>
      </c>
      <c r="V46" s="14" t="e">
        <f t="shared" ca="1" si="21"/>
        <v>#NAME?</v>
      </c>
      <c r="W46" s="14" t="e">
        <f t="shared" ca="1" si="21"/>
        <v>#NAME?</v>
      </c>
      <c r="X46" s="14" t="e">
        <f t="shared" ca="1" si="21"/>
        <v>#NAME?</v>
      </c>
      <c r="Y46" s="14" t="e">
        <f t="shared" ca="1" si="21"/>
        <v>#NAME?</v>
      </c>
      <c r="Z46" s="14" t="e">
        <f t="shared" ca="1" si="21"/>
        <v>#NAME?</v>
      </c>
      <c r="AA46" s="14" t="e">
        <f t="shared" ca="1" si="21"/>
        <v>#NAME?</v>
      </c>
      <c r="AB46" s="14" t="e">
        <f t="shared" ca="1" si="21"/>
        <v>#NAME?</v>
      </c>
      <c r="AC46" s="14" t="e">
        <f t="shared" ca="1" si="21"/>
        <v>#NAME?</v>
      </c>
      <c r="AD46" s="14" t="e">
        <f t="shared" ca="1" si="21"/>
        <v>#NAME?</v>
      </c>
      <c r="AE46" s="14" t="e">
        <f t="shared" ca="1" si="21"/>
        <v>#NAME?</v>
      </c>
      <c r="AF46" s="14" t="e">
        <f t="shared" ca="1" si="21"/>
        <v>#NAME?</v>
      </c>
      <c r="AG46" s="14" t="e">
        <f t="shared" ca="1" si="21"/>
        <v>#NAME?</v>
      </c>
      <c r="AH46" s="14" t="e">
        <f t="shared" ca="1" si="21"/>
        <v>#NAME?</v>
      </c>
      <c r="AI46" s="14" t="e">
        <f t="shared" ca="1" si="21"/>
        <v>#NAME?</v>
      </c>
      <c r="AJ46" s="14" t="e">
        <f t="shared" ca="1" si="21"/>
        <v>#NAME?</v>
      </c>
      <c r="AK46" s="14" t="e">
        <f t="shared" ca="1" si="21"/>
        <v>#NAME?</v>
      </c>
      <c r="AL46" s="14" t="e">
        <f t="shared" ca="1" si="21"/>
        <v>#NAME?</v>
      </c>
      <c r="AM46" s="14" t="e">
        <f t="shared" ca="1" si="21"/>
        <v>#NAME?</v>
      </c>
      <c r="AN46" s="14" t="e">
        <f t="shared" ca="1" si="21"/>
        <v>#NAME?</v>
      </c>
      <c r="AO46" s="14" t="e">
        <f t="shared" ca="1" si="21"/>
        <v>#NAME?</v>
      </c>
      <c r="AP46" s="14" t="e">
        <f t="shared" ca="1" si="21"/>
        <v>#NAME?</v>
      </c>
      <c r="AQ46" s="14" t="e">
        <f t="shared" ca="1" si="21"/>
        <v>#NAME?</v>
      </c>
      <c r="AR46" s="14" t="e">
        <f t="shared" ca="1" si="21"/>
        <v>#NAME?</v>
      </c>
      <c r="AS46" s="16">
        <f>ROW()-3</f>
        <v>43</v>
      </c>
    </row>
    <row r="47" spans="1:45" x14ac:dyDescent="0.25">
      <c r="A47" s="30" t="str">
        <f t="shared" si="20"/>
        <v>Angiologia/Cirurgia Vascular</v>
      </c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 s="33"/>
      <c r="Q47" s="23" t="s">
        <v>26</v>
      </c>
      <c r="R47" s="24"/>
      <c r="S47" s="36"/>
      <c r="T47" s="24">
        <v>20</v>
      </c>
      <c r="U47" s="24"/>
      <c r="V47" s="24">
        <v>24</v>
      </c>
      <c r="W47" s="24">
        <v>24</v>
      </c>
      <c r="X47" s="24"/>
      <c r="Y47" s="24"/>
      <c r="Z47" s="24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</row>
    <row r="48" spans="1:45" x14ac:dyDescent="0.25">
      <c r="A48" s="30" t="str">
        <f t="shared" si="20"/>
        <v>Cardiologia</v>
      </c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 s="33"/>
      <c r="Q48" s="23" t="s">
        <v>27</v>
      </c>
      <c r="R48" s="24"/>
      <c r="S48" s="36"/>
      <c r="T48" s="24">
        <v>80</v>
      </c>
      <c r="U48" s="24"/>
      <c r="V48" s="24">
        <v>133</v>
      </c>
      <c r="W48" s="24">
        <v>161</v>
      </c>
      <c r="X48" s="24"/>
      <c r="Y48" s="24"/>
      <c r="Z48" s="24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</row>
    <row r="49" spans="1:44" x14ac:dyDescent="0.25">
      <c r="A49" s="30" t="str">
        <f t="shared" si="20"/>
        <v>Coloproctologia</v>
      </c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 s="33"/>
      <c r="Q49" s="23" t="s">
        <v>29</v>
      </c>
      <c r="R49" s="24"/>
      <c r="S49" s="36"/>
      <c r="T49" s="42">
        <v>20</v>
      </c>
      <c r="U49" s="24"/>
      <c r="V49" s="24">
        <v>0</v>
      </c>
      <c r="W49" s="24">
        <v>0</v>
      </c>
      <c r="X49" s="24"/>
      <c r="Y49" s="24"/>
      <c r="Z49" s="24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</row>
    <row r="50" spans="1:44" x14ac:dyDescent="0.25">
      <c r="A50" s="30" t="str">
        <f t="shared" si="20"/>
        <v>Dermatologia</v>
      </c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 s="33"/>
      <c r="Q50" s="23" t="s">
        <v>30</v>
      </c>
      <c r="R50" s="24"/>
      <c r="S50" s="36"/>
      <c r="T50" s="24">
        <v>90</v>
      </c>
      <c r="U50" s="24"/>
      <c r="V50" s="24">
        <v>111</v>
      </c>
      <c r="W50" s="24">
        <v>101</v>
      </c>
      <c r="X50" s="24"/>
      <c r="Y50" s="24"/>
      <c r="Z50" s="24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</row>
    <row r="51" spans="1:44" x14ac:dyDescent="0.25">
      <c r="A51" s="30" t="str">
        <f t="shared" si="20"/>
        <v>Endocrinologia</v>
      </c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 s="33"/>
      <c r="Q51" s="23" t="s">
        <v>31</v>
      </c>
      <c r="R51" s="24"/>
      <c r="S51" s="36"/>
      <c r="T51" s="24">
        <v>70</v>
      </c>
      <c r="U51" s="24"/>
      <c r="V51" s="24">
        <v>160</v>
      </c>
      <c r="W51" s="24">
        <v>120</v>
      </c>
      <c r="X51" s="24"/>
      <c r="Y51" s="24"/>
      <c r="Z51" s="24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</row>
    <row r="52" spans="1:44" x14ac:dyDescent="0.25">
      <c r="A52" s="30" t="str">
        <f t="shared" si="20"/>
        <v>Gastroenterologia</v>
      </c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 s="33"/>
      <c r="Q52" s="23" t="s">
        <v>32</v>
      </c>
      <c r="R52" s="24"/>
      <c r="S52" s="36"/>
      <c r="T52" s="24">
        <v>30</v>
      </c>
      <c r="U52" s="24"/>
      <c r="V52" s="24">
        <v>0</v>
      </c>
      <c r="W52" s="24">
        <v>0</v>
      </c>
      <c r="X52" s="24"/>
      <c r="Y52" s="24"/>
      <c r="Z52" s="24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</row>
    <row r="53" spans="1:44" x14ac:dyDescent="0.25">
      <c r="A53" s="30" t="str">
        <f t="shared" si="20"/>
        <v>Ginecologia</v>
      </c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 s="33"/>
      <c r="Q53" s="23" t="s">
        <v>33</v>
      </c>
      <c r="R53" s="24"/>
      <c r="S53" s="36"/>
      <c r="T53" s="24">
        <v>100</v>
      </c>
      <c r="U53" s="24"/>
      <c r="V53" s="24">
        <v>100</v>
      </c>
      <c r="W53" s="24">
        <v>120</v>
      </c>
      <c r="X53" s="24"/>
      <c r="Y53" s="24"/>
      <c r="Z53" s="24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</row>
    <row r="54" spans="1:44" x14ac:dyDescent="0.25">
      <c r="A54" s="30" t="str">
        <f t="shared" si="20"/>
        <v>Hematologia</v>
      </c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 s="33"/>
      <c r="Q54" s="23" t="s">
        <v>34</v>
      </c>
      <c r="R54" s="24"/>
      <c r="S54" s="36"/>
      <c r="T54" s="24">
        <v>10</v>
      </c>
      <c r="U54" s="24"/>
      <c r="V54" s="24">
        <v>10</v>
      </c>
      <c r="W54" s="24">
        <v>10</v>
      </c>
      <c r="X54" s="24"/>
      <c r="Y54" s="24"/>
      <c r="Z54" s="24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</row>
    <row r="55" spans="1:44" x14ac:dyDescent="0.25">
      <c r="A55" s="30" t="str">
        <f t="shared" si="20"/>
        <v>Infectologia</v>
      </c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 s="33"/>
      <c r="Q55" s="23" t="s">
        <v>35</v>
      </c>
      <c r="R55" s="24"/>
      <c r="S55" s="36"/>
      <c r="T55" s="24">
        <v>10</v>
      </c>
      <c r="U55" s="24"/>
      <c r="V55" s="24">
        <v>10</v>
      </c>
      <c r="W55" s="24">
        <v>10</v>
      </c>
      <c r="X55" s="24"/>
      <c r="Y55" s="24"/>
      <c r="Z55" s="24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</row>
    <row r="56" spans="1:44" x14ac:dyDescent="0.25">
      <c r="A56" s="30" t="str">
        <f t="shared" si="20"/>
        <v>Mastologia</v>
      </c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 s="33"/>
      <c r="Q56" s="23" t="s">
        <v>36</v>
      </c>
      <c r="R56" s="24"/>
      <c r="S56" s="36"/>
      <c r="T56" s="24">
        <v>20</v>
      </c>
      <c r="U56" s="24"/>
      <c r="V56" s="24">
        <v>0</v>
      </c>
      <c r="W56" s="24">
        <v>50</v>
      </c>
      <c r="X56" s="24"/>
      <c r="Y56" s="24"/>
      <c r="Z56" s="24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</row>
    <row r="57" spans="1:44" x14ac:dyDescent="0.25">
      <c r="A57" s="30" t="str">
        <f t="shared" si="20"/>
        <v>Nefrologia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 s="33"/>
      <c r="Q57" s="23" t="s">
        <v>37</v>
      </c>
      <c r="R57" s="24"/>
      <c r="S57" s="36"/>
      <c r="T57" s="24">
        <v>30</v>
      </c>
      <c r="U57" s="24"/>
      <c r="V57" s="24">
        <v>32</v>
      </c>
      <c r="W57" s="24">
        <v>30</v>
      </c>
      <c r="X57" s="24"/>
      <c r="Y57" s="24"/>
      <c r="Z57" s="24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</row>
    <row r="58" spans="1:44" x14ac:dyDescent="0.25">
      <c r="A58" s="30" t="str">
        <f t="shared" si="20"/>
        <v>Neurologia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 s="33"/>
      <c r="Q58" s="23" t="s">
        <v>38</v>
      </c>
      <c r="R58" s="24"/>
      <c r="S58" s="36"/>
      <c r="T58" s="24">
        <v>80</v>
      </c>
      <c r="U58" s="24"/>
      <c r="V58" s="24">
        <v>94</v>
      </c>
      <c r="W58" s="24">
        <v>94</v>
      </c>
      <c r="X58" s="24"/>
      <c r="Y58" s="24"/>
      <c r="Z58" s="24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</row>
    <row r="59" spans="1:44" x14ac:dyDescent="0.25">
      <c r="A59" s="30" t="str">
        <f t="shared" si="20"/>
        <v>Obstetrícia (pré-natal de alto risco)</v>
      </c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 s="33"/>
      <c r="Q59" s="23" t="s">
        <v>39</v>
      </c>
      <c r="R59" s="24"/>
      <c r="S59" s="36"/>
      <c r="T59" s="24">
        <v>20</v>
      </c>
      <c r="U59" s="24"/>
      <c r="V59" s="24">
        <v>20</v>
      </c>
      <c r="W59" s="24">
        <v>0</v>
      </c>
      <c r="X59" s="24"/>
      <c r="Y59" s="24"/>
      <c r="Z59" s="24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</row>
    <row r="60" spans="1:44" x14ac:dyDescent="0.25">
      <c r="A60" s="30" t="str">
        <f t="shared" si="20"/>
        <v>Oftalmologia</v>
      </c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 s="33"/>
      <c r="Q60" s="23" t="s">
        <v>40</v>
      </c>
      <c r="R60" s="24"/>
      <c r="S60" s="36"/>
      <c r="T60" s="24">
        <v>350</v>
      </c>
      <c r="U60" s="24"/>
      <c r="V60" s="24">
        <v>350</v>
      </c>
      <c r="W60" s="24">
        <v>350</v>
      </c>
      <c r="X60" s="24"/>
      <c r="Y60" s="24"/>
      <c r="Z60" s="24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</row>
    <row r="61" spans="1:44" x14ac:dyDescent="0.25">
      <c r="A61" s="30" t="str">
        <f t="shared" si="20"/>
        <v>Ortopedia/Traumatologia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 s="33"/>
      <c r="Q61" s="23" t="s">
        <v>41</v>
      </c>
      <c r="R61" s="24"/>
      <c r="S61" s="36"/>
      <c r="T61" s="24">
        <v>220</v>
      </c>
      <c r="U61" s="24"/>
      <c r="V61" s="24">
        <v>387</v>
      </c>
      <c r="W61" s="24">
        <v>405</v>
      </c>
      <c r="X61" s="24"/>
      <c r="Y61" s="24"/>
      <c r="Z61" s="24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</row>
    <row r="62" spans="1:44" x14ac:dyDescent="0.25">
      <c r="A62" s="30" t="str">
        <f t="shared" si="20"/>
        <v>Otorrinolaringologia</v>
      </c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 s="33"/>
      <c r="Q62" s="23" t="s">
        <v>42</v>
      </c>
      <c r="R62" s="24"/>
      <c r="S62" s="36"/>
      <c r="T62" s="24">
        <v>90</v>
      </c>
      <c r="U62" s="24"/>
      <c r="V62" s="24">
        <v>100</v>
      </c>
      <c r="W62" s="24">
        <v>132</v>
      </c>
      <c r="X62" s="24"/>
      <c r="Y62" s="24"/>
      <c r="Z62" s="24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</row>
    <row r="63" spans="1:44" x14ac:dyDescent="0.25">
      <c r="A63" s="30" t="str">
        <f t="shared" si="20"/>
        <v>Pediatria</v>
      </c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 s="33"/>
      <c r="Q63" s="23" t="s">
        <v>43</v>
      </c>
      <c r="R63" s="24"/>
      <c r="S63" s="36"/>
      <c r="T63" s="24">
        <v>60</v>
      </c>
      <c r="U63" s="24"/>
      <c r="V63" s="24">
        <v>55</v>
      </c>
      <c r="W63" s="24">
        <v>85</v>
      </c>
      <c r="X63" s="24"/>
      <c r="Y63" s="24"/>
      <c r="Z63" s="24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</row>
    <row r="64" spans="1:44" x14ac:dyDescent="0.25">
      <c r="A64" s="30" t="str">
        <f t="shared" si="20"/>
        <v>Pneumologia</v>
      </c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 s="33"/>
      <c r="Q64" s="23" t="s">
        <v>44</v>
      </c>
      <c r="R64" s="24"/>
      <c r="S64" s="36"/>
      <c r="T64" s="24">
        <v>30</v>
      </c>
      <c r="U64" s="24"/>
      <c r="V64" s="24">
        <v>8</v>
      </c>
      <c r="W64" s="24">
        <v>30</v>
      </c>
      <c r="X64" s="24"/>
      <c r="Y64" s="24"/>
      <c r="Z64" s="24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</row>
    <row r="65" spans="1:45" x14ac:dyDescent="0.25">
      <c r="A65" s="30" t="str">
        <f t="shared" si="20"/>
        <v>Psiquiatria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 s="33"/>
      <c r="Q65" s="23" t="s">
        <v>45</v>
      </c>
      <c r="R65" s="24"/>
      <c r="S65" s="36"/>
      <c r="T65" s="24">
        <v>50</v>
      </c>
      <c r="U65" s="24"/>
      <c r="V65" s="24">
        <v>50</v>
      </c>
      <c r="W65" s="24">
        <v>36</v>
      </c>
      <c r="X65" s="24"/>
      <c r="Y65" s="24"/>
      <c r="Z65" s="24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</row>
    <row r="66" spans="1:45" x14ac:dyDescent="0.25">
      <c r="A66" s="30" t="str">
        <f t="shared" si="20"/>
        <v>Reumatologia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 s="33"/>
      <c r="Q66" s="23" t="s">
        <v>46</v>
      </c>
      <c r="R66" s="24"/>
      <c r="S66" s="36"/>
      <c r="T66" s="24">
        <v>20</v>
      </c>
      <c r="U66" s="24"/>
      <c r="V66" s="24">
        <v>20</v>
      </c>
      <c r="W66" s="24">
        <v>20</v>
      </c>
      <c r="X66" s="24"/>
      <c r="Y66" s="24"/>
      <c r="Z66" s="24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</row>
    <row r="67" spans="1:45" x14ac:dyDescent="0.25">
      <c r="A67" s="30" t="str">
        <f t="shared" si="20"/>
        <v>Urologia</v>
      </c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 s="33"/>
      <c r="Q67" s="23" t="s">
        <v>47</v>
      </c>
      <c r="R67" s="24"/>
      <c r="S67" s="36"/>
      <c r="T67" s="24">
        <v>70</v>
      </c>
      <c r="U67" s="24"/>
      <c r="V67" s="24">
        <v>45</v>
      </c>
      <c r="W67" s="24">
        <v>70</v>
      </c>
      <c r="X67" s="24"/>
      <c r="Y67" s="24"/>
      <c r="Z67" s="24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</row>
    <row r="68" spans="1:45" x14ac:dyDescent="0.25">
      <c r="A68" s="30" t="str">
        <f t="shared" si="20"/>
        <v>TOTAL</v>
      </c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 s="33"/>
      <c r="Q68" s="25" t="s">
        <v>16</v>
      </c>
      <c r="R68" s="26">
        <f t="shared" ref="R68:AR68" si="22">SUM(R47:R67)</f>
        <v>0</v>
      </c>
      <c r="S68" s="26">
        <f t="shared" si="22"/>
        <v>0</v>
      </c>
      <c r="T68" s="26">
        <f t="shared" si="22"/>
        <v>1470</v>
      </c>
      <c r="U68" s="26">
        <f t="shared" si="22"/>
        <v>0</v>
      </c>
      <c r="V68" s="26">
        <f t="shared" si="22"/>
        <v>1709</v>
      </c>
      <c r="W68" s="26">
        <f t="shared" si="22"/>
        <v>1848</v>
      </c>
      <c r="X68" s="26">
        <f t="shared" si="22"/>
        <v>0</v>
      </c>
      <c r="Y68" s="26">
        <f t="shared" si="22"/>
        <v>0</v>
      </c>
      <c r="Z68" s="26">
        <f t="shared" si="22"/>
        <v>0</v>
      </c>
      <c r="AA68" s="27">
        <f t="shared" si="22"/>
        <v>0</v>
      </c>
      <c r="AB68" s="27">
        <f t="shared" si="22"/>
        <v>0</v>
      </c>
      <c r="AC68" s="27">
        <f t="shared" si="22"/>
        <v>0</v>
      </c>
      <c r="AD68" s="27">
        <f t="shared" si="22"/>
        <v>0</v>
      </c>
      <c r="AE68" s="27">
        <f t="shared" si="22"/>
        <v>0</v>
      </c>
      <c r="AF68" s="27">
        <f t="shared" si="22"/>
        <v>0</v>
      </c>
      <c r="AG68" s="27">
        <f t="shared" si="22"/>
        <v>0</v>
      </c>
      <c r="AH68" s="27">
        <f t="shared" si="22"/>
        <v>0</v>
      </c>
      <c r="AI68" s="27">
        <f t="shared" si="22"/>
        <v>0</v>
      </c>
      <c r="AJ68" s="27">
        <f t="shared" si="22"/>
        <v>0</v>
      </c>
      <c r="AK68" s="27">
        <f t="shared" si="22"/>
        <v>0</v>
      </c>
      <c r="AL68" s="27">
        <f t="shared" si="22"/>
        <v>0</v>
      </c>
      <c r="AM68" s="27">
        <f t="shared" si="22"/>
        <v>0</v>
      </c>
      <c r="AN68" s="27">
        <f t="shared" si="22"/>
        <v>0</v>
      </c>
      <c r="AO68" s="27">
        <f t="shared" si="22"/>
        <v>0</v>
      </c>
      <c r="AP68" s="27">
        <f t="shared" si="22"/>
        <v>0</v>
      </c>
      <c r="AQ68" s="27">
        <f t="shared" si="22"/>
        <v>0</v>
      </c>
      <c r="AR68" s="27">
        <f t="shared" si="22"/>
        <v>0</v>
      </c>
    </row>
    <row r="69" spans="1:45" x14ac:dyDescent="0.25">
      <c r="A69" s="30">
        <f t="shared" si="20"/>
        <v>0</v>
      </c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3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</row>
    <row r="70" spans="1:45" s="17" customFormat="1" x14ac:dyDescent="0.25">
      <c r="A70" s="10" t="s">
        <v>49</v>
      </c>
      <c r="B70" s="11" t="str">
        <f>B$4</f>
        <v>Meta Parcial</v>
      </c>
      <c r="C70" s="11" t="str">
        <f t="shared" ref="C70:AR70" si="23">C$4</f>
        <v>26-31-jul-24</v>
      </c>
      <c r="D70" s="11" t="str">
        <f t="shared" si="23"/>
        <v>Meta Mensal</v>
      </c>
      <c r="E70" s="11">
        <f t="shared" si="23"/>
        <v>45505</v>
      </c>
      <c r="F70" s="11" t="e">
        <f t="shared" ca="1" si="23"/>
        <v>#NAME?</v>
      </c>
      <c r="G70" s="11" t="str">
        <f t="shared" si="23"/>
        <v>Meta Parcial</v>
      </c>
      <c r="H70" s="11" t="str">
        <f t="shared" si="23"/>
        <v>01-25-Out-24</v>
      </c>
      <c r="I70" s="11" t="str">
        <f t="shared" si="23"/>
        <v>Meta Parcial</v>
      </c>
      <c r="J70" s="11" t="str">
        <f t="shared" si="23"/>
        <v>26-31-Out-24</v>
      </c>
      <c r="K70" s="11" t="str">
        <f t="shared" si="23"/>
        <v>Meta Mensal</v>
      </c>
      <c r="L70" s="11">
        <f t="shared" si="23"/>
        <v>45566</v>
      </c>
      <c r="M70" s="11" t="e">
        <f t="shared" ca="1" si="23"/>
        <v>#NAME?</v>
      </c>
      <c r="N70" s="11" t="e">
        <f t="shared" ca="1" si="23"/>
        <v>#NAME?</v>
      </c>
      <c r="O70" s="11" t="str">
        <f t="shared" si="23"/>
        <v>Meta Parcial</v>
      </c>
      <c r="P70" s="11" t="str">
        <f t="shared" si="23"/>
        <v>01-20/01 de 2025</v>
      </c>
      <c r="Q70" s="13" t="s">
        <v>50</v>
      </c>
      <c r="R70" s="14" t="str">
        <f t="shared" si="23"/>
        <v>Meta Parcial</v>
      </c>
      <c r="S70" s="14" t="str">
        <f t="shared" si="23"/>
        <v>21-31/01 de 2025</v>
      </c>
      <c r="T70" s="14" t="str">
        <f t="shared" si="23"/>
        <v>Meta Mensal</v>
      </c>
      <c r="U70" s="14">
        <f t="shared" si="23"/>
        <v>45658</v>
      </c>
      <c r="V70" s="14" t="e">
        <f t="shared" ca="1" si="23"/>
        <v>#NAME?</v>
      </c>
      <c r="W70" s="14" t="e">
        <f t="shared" ca="1" si="23"/>
        <v>#NAME?</v>
      </c>
      <c r="X70" s="14" t="e">
        <f t="shared" ca="1" si="23"/>
        <v>#NAME?</v>
      </c>
      <c r="Y70" s="14" t="e">
        <f t="shared" ca="1" si="23"/>
        <v>#NAME?</v>
      </c>
      <c r="Z70" s="14" t="e">
        <f t="shared" ca="1" si="23"/>
        <v>#NAME?</v>
      </c>
      <c r="AA70" s="14" t="e">
        <f t="shared" ca="1" si="23"/>
        <v>#NAME?</v>
      </c>
      <c r="AB70" s="14" t="e">
        <f t="shared" ca="1" si="23"/>
        <v>#NAME?</v>
      </c>
      <c r="AC70" s="14" t="e">
        <f t="shared" ca="1" si="23"/>
        <v>#NAME?</v>
      </c>
      <c r="AD70" s="14" t="e">
        <f t="shared" ca="1" si="23"/>
        <v>#NAME?</v>
      </c>
      <c r="AE70" s="14" t="e">
        <f t="shared" ca="1" si="23"/>
        <v>#NAME?</v>
      </c>
      <c r="AF70" s="14" t="e">
        <f t="shared" ca="1" si="23"/>
        <v>#NAME?</v>
      </c>
      <c r="AG70" s="14" t="e">
        <f t="shared" ca="1" si="23"/>
        <v>#NAME?</v>
      </c>
      <c r="AH70" s="14" t="e">
        <f t="shared" ca="1" si="23"/>
        <v>#NAME?</v>
      </c>
      <c r="AI70" s="14" t="e">
        <f t="shared" ca="1" si="23"/>
        <v>#NAME?</v>
      </c>
      <c r="AJ70" s="14" t="e">
        <f t="shared" ca="1" si="23"/>
        <v>#NAME?</v>
      </c>
      <c r="AK70" s="14" t="e">
        <f t="shared" ca="1" si="23"/>
        <v>#NAME?</v>
      </c>
      <c r="AL70" s="14" t="e">
        <f t="shared" ca="1" si="23"/>
        <v>#NAME?</v>
      </c>
      <c r="AM70" s="14" t="e">
        <f t="shared" ca="1" si="23"/>
        <v>#NAME?</v>
      </c>
      <c r="AN70" s="14" t="e">
        <f t="shared" ca="1" si="23"/>
        <v>#NAME?</v>
      </c>
      <c r="AO70" s="14" t="e">
        <f t="shared" ca="1" si="23"/>
        <v>#NAME?</v>
      </c>
      <c r="AP70" s="14" t="e">
        <f t="shared" ca="1" si="23"/>
        <v>#NAME?</v>
      </c>
      <c r="AQ70" s="14" t="e">
        <f t="shared" ca="1" si="23"/>
        <v>#NAME?</v>
      </c>
      <c r="AR70" s="14" t="e">
        <f t="shared" ca="1" si="23"/>
        <v>#NAME?</v>
      </c>
      <c r="AS70" s="16">
        <f>ROW()-3</f>
        <v>67</v>
      </c>
    </row>
    <row r="71" spans="1:45" s="22" customFormat="1" x14ac:dyDescent="0.25">
      <c r="A71" s="23" t="s">
        <v>51</v>
      </c>
      <c r="B71" s="24">
        <f>(D71/31)*6</f>
        <v>708.77419354838707</v>
      </c>
      <c r="C71" s="24">
        <v>190</v>
      </c>
      <c r="D71" s="24">
        <v>3662</v>
      </c>
      <c r="E71" s="24">
        <v>1815</v>
      </c>
      <c r="F71" s="24">
        <v>1963</v>
      </c>
      <c r="G71" s="24">
        <f>ROUND(((K71/31)*25),0)</f>
        <v>2953</v>
      </c>
      <c r="H71" s="24">
        <v>1405</v>
      </c>
      <c r="I71" s="24">
        <f>ROUND(((K71/31)*6),0)</f>
        <v>709</v>
      </c>
      <c r="J71" s="24">
        <v>299</v>
      </c>
      <c r="K71" s="24">
        <f>D71</f>
        <v>3662</v>
      </c>
      <c r="L71" s="24">
        <f t="shared" ref="L71:L76" si="24">H71+J71</f>
        <v>1704</v>
      </c>
      <c r="M71" s="24">
        <v>1980</v>
      </c>
      <c r="N71" s="24">
        <v>1613</v>
      </c>
      <c r="O71" s="24">
        <f>ROUND((K71/31)*20,0)</f>
        <v>2363</v>
      </c>
      <c r="P71" s="36">
        <v>1010</v>
      </c>
      <c r="Q71" s="23" t="s">
        <v>51</v>
      </c>
      <c r="R71" s="24">
        <f>R266+R276</f>
        <v>1526</v>
      </c>
      <c r="S71" s="24">
        <f>S266+S276</f>
        <v>525</v>
      </c>
      <c r="T71" s="24">
        <v>20</v>
      </c>
      <c r="U71" s="24">
        <f t="shared" ref="U71:V76" si="25">U266+U276</f>
        <v>525</v>
      </c>
      <c r="V71" s="24">
        <f t="shared" si="25"/>
        <v>1573</v>
      </c>
      <c r="W71" s="24">
        <v>1380</v>
      </c>
      <c r="X71" s="24"/>
      <c r="Y71" s="24"/>
      <c r="Z71" s="24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21"/>
    </row>
    <row r="72" spans="1:45" s="22" customFormat="1" x14ac:dyDescent="0.25">
      <c r="A72" s="23" t="s">
        <v>52</v>
      </c>
      <c r="B72" s="24"/>
      <c r="C72" s="24">
        <v>0</v>
      </c>
      <c r="D72" s="24"/>
      <c r="E72" s="24">
        <v>50</v>
      </c>
      <c r="F72" s="24">
        <v>43</v>
      </c>
      <c r="G72" s="24"/>
      <c r="H72" s="24">
        <v>47</v>
      </c>
      <c r="I72" s="24"/>
      <c r="J72" s="24">
        <v>0</v>
      </c>
      <c r="K72" s="24"/>
      <c r="L72" s="24">
        <f t="shared" si="24"/>
        <v>47</v>
      </c>
      <c r="M72" s="24">
        <v>60</v>
      </c>
      <c r="N72" s="24">
        <v>195</v>
      </c>
      <c r="O72" s="24"/>
      <c r="P72" s="36">
        <v>54</v>
      </c>
      <c r="Q72" s="23" t="s">
        <v>52</v>
      </c>
      <c r="R72" s="24"/>
      <c r="S72" s="24">
        <f>S267+S277</f>
        <v>35</v>
      </c>
      <c r="T72" s="24">
        <v>80</v>
      </c>
      <c r="U72" s="24">
        <f t="shared" si="25"/>
        <v>35</v>
      </c>
      <c r="V72" s="24">
        <f t="shared" si="25"/>
        <v>134</v>
      </c>
      <c r="W72" s="24">
        <v>162</v>
      </c>
      <c r="X72" s="24"/>
      <c r="Y72" s="24"/>
      <c r="Z72" s="24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21"/>
    </row>
    <row r="73" spans="1:45" s="22" customFormat="1" x14ac:dyDescent="0.25">
      <c r="A73" s="23" t="s">
        <v>53</v>
      </c>
      <c r="B73" s="24"/>
      <c r="C73" s="24">
        <v>188</v>
      </c>
      <c r="D73" s="24"/>
      <c r="E73" s="24">
        <v>1634</v>
      </c>
      <c r="F73" s="24">
        <v>1438</v>
      </c>
      <c r="G73" s="24"/>
      <c r="H73" s="24">
        <v>1251</v>
      </c>
      <c r="I73" s="24"/>
      <c r="J73" s="24">
        <v>254</v>
      </c>
      <c r="K73" s="24"/>
      <c r="L73" s="24">
        <f t="shared" si="24"/>
        <v>1505</v>
      </c>
      <c r="M73" s="24">
        <v>1145</v>
      </c>
      <c r="N73" s="24">
        <v>1639</v>
      </c>
      <c r="O73" s="24"/>
      <c r="P73" s="36">
        <v>1262</v>
      </c>
      <c r="Q73" s="23" t="s">
        <v>53</v>
      </c>
      <c r="R73" s="24"/>
      <c r="S73" s="24">
        <f>S268+S278</f>
        <v>694</v>
      </c>
      <c r="T73" s="24">
        <v>20</v>
      </c>
      <c r="U73" s="24">
        <f t="shared" si="25"/>
        <v>694</v>
      </c>
      <c r="V73" s="24">
        <f t="shared" si="25"/>
        <v>1947</v>
      </c>
      <c r="W73" s="24">
        <v>2157</v>
      </c>
      <c r="X73" s="24"/>
      <c r="Y73" s="24"/>
      <c r="Z73" s="24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21"/>
    </row>
    <row r="74" spans="1:45" s="22" customFormat="1" x14ac:dyDescent="0.25">
      <c r="A74" s="23" t="s">
        <v>54</v>
      </c>
      <c r="B74" s="24"/>
      <c r="C74" s="24">
        <v>0</v>
      </c>
      <c r="D74" s="24"/>
      <c r="E74" s="24">
        <v>0</v>
      </c>
      <c r="F74" s="24">
        <v>0</v>
      </c>
      <c r="G74" s="24"/>
      <c r="H74" s="24">
        <v>0</v>
      </c>
      <c r="I74" s="24"/>
      <c r="J74" s="24">
        <v>0</v>
      </c>
      <c r="K74" s="24"/>
      <c r="L74" s="24">
        <f t="shared" si="24"/>
        <v>0</v>
      </c>
      <c r="M74" s="24">
        <v>0</v>
      </c>
      <c r="N74" s="24">
        <v>0</v>
      </c>
      <c r="O74" s="24"/>
      <c r="P74" s="36">
        <v>0</v>
      </c>
      <c r="Q74" s="23" t="s">
        <v>54</v>
      </c>
      <c r="R74" s="24"/>
      <c r="S74" s="24">
        <f>S269+S279</f>
        <v>0</v>
      </c>
      <c r="T74" s="24">
        <v>90</v>
      </c>
      <c r="U74" s="24">
        <f t="shared" si="25"/>
        <v>0</v>
      </c>
      <c r="V74" s="24">
        <f t="shared" si="25"/>
        <v>0</v>
      </c>
      <c r="W74" s="24">
        <v>0</v>
      </c>
      <c r="X74" s="24"/>
      <c r="Y74" s="24"/>
      <c r="Z74" s="24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21"/>
    </row>
    <row r="75" spans="1:45" s="22" customFormat="1" x14ac:dyDescent="0.25">
      <c r="A75" s="23" t="s">
        <v>55</v>
      </c>
      <c r="B75" s="24"/>
      <c r="C75" s="24">
        <v>45</v>
      </c>
      <c r="D75" s="24"/>
      <c r="E75" s="24">
        <v>528</v>
      </c>
      <c r="F75" s="24">
        <v>489</v>
      </c>
      <c r="G75" s="24"/>
      <c r="H75" s="24">
        <v>364</v>
      </c>
      <c r="I75" s="24"/>
      <c r="J75" s="24">
        <v>41</v>
      </c>
      <c r="K75" s="24"/>
      <c r="L75" s="24">
        <f t="shared" si="24"/>
        <v>405</v>
      </c>
      <c r="M75" s="24">
        <v>435</v>
      </c>
      <c r="N75" s="24">
        <v>343</v>
      </c>
      <c r="O75" s="24"/>
      <c r="P75" s="36">
        <v>289</v>
      </c>
      <c r="Q75" s="23" t="s">
        <v>55</v>
      </c>
      <c r="R75" s="24"/>
      <c r="S75" s="24">
        <f>S270+S280</f>
        <v>189</v>
      </c>
      <c r="T75" s="24">
        <v>70</v>
      </c>
      <c r="U75" s="24">
        <f t="shared" si="25"/>
        <v>189</v>
      </c>
      <c r="V75" s="24">
        <f t="shared" si="25"/>
        <v>508</v>
      </c>
      <c r="W75" s="24">
        <v>510</v>
      </c>
      <c r="X75" s="24"/>
      <c r="Y75" s="24"/>
      <c r="Z75" s="24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21"/>
    </row>
    <row r="76" spans="1:45" s="22" customFormat="1" x14ac:dyDescent="0.25">
      <c r="A76" s="23" t="s">
        <v>56</v>
      </c>
      <c r="B76" s="24"/>
      <c r="C76" s="24">
        <v>22</v>
      </c>
      <c r="D76" s="24"/>
      <c r="E76" s="24">
        <v>192</v>
      </c>
      <c r="F76" s="24">
        <v>209</v>
      </c>
      <c r="G76" s="24"/>
      <c r="H76" s="24">
        <v>155</v>
      </c>
      <c r="I76" s="24"/>
      <c r="J76" s="24">
        <v>0</v>
      </c>
      <c r="K76" s="24"/>
      <c r="L76" s="24">
        <f t="shared" si="24"/>
        <v>155</v>
      </c>
      <c r="M76" s="24">
        <v>101</v>
      </c>
      <c r="N76" s="24">
        <v>180</v>
      </c>
      <c r="O76" s="24"/>
      <c r="P76" s="36">
        <v>122</v>
      </c>
      <c r="Q76" s="23" t="s">
        <v>56</v>
      </c>
      <c r="R76" s="24"/>
      <c r="S76" s="24">
        <f>S271+S281</f>
        <v>69</v>
      </c>
      <c r="T76" s="24">
        <v>30</v>
      </c>
      <c r="U76" s="24">
        <f t="shared" si="25"/>
        <v>69</v>
      </c>
      <c r="V76" s="24">
        <f t="shared" si="25"/>
        <v>200</v>
      </c>
      <c r="W76" s="24">
        <v>179</v>
      </c>
      <c r="X76" s="24"/>
      <c r="Y76" s="24"/>
      <c r="Z76" s="24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21"/>
    </row>
    <row r="77" spans="1:45" s="22" customFormat="1" x14ac:dyDescent="0.25">
      <c r="A77" s="23" t="str">
        <f>Q77</f>
        <v>Terapia Ocupacional</v>
      </c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36"/>
      <c r="Q77" s="23" t="s">
        <v>57</v>
      </c>
      <c r="R77" s="24"/>
      <c r="S77" s="24"/>
      <c r="T77" s="24">
        <v>100</v>
      </c>
      <c r="U77" s="24"/>
      <c r="V77" s="24">
        <v>0</v>
      </c>
      <c r="W77" s="24">
        <v>0</v>
      </c>
      <c r="X77" s="24"/>
      <c r="Y77" s="24"/>
      <c r="Z77" s="24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21"/>
    </row>
    <row r="78" spans="1:45" s="29" customFormat="1" x14ac:dyDescent="0.25">
      <c r="A78" s="25" t="s">
        <v>16</v>
      </c>
      <c r="B78" s="26">
        <f t="shared" ref="B78:P78" si="26">SUM(B71:B76)</f>
        <v>708.77419354838707</v>
      </c>
      <c r="C78" s="26">
        <f t="shared" si="26"/>
        <v>445</v>
      </c>
      <c r="D78" s="26">
        <f t="shared" si="26"/>
        <v>3662</v>
      </c>
      <c r="E78" s="26">
        <f t="shared" si="26"/>
        <v>4219</v>
      </c>
      <c r="F78" s="26">
        <f t="shared" si="26"/>
        <v>4142</v>
      </c>
      <c r="G78" s="26">
        <f t="shared" si="26"/>
        <v>2953</v>
      </c>
      <c r="H78" s="26">
        <f t="shared" si="26"/>
        <v>3222</v>
      </c>
      <c r="I78" s="26">
        <f t="shared" si="26"/>
        <v>709</v>
      </c>
      <c r="J78" s="26">
        <f t="shared" si="26"/>
        <v>594</v>
      </c>
      <c r="K78" s="26">
        <f t="shared" si="26"/>
        <v>3662</v>
      </c>
      <c r="L78" s="26">
        <f t="shared" si="26"/>
        <v>3816</v>
      </c>
      <c r="M78" s="26">
        <f t="shared" si="26"/>
        <v>3721</v>
      </c>
      <c r="N78" s="26">
        <f t="shared" si="26"/>
        <v>3970</v>
      </c>
      <c r="O78" s="26">
        <f t="shared" si="26"/>
        <v>2363</v>
      </c>
      <c r="P78" s="26">
        <f t="shared" si="26"/>
        <v>2737</v>
      </c>
      <c r="Q78" s="25" t="s">
        <v>16</v>
      </c>
      <c r="R78" s="26">
        <f>SUM(R71:R76)</f>
        <v>1526</v>
      </c>
      <c r="S78" s="26">
        <f>SUM(S71:S76)</f>
        <v>1512</v>
      </c>
      <c r="T78" s="26">
        <v>4300</v>
      </c>
      <c r="U78" s="26">
        <f t="shared" ref="U78:AR78" si="27">SUM(U71:U76)</f>
        <v>1512</v>
      </c>
      <c r="V78" s="26">
        <f t="shared" si="27"/>
        <v>4362</v>
      </c>
      <c r="W78" s="26">
        <f t="shared" si="27"/>
        <v>4388</v>
      </c>
      <c r="X78" s="26">
        <f t="shared" si="27"/>
        <v>0</v>
      </c>
      <c r="Y78" s="26">
        <f t="shared" si="27"/>
        <v>0</v>
      </c>
      <c r="Z78" s="26">
        <f t="shared" si="27"/>
        <v>0</v>
      </c>
      <c r="AA78" s="27">
        <f t="shared" si="27"/>
        <v>0</v>
      </c>
      <c r="AB78" s="27">
        <f t="shared" si="27"/>
        <v>0</v>
      </c>
      <c r="AC78" s="27">
        <f t="shared" si="27"/>
        <v>0</v>
      </c>
      <c r="AD78" s="27">
        <f t="shared" si="27"/>
        <v>0</v>
      </c>
      <c r="AE78" s="27">
        <f t="shared" si="27"/>
        <v>0</v>
      </c>
      <c r="AF78" s="27">
        <f t="shared" si="27"/>
        <v>0</v>
      </c>
      <c r="AG78" s="27">
        <f t="shared" si="27"/>
        <v>0</v>
      </c>
      <c r="AH78" s="27">
        <f t="shared" si="27"/>
        <v>0</v>
      </c>
      <c r="AI78" s="27">
        <f t="shared" si="27"/>
        <v>0</v>
      </c>
      <c r="AJ78" s="27">
        <f t="shared" si="27"/>
        <v>0</v>
      </c>
      <c r="AK78" s="27">
        <f t="shared" si="27"/>
        <v>0</v>
      </c>
      <c r="AL78" s="27">
        <f t="shared" si="27"/>
        <v>0</v>
      </c>
      <c r="AM78" s="27">
        <f t="shared" si="27"/>
        <v>0</v>
      </c>
      <c r="AN78" s="27">
        <f t="shared" si="27"/>
        <v>0</v>
      </c>
      <c r="AO78" s="27">
        <f t="shared" si="27"/>
        <v>0</v>
      </c>
      <c r="AP78" s="27">
        <f t="shared" si="27"/>
        <v>0</v>
      </c>
      <c r="AQ78" s="27">
        <f t="shared" si="27"/>
        <v>0</v>
      </c>
      <c r="AR78" s="27">
        <f t="shared" si="27"/>
        <v>0</v>
      </c>
      <c r="AS78" s="28"/>
    </row>
    <row r="79" spans="1:45" x14ac:dyDescent="0.25">
      <c r="A79" s="30">
        <f>Q79</f>
        <v>0</v>
      </c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31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</row>
    <row r="80" spans="1:45" s="17" customFormat="1" ht="25.5" x14ac:dyDescent="0.25">
      <c r="A80" s="10" t="s">
        <v>58</v>
      </c>
      <c r="B80" s="11"/>
      <c r="C80" s="11" t="str">
        <f t="shared" ref="C80:AR80" si="28">C$4</f>
        <v>26-31-jul-24</v>
      </c>
      <c r="D80" s="11"/>
      <c r="E80" s="11">
        <f t="shared" si="28"/>
        <v>45505</v>
      </c>
      <c r="F80" s="11" t="e">
        <f t="shared" ca="1" si="28"/>
        <v>#NAME?</v>
      </c>
      <c r="G80" s="11"/>
      <c r="H80" s="11" t="str">
        <f t="shared" si="28"/>
        <v>01-25-Out-24</v>
      </c>
      <c r="I80" s="11"/>
      <c r="J80" s="11" t="str">
        <f t="shared" si="28"/>
        <v>26-31-Out-24</v>
      </c>
      <c r="K80" s="11"/>
      <c r="L80" s="11">
        <f t="shared" si="28"/>
        <v>45566</v>
      </c>
      <c r="M80" s="11" t="e">
        <f t="shared" ca="1" si="28"/>
        <v>#NAME?</v>
      </c>
      <c r="N80" s="11" t="e">
        <f t="shared" ca="1" si="28"/>
        <v>#NAME?</v>
      </c>
      <c r="O80" s="11"/>
      <c r="P80" s="11" t="str">
        <f t="shared" si="28"/>
        <v>01-20/01 de 2025</v>
      </c>
      <c r="Q80" s="44" t="s">
        <v>59</v>
      </c>
      <c r="R80" s="45"/>
      <c r="S80" s="46" t="str">
        <f t="shared" si="28"/>
        <v>21-31/01 de 2025</v>
      </c>
      <c r="T80" s="45"/>
      <c r="U80" s="14">
        <f t="shared" si="28"/>
        <v>45658</v>
      </c>
      <c r="V80" s="14" t="e">
        <f t="shared" ca="1" si="28"/>
        <v>#NAME?</v>
      </c>
      <c r="W80" s="14" t="e">
        <f t="shared" ca="1" si="28"/>
        <v>#NAME?</v>
      </c>
      <c r="X80" s="14" t="e">
        <f t="shared" ca="1" si="28"/>
        <v>#NAME?</v>
      </c>
      <c r="Y80" s="14" t="e">
        <f t="shared" ca="1" si="28"/>
        <v>#NAME?</v>
      </c>
      <c r="Z80" s="14" t="e">
        <f t="shared" ca="1" si="28"/>
        <v>#NAME?</v>
      </c>
      <c r="AA80" s="14" t="e">
        <f t="shared" ca="1" si="28"/>
        <v>#NAME?</v>
      </c>
      <c r="AB80" s="14" t="e">
        <f t="shared" ca="1" si="28"/>
        <v>#NAME?</v>
      </c>
      <c r="AC80" s="14" t="e">
        <f t="shared" ca="1" si="28"/>
        <v>#NAME?</v>
      </c>
      <c r="AD80" s="14" t="e">
        <f t="shared" ca="1" si="28"/>
        <v>#NAME?</v>
      </c>
      <c r="AE80" s="14" t="e">
        <f t="shared" ca="1" si="28"/>
        <v>#NAME?</v>
      </c>
      <c r="AF80" s="14" t="e">
        <f t="shared" ca="1" si="28"/>
        <v>#NAME?</v>
      </c>
      <c r="AG80" s="14" t="e">
        <f t="shared" ca="1" si="28"/>
        <v>#NAME?</v>
      </c>
      <c r="AH80" s="14" t="e">
        <f t="shared" ca="1" si="28"/>
        <v>#NAME?</v>
      </c>
      <c r="AI80" s="14" t="e">
        <f t="shared" ca="1" si="28"/>
        <v>#NAME?</v>
      </c>
      <c r="AJ80" s="14" t="e">
        <f t="shared" ca="1" si="28"/>
        <v>#NAME?</v>
      </c>
      <c r="AK80" s="14" t="e">
        <f t="shared" ca="1" si="28"/>
        <v>#NAME?</v>
      </c>
      <c r="AL80" s="14" t="e">
        <f t="shared" ca="1" si="28"/>
        <v>#NAME?</v>
      </c>
      <c r="AM80" s="14" t="e">
        <f t="shared" ca="1" si="28"/>
        <v>#NAME?</v>
      </c>
      <c r="AN80" s="14" t="e">
        <f t="shared" ca="1" si="28"/>
        <v>#NAME?</v>
      </c>
      <c r="AO80" s="14" t="e">
        <f t="shared" ca="1" si="28"/>
        <v>#NAME?</v>
      </c>
      <c r="AP80" s="14" t="e">
        <f t="shared" ca="1" si="28"/>
        <v>#NAME?</v>
      </c>
      <c r="AQ80" s="14" t="e">
        <f t="shared" ca="1" si="28"/>
        <v>#NAME?</v>
      </c>
      <c r="AR80" s="14" t="e">
        <f t="shared" ca="1" si="28"/>
        <v>#NAME?</v>
      </c>
      <c r="AS80" s="16">
        <f>ROW()-3</f>
        <v>77</v>
      </c>
    </row>
    <row r="81" spans="1:45" s="22" customFormat="1" x14ac:dyDescent="0.25">
      <c r="A81" s="23" t="s">
        <v>60</v>
      </c>
      <c r="B81" s="47"/>
      <c r="C81" s="24">
        <v>433</v>
      </c>
      <c r="D81" s="47"/>
      <c r="E81" s="24">
        <v>3764</v>
      </c>
      <c r="F81" s="24">
        <v>3997</v>
      </c>
      <c r="G81" s="24"/>
      <c r="H81" s="24">
        <v>3339</v>
      </c>
      <c r="I81" s="24"/>
      <c r="J81" s="24">
        <v>604</v>
      </c>
      <c r="K81" s="24"/>
      <c r="L81" s="24">
        <f>H81+J81</f>
        <v>3943</v>
      </c>
      <c r="M81" s="24">
        <v>3787</v>
      </c>
      <c r="N81" s="24">
        <v>3633</v>
      </c>
      <c r="O81" s="24"/>
      <c r="P81" s="36">
        <v>2385</v>
      </c>
      <c r="Q81" s="48" t="s">
        <v>60</v>
      </c>
      <c r="R81" s="49"/>
      <c r="S81" s="50">
        <v>1551</v>
      </c>
      <c r="T81" s="49"/>
      <c r="U81" s="24">
        <f>S81+P81</f>
        <v>3936</v>
      </c>
      <c r="V81" s="24">
        <v>4151</v>
      </c>
      <c r="W81" s="24">
        <v>4119</v>
      </c>
      <c r="X81" s="24"/>
      <c r="Y81" s="24"/>
      <c r="Z81" s="24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21"/>
    </row>
    <row r="82" spans="1:45" s="22" customFormat="1" x14ac:dyDescent="0.25">
      <c r="A82" s="23" t="s">
        <v>61</v>
      </c>
      <c r="B82" s="47"/>
      <c r="C82" s="24">
        <v>68</v>
      </c>
      <c r="D82" s="47"/>
      <c r="E82" s="24">
        <v>657</v>
      </c>
      <c r="F82" s="24">
        <v>610</v>
      </c>
      <c r="G82" s="24"/>
      <c r="H82" s="24">
        <v>546</v>
      </c>
      <c r="I82" s="24"/>
      <c r="J82" s="24">
        <v>91</v>
      </c>
      <c r="K82" s="24"/>
      <c r="L82" s="24">
        <f>H82+J82</f>
        <v>637</v>
      </c>
      <c r="M82" s="24">
        <v>435</v>
      </c>
      <c r="N82" s="24">
        <v>580</v>
      </c>
      <c r="O82" s="24"/>
      <c r="P82" s="36">
        <v>414</v>
      </c>
      <c r="Q82" s="48" t="s">
        <v>61</v>
      </c>
      <c r="R82" s="49"/>
      <c r="S82" s="50">
        <v>276</v>
      </c>
      <c r="T82" s="49"/>
      <c r="U82" s="24">
        <f>S82+P82</f>
        <v>690</v>
      </c>
      <c r="V82" s="24">
        <v>634</v>
      </c>
      <c r="W82" s="24">
        <v>573</v>
      </c>
      <c r="X82" s="24"/>
      <c r="Y82" s="24"/>
      <c r="Z82" s="24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21"/>
    </row>
    <row r="83" spans="1:45" s="29" customFormat="1" x14ac:dyDescent="0.25">
      <c r="A83" s="25" t="s">
        <v>16</v>
      </c>
      <c r="B83" s="26"/>
      <c r="C83" s="26">
        <f>SUM(C81:C82)</f>
        <v>501</v>
      </c>
      <c r="D83" s="26"/>
      <c r="E83" s="26">
        <f t="shared" ref="E83:AR83" si="29">SUM(E81:E82)</f>
        <v>4421</v>
      </c>
      <c r="F83" s="26">
        <f t="shared" si="29"/>
        <v>4607</v>
      </c>
      <c r="G83" s="26"/>
      <c r="H83" s="26">
        <f t="shared" si="29"/>
        <v>3885</v>
      </c>
      <c r="I83" s="26"/>
      <c r="J83" s="26">
        <f t="shared" si="29"/>
        <v>695</v>
      </c>
      <c r="K83" s="26"/>
      <c r="L83" s="26">
        <f t="shared" si="29"/>
        <v>4580</v>
      </c>
      <c r="M83" s="26">
        <f t="shared" si="29"/>
        <v>4222</v>
      </c>
      <c r="N83" s="26">
        <f t="shared" si="29"/>
        <v>4213</v>
      </c>
      <c r="O83" s="26"/>
      <c r="P83" s="26">
        <f>SUM(P81:P82)</f>
        <v>2799</v>
      </c>
      <c r="Q83" s="51" t="s">
        <v>16</v>
      </c>
      <c r="R83" s="52"/>
      <c r="S83" s="53">
        <f t="shared" si="29"/>
        <v>1827</v>
      </c>
      <c r="T83" s="52"/>
      <c r="U83" s="26">
        <f t="shared" si="29"/>
        <v>4626</v>
      </c>
      <c r="V83" s="26">
        <f t="shared" si="29"/>
        <v>4785</v>
      </c>
      <c r="W83" s="26">
        <f t="shared" si="29"/>
        <v>4692</v>
      </c>
      <c r="X83" s="26">
        <f t="shared" si="29"/>
        <v>0</v>
      </c>
      <c r="Y83" s="26">
        <f t="shared" si="29"/>
        <v>0</v>
      </c>
      <c r="Z83" s="26">
        <f t="shared" si="29"/>
        <v>0</v>
      </c>
      <c r="AA83" s="27">
        <f t="shared" si="29"/>
        <v>0</v>
      </c>
      <c r="AB83" s="27">
        <f t="shared" si="29"/>
        <v>0</v>
      </c>
      <c r="AC83" s="27">
        <f t="shared" si="29"/>
        <v>0</v>
      </c>
      <c r="AD83" s="27">
        <f t="shared" si="29"/>
        <v>0</v>
      </c>
      <c r="AE83" s="27">
        <f t="shared" si="29"/>
        <v>0</v>
      </c>
      <c r="AF83" s="27">
        <f t="shared" si="29"/>
        <v>0</v>
      </c>
      <c r="AG83" s="27">
        <f t="shared" si="29"/>
        <v>0</v>
      </c>
      <c r="AH83" s="27">
        <f t="shared" si="29"/>
        <v>0</v>
      </c>
      <c r="AI83" s="27">
        <f t="shared" si="29"/>
        <v>0</v>
      </c>
      <c r="AJ83" s="27">
        <f t="shared" si="29"/>
        <v>0</v>
      </c>
      <c r="AK83" s="27">
        <f t="shared" si="29"/>
        <v>0</v>
      </c>
      <c r="AL83" s="27">
        <f t="shared" si="29"/>
        <v>0</v>
      </c>
      <c r="AM83" s="27">
        <f t="shared" si="29"/>
        <v>0</v>
      </c>
      <c r="AN83" s="27">
        <f t="shared" si="29"/>
        <v>0</v>
      </c>
      <c r="AO83" s="27">
        <f t="shared" si="29"/>
        <v>0</v>
      </c>
      <c r="AP83" s="27">
        <f t="shared" si="29"/>
        <v>0</v>
      </c>
      <c r="AQ83" s="27">
        <f t="shared" si="29"/>
        <v>0</v>
      </c>
      <c r="AR83" s="27">
        <f t="shared" si="29"/>
        <v>0</v>
      </c>
      <c r="AS83" s="28"/>
    </row>
    <row r="84" spans="1:45" ht="15.75" customHeight="1" x14ac:dyDescent="0.25">
      <c r="A84">
        <f>Q84</f>
        <v>0</v>
      </c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31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</row>
    <row r="85" spans="1:45" ht="15.75" customHeight="1" x14ac:dyDescent="0.25">
      <c r="A85" t="str">
        <f>Q85</f>
        <v>Componente Especializado da Assistência Farmacêutica (CEAF)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 s="33"/>
      <c r="Q85" s="54" t="s">
        <v>62</v>
      </c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</row>
    <row r="86" spans="1:45" s="17" customFormat="1" x14ac:dyDescent="0.25">
      <c r="A86" s="10" t="s">
        <v>63</v>
      </c>
      <c r="B86" s="11" t="str">
        <f>B$4</f>
        <v>Meta Parcial</v>
      </c>
      <c r="C86" s="11" t="str">
        <f t="shared" ref="C86:AR86" si="30">C$4</f>
        <v>26-31-jul-24</v>
      </c>
      <c r="D86" s="11" t="str">
        <f t="shared" si="30"/>
        <v>Meta Mensal</v>
      </c>
      <c r="E86" s="11">
        <f t="shared" si="30"/>
        <v>45505</v>
      </c>
      <c r="F86" s="11" t="e">
        <f t="shared" ca="1" si="30"/>
        <v>#NAME?</v>
      </c>
      <c r="G86" s="11" t="str">
        <f t="shared" si="30"/>
        <v>Meta Parcial</v>
      </c>
      <c r="H86" s="11" t="str">
        <f t="shared" si="30"/>
        <v>01-25-Out-24</v>
      </c>
      <c r="I86" s="11" t="str">
        <f t="shared" si="30"/>
        <v>Meta Parcial</v>
      </c>
      <c r="J86" s="11" t="str">
        <f t="shared" si="30"/>
        <v>26-31-Out-24</v>
      </c>
      <c r="K86" s="11" t="str">
        <f t="shared" si="30"/>
        <v>Meta Mensal</v>
      </c>
      <c r="L86" s="11">
        <f t="shared" si="30"/>
        <v>45566</v>
      </c>
      <c r="M86" s="11" t="e">
        <f t="shared" ca="1" si="30"/>
        <v>#NAME?</v>
      </c>
      <c r="N86" s="11" t="e">
        <f t="shared" ca="1" si="30"/>
        <v>#NAME?</v>
      </c>
      <c r="O86" s="11" t="str">
        <f t="shared" si="30"/>
        <v>Meta Parcial</v>
      </c>
      <c r="P86" s="11" t="str">
        <f t="shared" si="30"/>
        <v>01-20/01 de 2025</v>
      </c>
      <c r="Q86" s="13" t="s">
        <v>64</v>
      </c>
      <c r="R86" s="14" t="str">
        <f t="shared" si="30"/>
        <v>Meta Parcial</v>
      </c>
      <c r="S86" s="14" t="str">
        <f t="shared" si="30"/>
        <v>21-31/01 de 2025</v>
      </c>
      <c r="T86" s="14" t="str">
        <f t="shared" si="30"/>
        <v>Meta Mensal</v>
      </c>
      <c r="U86" s="14">
        <f t="shared" si="30"/>
        <v>45658</v>
      </c>
      <c r="V86" s="14" t="e">
        <f t="shared" ca="1" si="30"/>
        <v>#NAME?</v>
      </c>
      <c r="W86" s="14" t="e">
        <f t="shared" ca="1" si="30"/>
        <v>#NAME?</v>
      </c>
      <c r="X86" s="14" t="e">
        <f t="shared" ca="1" si="30"/>
        <v>#NAME?</v>
      </c>
      <c r="Y86" s="14" t="e">
        <f t="shared" ca="1" si="30"/>
        <v>#NAME?</v>
      </c>
      <c r="Z86" s="14" t="e">
        <f t="shared" ca="1" si="30"/>
        <v>#NAME?</v>
      </c>
      <c r="AA86" s="14" t="e">
        <f t="shared" ca="1" si="30"/>
        <v>#NAME?</v>
      </c>
      <c r="AB86" s="14" t="e">
        <f t="shared" ca="1" si="30"/>
        <v>#NAME?</v>
      </c>
      <c r="AC86" s="14" t="e">
        <f t="shared" ca="1" si="30"/>
        <v>#NAME?</v>
      </c>
      <c r="AD86" s="14" t="e">
        <f t="shared" ca="1" si="30"/>
        <v>#NAME?</v>
      </c>
      <c r="AE86" s="14" t="e">
        <f t="shared" ca="1" si="30"/>
        <v>#NAME?</v>
      </c>
      <c r="AF86" s="14" t="e">
        <f t="shared" ca="1" si="30"/>
        <v>#NAME?</v>
      </c>
      <c r="AG86" s="14" t="e">
        <f t="shared" ca="1" si="30"/>
        <v>#NAME?</v>
      </c>
      <c r="AH86" s="14" t="e">
        <f t="shared" ca="1" si="30"/>
        <v>#NAME?</v>
      </c>
      <c r="AI86" s="14" t="e">
        <f t="shared" ca="1" si="30"/>
        <v>#NAME?</v>
      </c>
      <c r="AJ86" s="14" t="e">
        <f t="shared" ca="1" si="30"/>
        <v>#NAME?</v>
      </c>
      <c r="AK86" s="14" t="e">
        <f t="shared" ca="1" si="30"/>
        <v>#NAME?</v>
      </c>
      <c r="AL86" s="14" t="e">
        <f t="shared" ca="1" si="30"/>
        <v>#NAME?</v>
      </c>
      <c r="AM86" s="14" t="e">
        <f t="shared" ca="1" si="30"/>
        <v>#NAME?</v>
      </c>
      <c r="AN86" s="14" t="e">
        <f t="shared" ca="1" si="30"/>
        <v>#NAME?</v>
      </c>
      <c r="AO86" s="14" t="e">
        <f t="shared" ca="1" si="30"/>
        <v>#NAME?</v>
      </c>
      <c r="AP86" s="14" t="e">
        <f t="shared" ca="1" si="30"/>
        <v>#NAME?</v>
      </c>
      <c r="AQ86" s="14" t="e">
        <f t="shared" ca="1" si="30"/>
        <v>#NAME?</v>
      </c>
      <c r="AR86" s="14" t="e">
        <f t="shared" ca="1" si="30"/>
        <v>#NAME?</v>
      </c>
      <c r="AS86" s="16">
        <f>ROW()-3</f>
        <v>83</v>
      </c>
    </row>
    <row r="87" spans="1:45" s="22" customFormat="1" x14ac:dyDescent="0.25">
      <c r="A87" s="55" t="s">
        <v>65</v>
      </c>
      <c r="B87" s="56"/>
      <c r="C87" s="20">
        <v>0</v>
      </c>
      <c r="D87" s="56"/>
      <c r="E87" s="20">
        <v>98</v>
      </c>
      <c r="F87" s="20">
        <v>122</v>
      </c>
      <c r="G87" s="56"/>
      <c r="H87" s="20">
        <v>72</v>
      </c>
      <c r="I87" s="56"/>
      <c r="J87" s="20">
        <v>11</v>
      </c>
      <c r="K87" s="56"/>
      <c r="L87" s="24">
        <f>H87+J87</f>
        <v>83</v>
      </c>
      <c r="M87" s="20">
        <v>60</v>
      </c>
      <c r="N87" s="20">
        <v>103</v>
      </c>
      <c r="O87" s="56"/>
      <c r="P87" s="57">
        <v>86</v>
      </c>
      <c r="Q87" s="55" t="s">
        <v>66</v>
      </c>
      <c r="R87" s="56"/>
      <c r="S87" s="57">
        <v>28</v>
      </c>
      <c r="T87" s="56"/>
      <c r="U87" s="24">
        <f>S87+P87</f>
        <v>114</v>
      </c>
      <c r="V87" s="20">
        <v>64</v>
      </c>
      <c r="W87" s="20">
        <v>63</v>
      </c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1"/>
    </row>
    <row r="88" spans="1:45" s="22" customFormat="1" x14ac:dyDescent="0.25">
      <c r="A88" s="55" t="s">
        <v>67</v>
      </c>
      <c r="B88" s="58"/>
      <c r="C88" s="20">
        <v>147</v>
      </c>
      <c r="D88" s="58"/>
      <c r="E88" s="20">
        <v>966</v>
      </c>
      <c r="F88" s="20">
        <f>F92</f>
        <v>1008</v>
      </c>
      <c r="G88" s="58"/>
      <c r="H88" s="20">
        <v>934</v>
      </c>
      <c r="I88" s="58"/>
      <c r="J88" s="20">
        <v>114</v>
      </c>
      <c r="K88" s="58"/>
      <c r="L88" s="24">
        <f>H88+J88</f>
        <v>1048</v>
      </c>
      <c r="M88" s="20">
        <v>998</v>
      </c>
      <c r="N88" s="20">
        <v>1002</v>
      </c>
      <c r="O88" s="58"/>
      <c r="P88" s="57">
        <v>665</v>
      </c>
      <c r="Q88" s="55" t="s">
        <v>67</v>
      </c>
      <c r="R88" s="58"/>
      <c r="S88" s="57">
        <v>372</v>
      </c>
      <c r="T88" s="58"/>
      <c r="U88" s="24">
        <f>S88+P88</f>
        <v>1037</v>
      </c>
      <c r="V88" s="20">
        <v>1065</v>
      </c>
      <c r="W88" s="20">
        <v>1084</v>
      </c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1"/>
    </row>
    <row r="89" spans="1:45" s="29" customFormat="1" x14ac:dyDescent="0.25">
      <c r="A89" s="59" t="str">
        <f>Q89</f>
        <v>ALCANCE</v>
      </c>
      <c r="B89" s="60" t="s">
        <v>68</v>
      </c>
      <c r="C89" s="61">
        <f>IFERROR((C87/C88),"-")</f>
        <v>0</v>
      </c>
      <c r="D89" s="60" t="s">
        <v>68</v>
      </c>
      <c r="E89" s="62">
        <f>IFERROR((E87/E88),"-")</f>
        <v>0.10144927536231885</v>
      </c>
      <c r="F89" s="62">
        <f>IFERROR((F87/F88),"-")</f>
        <v>0.12103174603174603</v>
      </c>
      <c r="G89" s="60" t="s">
        <v>68</v>
      </c>
      <c r="H89" s="62">
        <f>IFERROR((H87/H88),"-")</f>
        <v>7.7087794432548179E-2</v>
      </c>
      <c r="I89" s="60" t="s">
        <v>68</v>
      </c>
      <c r="J89" s="62">
        <f>IFERROR((J87/J88),"-")</f>
        <v>9.6491228070175433E-2</v>
      </c>
      <c r="K89" s="60" t="s">
        <v>68</v>
      </c>
      <c r="L89" s="62">
        <f>IFERROR((L87/L88),"-")</f>
        <v>7.9198473282442741E-2</v>
      </c>
      <c r="M89" s="62">
        <f>IFERROR((M87/M88),"-")</f>
        <v>6.0120240480961921E-2</v>
      </c>
      <c r="N89" s="62">
        <f>IFERROR((N87/N88),"-")</f>
        <v>0.10279441117764471</v>
      </c>
      <c r="O89" s="60" t="s">
        <v>68</v>
      </c>
      <c r="P89" s="62">
        <f>IFERROR((P87/P88),"-")</f>
        <v>0.1293233082706767</v>
      </c>
      <c r="Q89" s="59" t="s">
        <v>69</v>
      </c>
      <c r="R89" s="60" t="s">
        <v>68</v>
      </c>
      <c r="S89" s="62">
        <f>IFERROR((S87/S88),"-")</f>
        <v>7.5268817204301078E-2</v>
      </c>
      <c r="T89" s="60" t="s">
        <v>68</v>
      </c>
      <c r="U89" s="62">
        <f t="shared" ref="U89:AR89" si="31">IFERROR((U87/U88),"-")</f>
        <v>0.10993249758919961</v>
      </c>
      <c r="V89" s="62">
        <f t="shared" si="31"/>
        <v>6.0093896713615022E-2</v>
      </c>
      <c r="W89" s="62">
        <f>IFERROR((W87/W88),"-")</f>
        <v>5.8118081180811805E-2</v>
      </c>
      <c r="X89" s="62" t="str">
        <f t="shared" si="31"/>
        <v>-</v>
      </c>
      <c r="Y89" s="62" t="str">
        <f t="shared" si="31"/>
        <v>-</v>
      </c>
      <c r="Z89" s="62" t="str">
        <f t="shared" si="31"/>
        <v>-</v>
      </c>
      <c r="AA89" s="62" t="str">
        <f t="shared" si="31"/>
        <v>-</v>
      </c>
      <c r="AB89" s="62" t="str">
        <f t="shared" si="31"/>
        <v>-</v>
      </c>
      <c r="AC89" s="62" t="str">
        <f t="shared" si="31"/>
        <v>-</v>
      </c>
      <c r="AD89" s="62" t="str">
        <f t="shared" si="31"/>
        <v>-</v>
      </c>
      <c r="AE89" s="62" t="str">
        <f t="shared" si="31"/>
        <v>-</v>
      </c>
      <c r="AF89" s="62" t="str">
        <f t="shared" si="31"/>
        <v>-</v>
      </c>
      <c r="AG89" s="62" t="str">
        <f t="shared" si="31"/>
        <v>-</v>
      </c>
      <c r="AH89" s="62" t="str">
        <f t="shared" si="31"/>
        <v>-</v>
      </c>
      <c r="AI89" s="62" t="str">
        <f t="shared" si="31"/>
        <v>-</v>
      </c>
      <c r="AJ89" s="62" t="str">
        <f t="shared" si="31"/>
        <v>-</v>
      </c>
      <c r="AK89" s="62" t="str">
        <f t="shared" si="31"/>
        <v>-</v>
      </c>
      <c r="AL89" s="62" t="str">
        <f t="shared" si="31"/>
        <v>-</v>
      </c>
      <c r="AM89" s="62" t="str">
        <f t="shared" si="31"/>
        <v>-</v>
      </c>
      <c r="AN89" s="62" t="str">
        <f t="shared" si="31"/>
        <v>-</v>
      </c>
      <c r="AO89" s="62" t="str">
        <f t="shared" si="31"/>
        <v>-</v>
      </c>
      <c r="AP89" s="62" t="str">
        <f t="shared" si="31"/>
        <v>-</v>
      </c>
      <c r="AQ89" s="62" t="str">
        <f t="shared" si="31"/>
        <v>-</v>
      </c>
      <c r="AR89" s="62" t="str">
        <f t="shared" si="31"/>
        <v>-</v>
      </c>
      <c r="AS89" s="28"/>
    </row>
    <row r="90" spans="1:45" x14ac:dyDescent="0.25">
      <c r="A90" s="63">
        <f>Q90</f>
        <v>0</v>
      </c>
      <c r="B90" s="64"/>
      <c r="C90" s="64"/>
      <c r="D90" s="64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3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</row>
    <row r="91" spans="1:45" s="17" customFormat="1" x14ac:dyDescent="0.25">
      <c r="A91" s="10" t="s">
        <v>70</v>
      </c>
      <c r="B91" s="11" t="str">
        <f>B$4</f>
        <v>Meta Parcial</v>
      </c>
      <c r="C91" s="11" t="str">
        <f t="shared" ref="C91:AR91" si="32">C$4</f>
        <v>26-31-jul-24</v>
      </c>
      <c r="D91" s="11" t="str">
        <f t="shared" si="32"/>
        <v>Meta Mensal</v>
      </c>
      <c r="E91" s="11">
        <f t="shared" si="32"/>
        <v>45505</v>
      </c>
      <c r="F91" s="11" t="e">
        <f t="shared" ca="1" si="32"/>
        <v>#NAME?</v>
      </c>
      <c r="G91" s="11" t="str">
        <f t="shared" si="32"/>
        <v>Meta Parcial</v>
      </c>
      <c r="H91" s="11" t="str">
        <f t="shared" si="32"/>
        <v>01-25-Out-24</v>
      </c>
      <c r="I91" s="11" t="str">
        <f t="shared" si="32"/>
        <v>Meta Parcial</v>
      </c>
      <c r="J91" s="11" t="str">
        <f t="shared" si="32"/>
        <v>26-31-Out-24</v>
      </c>
      <c r="K91" s="11" t="str">
        <f t="shared" si="32"/>
        <v>Meta Mensal</v>
      </c>
      <c r="L91" s="11">
        <f t="shared" si="32"/>
        <v>45566</v>
      </c>
      <c r="M91" s="11" t="e">
        <f t="shared" ca="1" si="32"/>
        <v>#NAME?</v>
      </c>
      <c r="N91" s="11" t="e">
        <f t="shared" ca="1" si="32"/>
        <v>#NAME?</v>
      </c>
      <c r="O91" s="11" t="str">
        <f t="shared" si="32"/>
        <v>Meta Parcial</v>
      </c>
      <c r="P91" s="11" t="str">
        <f t="shared" si="32"/>
        <v>01-20/01 de 2025</v>
      </c>
      <c r="Q91" s="13" t="s">
        <v>71</v>
      </c>
      <c r="R91" s="14" t="str">
        <f t="shared" si="32"/>
        <v>Meta Parcial</v>
      </c>
      <c r="S91" s="14" t="str">
        <f t="shared" si="32"/>
        <v>21-31/01 de 2025</v>
      </c>
      <c r="T91" s="14" t="str">
        <f t="shared" si="32"/>
        <v>Meta Mensal</v>
      </c>
      <c r="U91" s="14">
        <f t="shared" si="32"/>
        <v>45658</v>
      </c>
      <c r="V91" s="14" t="e">
        <f t="shared" ca="1" si="32"/>
        <v>#NAME?</v>
      </c>
      <c r="W91" s="14" t="e">
        <f t="shared" ca="1" si="32"/>
        <v>#NAME?</v>
      </c>
      <c r="X91" s="14" t="e">
        <f t="shared" ca="1" si="32"/>
        <v>#NAME?</v>
      </c>
      <c r="Y91" s="14" t="e">
        <f t="shared" ca="1" si="32"/>
        <v>#NAME?</v>
      </c>
      <c r="Z91" s="14" t="e">
        <f t="shared" ca="1" si="32"/>
        <v>#NAME?</v>
      </c>
      <c r="AA91" s="14" t="e">
        <f t="shared" ca="1" si="32"/>
        <v>#NAME?</v>
      </c>
      <c r="AB91" s="14" t="e">
        <f t="shared" ca="1" si="32"/>
        <v>#NAME?</v>
      </c>
      <c r="AC91" s="14" t="e">
        <f t="shared" ca="1" si="32"/>
        <v>#NAME?</v>
      </c>
      <c r="AD91" s="14" t="e">
        <f t="shared" ca="1" si="32"/>
        <v>#NAME?</v>
      </c>
      <c r="AE91" s="14" t="e">
        <f t="shared" ca="1" si="32"/>
        <v>#NAME?</v>
      </c>
      <c r="AF91" s="14" t="e">
        <f t="shared" ca="1" si="32"/>
        <v>#NAME?</v>
      </c>
      <c r="AG91" s="14" t="e">
        <f t="shared" ca="1" si="32"/>
        <v>#NAME?</v>
      </c>
      <c r="AH91" s="14" t="e">
        <f t="shared" ca="1" si="32"/>
        <v>#NAME?</v>
      </c>
      <c r="AI91" s="14" t="e">
        <f t="shared" ca="1" si="32"/>
        <v>#NAME?</v>
      </c>
      <c r="AJ91" s="14" t="e">
        <f t="shared" ca="1" si="32"/>
        <v>#NAME?</v>
      </c>
      <c r="AK91" s="14" t="e">
        <f t="shared" ca="1" si="32"/>
        <v>#NAME?</v>
      </c>
      <c r="AL91" s="14" t="e">
        <f t="shared" ca="1" si="32"/>
        <v>#NAME?</v>
      </c>
      <c r="AM91" s="14" t="e">
        <f t="shared" ca="1" si="32"/>
        <v>#NAME?</v>
      </c>
      <c r="AN91" s="14" t="e">
        <f t="shared" ca="1" si="32"/>
        <v>#NAME?</v>
      </c>
      <c r="AO91" s="14" t="e">
        <f t="shared" ca="1" si="32"/>
        <v>#NAME?</v>
      </c>
      <c r="AP91" s="14" t="e">
        <f t="shared" ca="1" si="32"/>
        <v>#NAME?</v>
      </c>
      <c r="AQ91" s="14" t="e">
        <f t="shared" ca="1" si="32"/>
        <v>#NAME?</v>
      </c>
      <c r="AR91" s="14" t="e">
        <f t="shared" ca="1" si="32"/>
        <v>#NAME?</v>
      </c>
      <c r="AS91" s="16">
        <f>ROW()-3</f>
        <v>88</v>
      </c>
    </row>
    <row r="92" spans="1:45" s="22" customFormat="1" x14ac:dyDescent="0.25">
      <c r="A92" s="55" t="s">
        <v>72</v>
      </c>
      <c r="B92" s="38" t="s">
        <v>73</v>
      </c>
      <c r="C92" s="20">
        <v>147</v>
      </c>
      <c r="D92" s="56"/>
      <c r="E92" s="20">
        <v>966</v>
      </c>
      <c r="F92" s="20">
        <v>1008</v>
      </c>
      <c r="G92" s="56"/>
      <c r="H92" s="20">
        <v>934</v>
      </c>
      <c r="I92" s="56"/>
      <c r="J92" s="20">
        <v>114</v>
      </c>
      <c r="K92" s="56"/>
      <c r="L92" s="24">
        <f>H92+J92</f>
        <v>1048</v>
      </c>
      <c r="M92" s="20">
        <v>998</v>
      </c>
      <c r="N92" s="20">
        <v>1002</v>
      </c>
      <c r="O92" s="56"/>
      <c r="P92" s="57">
        <v>665</v>
      </c>
      <c r="Q92" s="55" t="s">
        <v>74</v>
      </c>
      <c r="R92" s="56"/>
      <c r="S92" s="57">
        <v>372</v>
      </c>
      <c r="T92" s="56"/>
      <c r="U92" s="24">
        <f>S92+P92</f>
        <v>1037</v>
      </c>
      <c r="V92" s="20">
        <v>1065</v>
      </c>
      <c r="W92" s="20">
        <v>1084</v>
      </c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1"/>
    </row>
    <row r="93" spans="1:45" s="22" customFormat="1" x14ac:dyDescent="0.25">
      <c r="A93" s="55" t="s">
        <v>75</v>
      </c>
      <c r="B93" s="38" t="s">
        <v>73</v>
      </c>
      <c r="C93" s="20">
        <v>1059</v>
      </c>
      <c r="D93" s="58"/>
      <c r="E93" s="20">
        <v>1090</v>
      </c>
      <c r="F93" s="20">
        <v>1121</v>
      </c>
      <c r="G93" s="58"/>
      <c r="H93" s="20">
        <v>1145</v>
      </c>
      <c r="I93" s="58"/>
      <c r="J93" s="20">
        <v>1147</v>
      </c>
      <c r="K93" s="58"/>
      <c r="L93" s="24">
        <v>1147</v>
      </c>
      <c r="M93" s="20">
        <v>1163</v>
      </c>
      <c r="N93" s="20">
        <v>1192</v>
      </c>
      <c r="O93" s="58"/>
      <c r="P93" s="57">
        <v>1209</v>
      </c>
      <c r="Q93" s="55" t="s">
        <v>75</v>
      </c>
      <c r="R93" s="58"/>
      <c r="S93" s="57">
        <v>1215</v>
      </c>
      <c r="T93" s="58"/>
      <c r="U93" s="24">
        <f>S93</f>
        <v>1215</v>
      </c>
      <c r="V93" s="20">
        <v>1261</v>
      </c>
      <c r="W93" s="20">
        <v>1268</v>
      </c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1"/>
    </row>
    <row r="94" spans="1:45" s="22" customFormat="1" x14ac:dyDescent="0.25">
      <c r="A94" s="59" t="str">
        <f>Q94</f>
        <v>ALCANCE</v>
      </c>
      <c r="B94" s="66" t="s">
        <v>76</v>
      </c>
      <c r="C94" s="67">
        <f>IFERROR((C92/C93),"-")</f>
        <v>0.13881019830028329</v>
      </c>
      <c r="D94" s="66" t="s">
        <v>76</v>
      </c>
      <c r="E94" s="68">
        <f>IFERROR((E92/E93),"-")</f>
        <v>0.88623853211009174</v>
      </c>
      <c r="F94" s="68">
        <f>IFERROR((F92/F93),"-")</f>
        <v>0.89919714540588758</v>
      </c>
      <c r="G94" s="66" t="s">
        <v>76</v>
      </c>
      <c r="H94" s="68">
        <f>IFERROR((H92/H93),"-")</f>
        <v>0.8157205240174672</v>
      </c>
      <c r="I94" s="66" t="s">
        <v>76</v>
      </c>
      <c r="J94" s="68">
        <f>IFERROR((J92/J93),"-")</f>
        <v>9.9389712292938096E-2</v>
      </c>
      <c r="K94" s="66" t="s">
        <v>76</v>
      </c>
      <c r="L94" s="68">
        <f>IFERROR((L92/L93),"-")</f>
        <v>0.91368788142981694</v>
      </c>
      <c r="M94" s="68">
        <f>IFERROR((M92/M93),"-")</f>
        <v>0.85812553740326736</v>
      </c>
      <c r="N94" s="68">
        <f>IFERROR((N92/N93),"-")</f>
        <v>0.84060402684563762</v>
      </c>
      <c r="O94" s="66" t="s">
        <v>76</v>
      </c>
      <c r="P94" s="68">
        <f>IFERROR((P92/P93),"-")</f>
        <v>0.55004135649296937</v>
      </c>
      <c r="Q94" s="59" t="s">
        <v>69</v>
      </c>
      <c r="R94" s="66" t="s">
        <v>76</v>
      </c>
      <c r="S94" s="68">
        <f>IFERROR((S92/S93),"-")</f>
        <v>0.30617283950617286</v>
      </c>
      <c r="T94" s="60" t="s">
        <v>76</v>
      </c>
      <c r="U94" s="62">
        <f t="shared" ref="U94:AR94" si="33">IFERROR((U92/U93),"-")</f>
        <v>0.8534979423868313</v>
      </c>
      <c r="V94" s="62">
        <f t="shared" si="33"/>
        <v>0.84456780333068993</v>
      </c>
      <c r="W94" s="62">
        <f t="shared" si="33"/>
        <v>0.85488958990536279</v>
      </c>
      <c r="X94" s="68" t="str">
        <f t="shared" si="33"/>
        <v>-</v>
      </c>
      <c r="Y94" s="68" t="str">
        <f t="shared" si="33"/>
        <v>-</v>
      </c>
      <c r="Z94" s="68" t="str">
        <f t="shared" si="33"/>
        <v>-</v>
      </c>
      <c r="AA94" s="68" t="str">
        <f t="shared" si="33"/>
        <v>-</v>
      </c>
      <c r="AB94" s="68" t="str">
        <f t="shared" si="33"/>
        <v>-</v>
      </c>
      <c r="AC94" s="68" t="str">
        <f t="shared" si="33"/>
        <v>-</v>
      </c>
      <c r="AD94" s="68" t="str">
        <f t="shared" si="33"/>
        <v>-</v>
      </c>
      <c r="AE94" s="68" t="str">
        <f t="shared" si="33"/>
        <v>-</v>
      </c>
      <c r="AF94" s="68" t="str">
        <f t="shared" si="33"/>
        <v>-</v>
      </c>
      <c r="AG94" s="68" t="str">
        <f t="shared" si="33"/>
        <v>-</v>
      </c>
      <c r="AH94" s="68" t="str">
        <f t="shared" si="33"/>
        <v>-</v>
      </c>
      <c r="AI94" s="68" t="str">
        <f t="shared" si="33"/>
        <v>-</v>
      </c>
      <c r="AJ94" s="68" t="str">
        <f t="shared" si="33"/>
        <v>-</v>
      </c>
      <c r="AK94" s="68" t="str">
        <f t="shared" si="33"/>
        <v>-</v>
      </c>
      <c r="AL94" s="68" t="str">
        <f t="shared" si="33"/>
        <v>-</v>
      </c>
      <c r="AM94" s="68" t="str">
        <f t="shared" si="33"/>
        <v>-</v>
      </c>
      <c r="AN94" s="68" t="str">
        <f t="shared" si="33"/>
        <v>-</v>
      </c>
      <c r="AO94" s="68" t="str">
        <f t="shared" si="33"/>
        <v>-</v>
      </c>
      <c r="AP94" s="68" t="str">
        <f t="shared" si="33"/>
        <v>-</v>
      </c>
      <c r="AQ94" s="68" t="str">
        <f t="shared" si="33"/>
        <v>-</v>
      </c>
      <c r="AR94" s="68" t="str">
        <f t="shared" si="33"/>
        <v>-</v>
      </c>
      <c r="AS94" s="21"/>
    </row>
    <row r="95" spans="1:45" x14ac:dyDescent="0.25">
      <c r="A95" s="31">
        <f>Q95</f>
        <v>0</v>
      </c>
      <c r="B95" s="69"/>
      <c r="C95" s="69"/>
      <c r="D95" s="69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31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</row>
    <row r="96" spans="1:45" ht="15.75" customHeight="1" x14ac:dyDescent="0.25">
      <c r="A96" t="str">
        <f>Q96</f>
        <v>Práticas integrativas e complementares - PICS</v>
      </c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 s="33"/>
      <c r="Q96" s="54" t="s">
        <v>77</v>
      </c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</row>
    <row r="97" spans="1:45" s="17" customFormat="1" x14ac:dyDescent="0.25">
      <c r="A97" s="10" t="s">
        <v>78</v>
      </c>
      <c r="B97" s="11"/>
      <c r="C97" s="11" t="str">
        <f t="shared" ref="C97:AR97" si="34">C$4</f>
        <v>26-31-jul-24</v>
      </c>
      <c r="D97" s="11"/>
      <c r="E97" s="11">
        <f t="shared" si="34"/>
        <v>45505</v>
      </c>
      <c r="F97" s="11" t="e">
        <f t="shared" ca="1" si="34"/>
        <v>#NAME?</v>
      </c>
      <c r="G97" s="11"/>
      <c r="H97" s="11" t="str">
        <f t="shared" si="34"/>
        <v>01-25-Out-24</v>
      </c>
      <c r="I97" s="11"/>
      <c r="J97" s="11" t="str">
        <f t="shared" si="34"/>
        <v>26-31-Out-24</v>
      </c>
      <c r="K97" s="11"/>
      <c r="L97" s="11">
        <f t="shared" si="34"/>
        <v>45566</v>
      </c>
      <c r="M97" s="11" t="e">
        <f t="shared" ca="1" si="34"/>
        <v>#NAME?</v>
      </c>
      <c r="N97" s="11" t="e">
        <f t="shared" ca="1" si="34"/>
        <v>#NAME?</v>
      </c>
      <c r="O97" s="11"/>
      <c r="P97" s="11" t="str">
        <f t="shared" si="34"/>
        <v>01-20/01 de 2025</v>
      </c>
      <c r="Q97" s="13" t="s">
        <v>79</v>
      </c>
      <c r="R97" s="14" t="str">
        <f t="shared" si="34"/>
        <v>Meta Parcial</v>
      </c>
      <c r="S97" s="14" t="str">
        <f t="shared" si="34"/>
        <v>21-31/01 de 2025</v>
      </c>
      <c r="T97" s="14" t="str">
        <f t="shared" si="34"/>
        <v>Meta Mensal</v>
      </c>
      <c r="U97" s="14">
        <f t="shared" si="34"/>
        <v>45658</v>
      </c>
      <c r="V97" s="14" t="e">
        <f t="shared" ca="1" si="34"/>
        <v>#NAME?</v>
      </c>
      <c r="W97" s="14" t="e">
        <f t="shared" ca="1" si="34"/>
        <v>#NAME?</v>
      </c>
      <c r="X97" s="14" t="e">
        <f t="shared" ca="1" si="34"/>
        <v>#NAME?</v>
      </c>
      <c r="Y97" s="14" t="e">
        <f t="shared" ca="1" si="34"/>
        <v>#NAME?</v>
      </c>
      <c r="Z97" s="14" t="e">
        <f t="shared" ca="1" si="34"/>
        <v>#NAME?</v>
      </c>
      <c r="AA97" s="14" t="e">
        <f t="shared" ca="1" si="34"/>
        <v>#NAME?</v>
      </c>
      <c r="AB97" s="14" t="e">
        <f t="shared" ca="1" si="34"/>
        <v>#NAME?</v>
      </c>
      <c r="AC97" s="14" t="e">
        <f t="shared" ca="1" si="34"/>
        <v>#NAME?</v>
      </c>
      <c r="AD97" s="14" t="e">
        <f t="shared" ca="1" si="34"/>
        <v>#NAME?</v>
      </c>
      <c r="AE97" s="14" t="e">
        <f t="shared" ca="1" si="34"/>
        <v>#NAME?</v>
      </c>
      <c r="AF97" s="14" t="e">
        <f t="shared" ca="1" si="34"/>
        <v>#NAME?</v>
      </c>
      <c r="AG97" s="14" t="e">
        <f t="shared" ca="1" si="34"/>
        <v>#NAME?</v>
      </c>
      <c r="AH97" s="14" t="e">
        <f t="shared" ca="1" si="34"/>
        <v>#NAME?</v>
      </c>
      <c r="AI97" s="14" t="e">
        <f t="shared" ca="1" si="34"/>
        <v>#NAME?</v>
      </c>
      <c r="AJ97" s="14" t="e">
        <f t="shared" ca="1" si="34"/>
        <v>#NAME?</v>
      </c>
      <c r="AK97" s="14" t="e">
        <f t="shared" ca="1" si="34"/>
        <v>#NAME?</v>
      </c>
      <c r="AL97" s="14" t="e">
        <f t="shared" ca="1" si="34"/>
        <v>#NAME?</v>
      </c>
      <c r="AM97" s="14" t="e">
        <f t="shared" ca="1" si="34"/>
        <v>#NAME?</v>
      </c>
      <c r="AN97" s="14" t="e">
        <f t="shared" ca="1" si="34"/>
        <v>#NAME?</v>
      </c>
      <c r="AO97" s="14" t="e">
        <f t="shared" ca="1" si="34"/>
        <v>#NAME?</v>
      </c>
      <c r="AP97" s="14" t="e">
        <f t="shared" ca="1" si="34"/>
        <v>#NAME?</v>
      </c>
      <c r="AQ97" s="14" t="e">
        <f t="shared" ca="1" si="34"/>
        <v>#NAME?</v>
      </c>
      <c r="AR97" s="14" t="e">
        <f t="shared" ca="1" si="34"/>
        <v>#NAME?</v>
      </c>
      <c r="AS97" s="16">
        <f>ROW()-3</f>
        <v>94</v>
      </c>
    </row>
    <row r="98" spans="1:45" s="22" customFormat="1" x14ac:dyDescent="0.25">
      <c r="A98" s="23" t="s">
        <v>80</v>
      </c>
      <c r="B98" s="47"/>
      <c r="C98" s="24">
        <v>0</v>
      </c>
      <c r="D98" s="47"/>
      <c r="E98" s="24">
        <v>0</v>
      </c>
      <c r="F98" s="24">
        <v>0</v>
      </c>
      <c r="G98" s="24"/>
      <c r="H98" s="24">
        <v>15</v>
      </c>
      <c r="I98" s="24"/>
      <c r="J98" s="24">
        <v>2</v>
      </c>
      <c r="K98" s="24"/>
      <c r="L98" s="24">
        <f t="shared" ref="L98:L104" si="35">H98+J98</f>
        <v>17</v>
      </c>
      <c r="M98" s="24">
        <v>0</v>
      </c>
      <c r="N98" s="24">
        <v>0</v>
      </c>
      <c r="O98" s="24"/>
      <c r="P98" s="36">
        <v>0</v>
      </c>
      <c r="Q98" s="23" t="str">
        <f t="shared" ref="Q98:Q103" si="36">IF(Q286=Q303,IF(OR(Q303=0,Q303=""),"",Q303),"#ERRO - DESCRIÇÕES DE MÉDICA E MULTI NÃO BATEM")</f>
        <v>Acunputura/Auriculoterapia</v>
      </c>
      <c r="R98" s="35">
        <f t="shared" ref="R98:AR98" si="37">R286+R303</f>
        <v>592.6</v>
      </c>
      <c r="S98" s="36">
        <f t="shared" si="37"/>
        <v>0</v>
      </c>
      <c r="T98" s="35">
        <f t="shared" si="37"/>
        <v>860</v>
      </c>
      <c r="U98" s="36">
        <f t="shared" si="37"/>
        <v>0</v>
      </c>
      <c r="V98" s="36">
        <f t="shared" si="37"/>
        <v>0</v>
      </c>
      <c r="W98" s="36">
        <f t="shared" si="37"/>
        <v>0</v>
      </c>
      <c r="X98" s="36">
        <f t="shared" si="37"/>
        <v>0</v>
      </c>
      <c r="Y98" s="36">
        <f t="shared" si="37"/>
        <v>0</v>
      </c>
      <c r="Z98" s="36">
        <f t="shared" si="37"/>
        <v>0</v>
      </c>
      <c r="AA98" s="36">
        <f t="shared" si="37"/>
        <v>0</v>
      </c>
      <c r="AB98" s="36">
        <f t="shared" si="37"/>
        <v>0</v>
      </c>
      <c r="AC98" s="36">
        <f t="shared" si="37"/>
        <v>0</v>
      </c>
      <c r="AD98" s="36">
        <f t="shared" si="37"/>
        <v>0</v>
      </c>
      <c r="AE98" s="36">
        <f t="shared" si="37"/>
        <v>0</v>
      </c>
      <c r="AF98" s="36">
        <f t="shared" si="37"/>
        <v>0</v>
      </c>
      <c r="AG98" s="36">
        <f t="shared" si="37"/>
        <v>0</v>
      </c>
      <c r="AH98" s="36">
        <f t="shared" si="37"/>
        <v>0</v>
      </c>
      <c r="AI98" s="36">
        <f t="shared" si="37"/>
        <v>0</v>
      </c>
      <c r="AJ98" s="36">
        <f t="shared" si="37"/>
        <v>0</v>
      </c>
      <c r="AK98" s="36">
        <f t="shared" si="37"/>
        <v>0</v>
      </c>
      <c r="AL98" s="36">
        <f t="shared" si="37"/>
        <v>0</v>
      </c>
      <c r="AM98" s="36">
        <f t="shared" si="37"/>
        <v>0</v>
      </c>
      <c r="AN98" s="36">
        <f t="shared" si="37"/>
        <v>0</v>
      </c>
      <c r="AO98" s="36">
        <f t="shared" si="37"/>
        <v>0</v>
      </c>
      <c r="AP98" s="36">
        <f t="shared" si="37"/>
        <v>0</v>
      </c>
      <c r="AQ98" s="36">
        <f t="shared" si="37"/>
        <v>0</v>
      </c>
      <c r="AR98" s="36">
        <f t="shared" si="37"/>
        <v>0</v>
      </c>
      <c r="AS98" s="21"/>
    </row>
    <row r="99" spans="1:45" s="22" customFormat="1" x14ac:dyDescent="0.25">
      <c r="A99" s="23" t="s">
        <v>81</v>
      </c>
      <c r="B99" s="47"/>
      <c r="C99" s="24">
        <v>121</v>
      </c>
      <c r="D99" s="47"/>
      <c r="E99" s="24">
        <v>894</v>
      </c>
      <c r="F99" s="24">
        <v>400</v>
      </c>
      <c r="G99" s="24"/>
      <c r="H99" s="24">
        <v>457</v>
      </c>
      <c r="I99" s="24"/>
      <c r="J99" s="24">
        <v>94</v>
      </c>
      <c r="K99" s="24"/>
      <c r="L99" s="24">
        <f t="shared" si="35"/>
        <v>551</v>
      </c>
      <c r="M99" s="24">
        <v>449</v>
      </c>
      <c r="N99" s="24">
        <v>340</v>
      </c>
      <c r="O99" s="24"/>
      <c r="P99" s="36">
        <v>181</v>
      </c>
      <c r="Q99" s="23" t="str">
        <f t="shared" si="36"/>
        <v>Aromaterapia</v>
      </c>
      <c r="R99" s="70"/>
      <c r="S99" s="36">
        <f>S287+S304</f>
        <v>210</v>
      </c>
      <c r="T99" s="70"/>
      <c r="U99" s="36">
        <f t="shared" ref="U99:AR99" si="38">U287+U304</f>
        <v>210</v>
      </c>
      <c r="V99" s="36">
        <f t="shared" si="38"/>
        <v>555</v>
      </c>
      <c r="W99" s="36">
        <f t="shared" si="38"/>
        <v>249</v>
      </c>
      <c r="X99" s="36">
        <f t="shared" si="38"/>
        <v>0</v>
      </c>
      <c r="Y99" s="36">
        <f t="shared" si="38"/>
        <v>0</v>
      </c>
      <c r="Z99" s="36">
        <f t="shared" si="38"/>
        <v>0</v>
      </c>
      <c r="AA99" s="36">
        <f t="shared" si="38"/>
        <v>0</v>
      </c>
      <c r="AB99" s="36">
        <f t="shared" si="38"/>
        <v>0</v>
      </c>
      <c r="AC99" s="36">
        <f t="shared" si="38"/>
        <v>0</v>
      </c>
      <c r="AD99" s="36">
        <f t="shared" si="38"/>
        <v>0</v>
      </c>
      <c r="AE99" s="36">
        <f t="shared" si="38"/>
        <v>0</v>
      </c>
      <c r="AF99" s="36">
        <f t="shared" si="38"/>
        <v>0</v>
      </c>
      <c r="AG99" s="36">
        <f t="shared" si="38"/>
        <v>0</v>
      </c>
      <c r="AH99" s="36">
        <f t="shared" si="38"/>
        <v>0</v>
      </c>
      <c r="AI99" s="36">
        <f t="shared" si="38"/>
        <v>0</v>
      </c>
      <c r="AJ99" s="36">
        <f t="shared" si="38"/>
        <v>0</v>
      </c>
      <c r="AK99" s="36">
        <f t="shared" si="38"/>
        <v>0</v>
      </c>
      <c r="AL99" s="36">
        <f t="shared" si="38"/>
        <v>0</v>
      </c>
      <c r="AM99" s="36">
        <f t="shared" si="38"/>
        <v>0</v>
      </c>
      <c r="AN99" s="36">
        <f t="shared" si="38"/>
        <v>0</v>
      </c>
      <c r="AO99" s="36">
        <f t="shared" si="38"/>
        <v>0</v>
      </c>
      <c r="AP99" s="36">
        <f t="shared" si="38"/>
        <v>0</v>
      </c>
      <c r="AQ99" s="36">
        <f t="shared" si="38"/>
        <v>0</v>
      </c>
      <c r="AR99" s="36">
        <f t="shared" si="38"/>
        <v>0</v>
      </c>
      <c r="AS99" s="21"/>
    </row>
    <row r="100" spans="1:45" s="22" customFormat="1" x14ac:dyDescent="0.25">
      <c r="A100" s="23" t="s">
        <v>82</v>
      </c>
      <c r="B100" s="47"/>
      <c r="C100" s="24">
        <v>0</v>
      </c>
      <c r="D100" s="47"/>
      <c r="E100" s="24">
        <v>86</v>
      </c>
      <c r="F100" s="24">
        <v>80</v>
      </c>
      <c r="G100" s="24"/>
      <c r="H100" s="24">
        <v>39</v>
      </c>
      <c r="I100" s="24"/>
      <c r="J100" s="24">
        <v>1</v>
      </c>
      <c r="K100" s="24"/>
      <c r="L100" s="24">
        <f t="shared" si="35"/>
        <v>40</v>
      </c>
      <c r="M100" s="24">
        <v>75</v>
      </c>
      <c r="N100" s="24">
        <v>23</v>
      </c>
      <c r="O100" s="24"/>
      <c r="P100" s="36">
        <v>23</v>
      </c>
      <c r="Q100" s="23" t="str">
        <f t="shared" si="36"/>
        <v>Fitoterapia</v>
      </c>
      <c r="R100" s="70"/>
      <c r="S100" s="36">
        <f>S289+S306</f>
        <v>20</v>
      </c>
      <c r="T100" s="70"/>
      <c r="U100" s="36">
        <f>U289+U306</f>
        <v>20</v>
      </c>
      <c r="V100" s="36">
        <f t="shared" ref="V100:V111" si="39">V288+V305</f>
        <v>0</v>
      </c>
      <c r="W100" s="36">
        <f t="shared" ref="W100:AR101" si="40">W289+W306</f>
        <v>61</v>
      </c>
      <c r="X100" s="36">
        <f t="shared" si="40"/>
        <v>0</v>
      </c>
      <c r="Y100" s="36">
        <f t="shared" si="40"/>
        <v>0</v>
      </c>
      <c r="Z100" s="36">
        <f t="shared" si="40"/>
        <v>0</v>
      </c>
      <c r="AA100" s="36">
        <f t="shared" si="40"/>
        <v>0</v>
      </c>
      <c r="AB100" s="36">
        <f t="shared" si="40"/>
        <v>0</v>
      </c>
      <c r="AC100" s="36">
        <f t="shared" si="40"/>
        <v>0</v>
      </c>
      <c r="AD100" s="36">
        <f t="shared" si="40"/>
        <v>0</v>
      </c>
      <c r="AE100" s="36">
        <f t="shared" si="40"/>
        <v>0</v>
      </c>
      <c r="AF100" s="36">
        <f t="shared" si="40"/>
        <v>0</v>
      </c>
      <c r="AG100" s="36">
        <f t="shared" si="40"/>
        <v>0</v>
      </c>
      <c r="AH100" s="36">
        <f t="shared" si="40"/>
        <v>0</v>
      </c>
      <c r="AI100" s="36">
        <f t="shared" si="40"/>
        <v>0</v>
      </c>
      <c r="AJ100" s="36">
        <f t="shared" si="40"/>
        <v>0</v>
      </c>
      <c r="AK100" s="36">
        <f t="shared" si="40"/>
        <v>0</v>
      </c>
      <c r="AL100" s="36">
        <f t="shared" si="40"/>
        <v>0</v>
      </c>
      <c r="AM100" s="36">
        <f t="shared" si="40"/>
        <v>0</v>
      </c>
      <c r="AN100" s="36">
        <f t="shared" si="40"/>
        <v>0</v>
      </c>
      <c r="AO100" s="36">
        <f t="shared" si="40"/>
        <v>0</v>
      </c>
      <c r="AP100" s="36">
        <f t="shared" si="40"/>
        <v>0</v>
      </c>
      <c r="AQ100" s="36">
        <f t="shared" si="40"/>
        <v>0</v>
      </c>
      <c r="AR100" s="36">
        <f t="shared" si="40"/>
        <v>0</v>
      </c>
      <c r="AS100" s="21"/>
    </row>
    <row r="101" spans="1:45" s="22" customFormat="1" x14ac:dyDescent="0.25">
      <c r="A101" s="23" t="s">
        <v>83</v>
      </c>
      <c r="B101" s="47"/>
      <c r="C101" s="24">
        <v>0</v>
      </c>
      <c r="D101" s="47"/>
      <c r="E101" s="24">
        <v>0</v>
      </c>
      <c r="F101" s="24">
        <v>0</v>
      </c>
      <c r="G101" s="24"/>
      <c r="H101" s="24">
        <v>0</v>
      </c>
      <c r="I101" s="24"/>
      <c r="J101" s="24">
        <v>0</v>
      </c>
      <c r="K101" s="24"/>
      <c r="L101" s="24">
        <f t="shared" si="35"/>
        <v>0</v>
      </c>
      <c r="M101" s="24">
        <v>154</v>
      </c>
      <c r="N101" s="24">
        <v>374</v>
      </c>
      <c r="O101" s="24"/>
      <c r="P101" s="36">
        <v>100</v>
      </c>
      <c r="Q101" s="23" t="str">
        <f t="shared" si="36"/>
        <v>Tratamento Naturopático</v>
      </c>
      <c r="R101" s="70"/>
      <c r="S101" s="36">
        <f>S290+S307</f>
        <v>131</v>
      </c>
      <c r="T101" s="70"/>
      <c r="U101" s="36">
        <f>U290+U307</f>
        <v>131</v>
      </c>
      <c r="V101" s="36">
        <f t="shared" si="39"/>
        <v>55</v>
      </c>
      <c r="W101" s="36">
        <f t="shared" si="40"/>
        <v>0</v>
      </c>
      <c r="X101" s="36">
        <f t="shared" si="40"/>
        <v>0</v>
      </c>
      <c r="Y101" s="36">
        <f t="shared" si="40"/>
        <v>0</v>
      </c>
      <c r="Z101" s="36">
        <f t="shared" si="40"/>
        <v>0</v>
      </c>
      <c r="AA101" s="36">
        <f t="shared" si="40"/>
        <v>0</v>
      </c>
      <c r="AB101" s="36">
        <f t="shared" si="40"/>
        <v>0</v>
      </c>
      <c r="AC101" s="36">
        <f t="shared" si="40"/>
        <v>0</v>
      </c>
      <c r="AD101" s="36">
        <f t="shared" si="40"/>
        <v>0</v>
      </c>
      <c r="AE101" s="36">
        <f t="shared" si="40"/>
        <v>0</v>
      </c>
      <c r="AF101" s="36">
        <f t="shared" si="40"/>
        <v>0</v>
      </c>
      <c r="AG101" s="36">
        <f t="shared" si="40"/>
        <v>0</v>
      </c>
      <c r="AH101" s="36">
        <f t="shared" si="40"/>
        <v>0</v>
      </c>
      <c r="AI101" s="36">
        <f t="shared" si="40"/>
        <v>0</v>
      </c>
      <c r="AJ101" s="36">
        <f t="shared" si="40"/>
        <v>0</v>
      </c>
      <c r="AK101" s="36">
        <f t="shared" si="40"/>
        <v>0</v>
      </c>
      <c r="AL101" s="36">
        <f t="shared" si="40"/>
        <v>0</v>
      </c>
      <c r="AM101" s="36">
        <f t="shared" si="40"/>
        <v>0</v>
      </c>
      <c r="AN101" s="36">
        <f t="shared" si="40"/>
        <v>0</v>
      </c>
      <c r="AO101" s="36">
        <f t="shared" si="40"/>
        <v>0</v>
      </c>
      <c r="AP101" s="36">
        <f t="shared" si="40"/>
        <v>0</v>
      </c>
      <c r="AQ101" s="36">
        <f t="shared" si="40"/>
        <v>0</v>
      </c>
      <c r="AR101" s="36">
        <f t="shared" si="40"/>
        <v>0</v>
      </c>
      <c r="AS101" s="21"/>
    </row>
    <row r="102" spans="1:45" s="22" customFormat="1" x14ac:dyDescent="0.25">
      <c r="A102" s="23" t="str">
        <f>Q102</f>
        <v>Medicina tradicional chinesa/Acupuntura</v>
      </c>
      <c r="B102" s="47"/>
      <c r="C102" s="24"/>
      <c r="D102" s="47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36"/>
      <c r="Q102" s="23" t="str">
        <f t="shared" si="36"/>
        <v>Medicina tradicional chinesa/Acupuntura</v>
      </c>
      <c r="R102" s="70"/>
      <c r="S102" s="36"/>
      <c r="T102" s="70"/>
      <c r="U102" s="36"/>
      <c r="V102" s="36">
        <f t="shared" si="39"/>
        <v>2</v>
      </c>
      <c r="W102" s="36">
        <v>0</v>
      </c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21"/>
    </row>
    <row r="103" spans="1:45" s="22" customFormat="1" x14ac:dyDescent="0.25">
      <c r="A103" s="23" t="s">
        <v>84</v>
      </c>
      <c r="B103" s="47"/>
      <c r="C103" s="24">
        <v>8</v>
      </c>
      <c r="D103" s="47"/>
      <c r="E103" s="24">
        <v>114</v>
      </c>
      <c r="F103" s="24">
        <v>73</v>
      </c>
      <c r="G103" s="24"/>
      <c r="H103" s="24">
        <v>0</v>
      </c>
      <c r="I103" s="24"/>
      <c r="J103" s="24">
        <v>0</v>
      </c>
      <c r="K103" s="24"/>
      <c r="L103" s="24">
        <f t="shared" si="35"/>
        <v>0</v>
      </c>
      <c r="M103" s="24">
        <v>62</v>
      </c>
      <c r="N103" s="24">
        <v>127</v>
      </c>
      <c r="O103" s="24"/>
      <c r="P103" s="36">
        <v>97</v>
      </c>
      <c r="Q103" s="23" t="str">
        <f t="shared" si="36"/>
        <v>Ventosaterapia</v>
      </c>
      <c r="R103" s="70"/>
      <c r="S103" s="36">
        <f>S291+S308</f>
        <v>31</v>
      </c>
      <c r="T103" s="70"/>
      <c r="U103" s="36">
        <f>U291+U308</f>
        <v>31</v>
      </c>
      <c r="V103" s="36">
        <f t="shared" si="39"/>
        <v>131</v>
      </c>
      <c r="W103" s="36">
        <f t="shared" ref="W103:AR103" si="41">W291+W308</f>
        <v>82</v>
      </c>
      <c r="X103" s="36">
        <f t="shared" si="41"/>
        <v>0</v>
      </c>
      <c r="Y103" s="36">
        <f t="shared" si="41"/>
        <v>0</v>
      </c>
      <c r="Z103" s="36">
        <f t="shared" si="41"/>
        <v>0</v>
      </c>
      <c r="AA103" s="36">
        <f t="shared" si="41"/>
        <v>0</v>
      </c>
      <c r="AB103" s="36">
        <f t="shared" si="41"/>
        <v>0</v>
      </c>
      <c r="AC103" s="36">
        <f t="shared" si="41"/>
        <v>0</v>
      </c>
      <c r="AD103" s="36">
        <f t="shared" si="41"/>
        <v>0</v>
      </c>
      <c r="AE103" s="36">
        <f t="shared" si="41"/>
        <v>0</v>
      </c>
      <c r="AF103" s="36">
        <f t="shared" si="41"/>
        <v>0</v>
      </c>
      <c r="AG103" s="36">
        <f t="shared" si="41"/>
        <v>0</v>
      </c>
      <c r="AH103" s="36">
        <f t="shared" si="41"/>
        <v>0</v>
      </c>
      <c r="AI103" s="36">
        <f t="shared" si="41"/>
        <v>0</v>
      </c>
      <c r="AJ103" s="36">
        <f t="shared" si="41"/>
        <v>0</v>
      </c>
      <c r="AK103" s="36">
        <f t="shared" si="41"/>
        <v>0</v>
      </c>
      <c r="AL103" s="36">
        <f t="shared" si="41"/>
        <v>0</v>
      </c>
      <c r="AM103" s="36">
        <f t="shared" si="41"/>
        <v>0</v>
      </c>
      <c r="AN103" s="36">
        <f t="shared" si="41"/>
        <v>0</v>
      </c>
      <c r="AO103" s="36">
        <f t="shared" si="41"/>
        <v>0</v>
      </c>
      <c r="AP103" s="36">
        <f t="shared" si="41"/>
        <v>0</v>
      </c>
      <c r="AQ103" s="36">
        <f t="shared" si="41"/>
        <v>0</v>
      </c>
      <c r="AR103" s="36">
        <f t="shared" si="41"/>
        <v>0</v>
      </c>
      <c r="AS103" s="21"/>
    </row>
    <row r="104" spans="1:45" s="22" customFormat="1" x14ac:dyDescent="0.25">
      <c r="A104" s="23" t="str">
        <f t="shared" ref="A104:A111" si="42">Q104</f>
        <v>Eletroestimulação</v>
      </c>
      <c r="B104" s="47"/>
      <c r="C104" s="24">
        <v>0</v>
      </c>
      <c r="D104" s="47"/>
      <c r="E104" s="24">
        <v>31</v>
      </c>
      <c r="F104" s="24">
        <v>23</v>
      </c>
      <c r="G104" s="24"/>
      <c r="H104" s="24">
        <v>13</v>
      </c>
      <c r="I104" s="24"/>
      <c r="J104" s="24">
        <v>1</v>
      </c>
      <c r="K104" s="24"/>
      <c r="L104" s="24">
        <f t="shared" si="35"/>
        <v>14</v>
      </c>
      <c r="M104" s="24">
        <v>25</v>
      </c>
      <c r="N104" s="24">
        <v>26</v>
      </c>
      <c r="O104" s="24"/>
      <c r="P104" s="36">
        <v>18</v>
      </c>
      <c r="Q104" s="23" t="s">
        <v>85</v>
      </c>
      <c r="R104" s="19"/>
      <c r="S104" s="36">
        <f>S292+S309</f>
        <v>2</v>
      </c>
      <c r="T104" s="70"/>
      <c r="U104" s="36">
        <f>U292+U309</f>
        <v>2</v>
      </c>
      <c r="V104" s="36">
        <f t="shared" si="39"/>
        <v>17</v>
      </c>
      <c r="W104" s="36">
        <f t="shared" ref="W104:AR104" si="43">W292+W309</f>
        <v>4</v>
      </c>
      <c r="X104" s="36">
        <f t="shared" si="43"/>
        <v>0</v>
      </c>
      <c r="Y104" s="36">
        <f t="shared" si="43"/>
        <v>0</v>
      </c>
      <c r="Z104" s="36">
        <f t="shared" si="43"/>
        <v>0</v>
      </c>
      <c r="AA104" s="36">
        <f t="shared" si="43"/>
        <v>0</v>
      </c>
      <c r="AB104" s="36">
        <f t="shared" si="43"/>
        <v>0</v>
      </c>
      <c r="AC104" s="36">
        <f t="shared" si="43"/>
        <v>0</v>
      </c>
      <c r="AD104" s="36">
        <f t="shared" si="43"/>
        <v>0</v>
      </c>
      <c r="AE104" s="36">
        <f t="shared" si="43"/>
        <v>0</v>
      </c>
      <c r="AF104" s="36">
        <f t="shared" si="43"/>
        <v>0</v>
      </c>
      <c r="AG104" s="36">
        <f t="shared" si="43"/>
        <v>0</v>
      </c>
      <c r="AH104" s="36">
        <f t="shared" si="43"/>
        <v>0</v>
      </c>
      <c r="AI104" s="36">
        <f t="shared" si="43"/>
        <v>0</v>
      </c>
      <c r="AJ104" s="36">
        <f t="shared" si="43"/>
        <v>0</v>
      </c>
      <c r="AK104" s="36">
        <f t="shared" si="43"/>
        <v>0</v>
      </c>
      <c r="AL104" s="36">
        <f t="shared" si="43"/>
        <v>0</v>
      </c>
      <c r="AM104" s="36">
        <f t="shared" si="43"/>
        <v>0</v>
      </c>
      <c r="AN104" s="36">
        <f t="shared" si="43"/>
        <v>0</v>
      </c>
      <c r="AO104" s="36">
        <f t="shared" si="43"/>
        <v>0</v>
      </c>
      <c r="AP104" s="36">
        <f t="shared" si="43"/>
        <v>0</v>
      </c>
      <c r="AQ104" s="36">
        <f t="shared" si="43"/>
        <v>0</v>
      </c>
      <c r="AR104" s="36">
        <f t="shared" si="43"/>
        <v>0</v>
      </c>
      <c r="AS104" s="21"/>
    </row>
    <row r="105" spans="1:45" s="22" customFormat="1" ht="15" hidden="1" customHeight="1" x14ac:dyDescent="0.25">
      <c r="A105" s="23" t="str">
        <f t="shared" si="42"/>
        <v/>
      </c>
      <c r="B105" s="47"/>
      <c r="C105" s="24"/>
      <c r="D105" s="47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36"/>
      <c r="Q105" s="23" t="str">
        <f t="shared" ref="Q105:Q111" si="44">IF(Q293=Q310,IF(OR(Q310=0,Q310=""),"",Q310),"#ERRO - DESCRIÇÕES DE MÉDICA E MULTI NÃO BATEM")</f>
        <v/>
      </c>
      <c r="R105" s="19"/>
      <c r="S105" s="36"/>
      <c r="T105" s="70"/>
      <c r="U105" s="36"/>
      <c r="V105" s="36">
        <f t="shared" si="39"/>
        <v>0</v>
      </c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21"/>
    </row>
    <row r="106" spans="1:45" s="22" customFormat="1" ht="15" hidden="1" customHeight="1" x14ac:dyDescent="0.25">
      <c r="A106" s="23" t="str">
        <f t="shared" si="42"/>
        <v/>
      </c>
      <c r="B106" s="47"/>
      <c r="C106" s="24"/>
      <c r="D106" s="47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36"/>
      <c r="Q106" s="23" t="str">
        <f t="shared" si="44"/>
        <v/>
      </c>
      <c r="R106" s="19"/>
      <c r="S106" s="36"/>
      <c r="T106" s="70"/>
      <c r="U106" s="36"/>
      <c r="V106" s="36">
        <f t="shared" si="39"/>
        <v>0</v>
      </c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21"/>
    </row>
    <row r="107" spans="1:45" s="22" customFormat="1" ht="15" hidden="1" customHeight="1" x14ac:dyDescent="0.25">
      <c r="A107" s="23" t="str">
        <f t="shared" si="42"/>
        <v/>
      </c>
      <c r="B107" s="47"/>
      <c r="C107" s="24"/>
      <c r="D107" s="47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36"/>
      <c r="Q107" s="23" t="str">
        <f t="shared" si="44"/>
        <v/>
      </c>
      <c r="R107" s="19"/>
      <c r="S107" s="36"/>
      <c r="T107" s="70"/>
      <c r="U107" s="36"/>
      <c r="V107" s="36">
        <f t="shared" si="39"/>
        <v>0</v>
      </c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21"/>
    </row>
    <row r="108" spans="1:45" s="22" customFormat="1" ht="15" hidden="1" customHeight="1" x14ac:dyDescent="0.25">
      <c r="A108" s="23" t="str">
        <f t="shared" si="42"/>
        <v/>
      </c>
      <c r="B108" s="47"/>
      <c r="C108" s="24"/>
      <c r="D108" s="47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36"/>
      <c r="Q108" s="23" t="str">
        <f t="shared" si="44"/>
        <v/>
      </c>
      <c r="R108" s="19"/>
      <c r="S108" s="36"/>
      <c r="T108" s="70"/>
      <c r="U108" s="36"/>
      <c r="V108" s="36">
        <f t="shared" si="39"/>
        <v>0</v>
      </c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21"/>
    </row>
    <row r="109" spans="1:45" s="22" customFormat="1" ht="15" hidden="1" customHeight="1" x14ac:dyDescent="0.25">
      <c r="A109" s="23" t="str">
        <f t="shared" si="42"/>
        <v/>
      </c>
      <c r="B109" s="47"/>
      <c r="C109" s="24"/>
      <c r="D109" s="47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36"/>
      <c r="Q109" s="23" t="str">
        <f t="shared" si="44"/>
        <v/>
      </c>
      <c r="R109" s="19"/>
      <c r="S109" s="36"/>
      <c r="T109" s="70"/>
      <c r="U109" s="36"/>
      <c r="V109" s="36">
        <f t="shared" si="39"/>
        <v>0</v>
      </c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21"/>
    </row>
    <row r="110" spans="1:45" s="22" customFormat="1" ht="15" hidden="1" customHeight="1" x14ac:dyDescent="0.25">
      <c r="A110" s="23" t="str">
        <f t="shared" si="42"/>
        <v/>
      </c>
      <c r="B110" s="47"/>
      <c r="C110" s="24"/>
      <c r="D110" s="47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36"/>
      <c r="Q110" s="23" t="str">
        <f t="shared" si="44"/>
        <v/>
      </c>
      <c r="R110" s="19"/>
      <c r="S110" s="36"/>
      <c r="T110" s="70"/>
      <c r="U110" s="36"/>
      <c r="V110" s="36">
        <f t="shared" si="39"/>
        <v>0</v>
      </c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21"/>
    </row>
    <row r="111" spans="1:45" s="22" customFormat="1" ht="15" hidden="1" customHeight="1" x14ac:dyDescent="0.25">
      <c r="A111" s="23" t="str">
        <f t="shared" si="42"/>
        <v/>
      </c>
      <c r="B111" s="47"/>
      <c r="C111" s="24"/>
      <c r="D111" s="47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36"/>
      <c r="Q111" s="23" t="str">
        <f t="shared" si="44"/>
        <v/>
      </c>
      <c r="R111" s="19"/>
      <c r="S111" s="36"/>
      <c r="T111" s="19"/>
      <c r="U111" s="36"/>
      <c r="V111" s="36">
        <f t="shared" si="39"/>
        <v>0</v>
      </c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21"/>
    </row>
    <row r="112" spans="1:45" s="29" customFormat="1" x14ac:dyDescent="0.25">
      <c r="A112" s="25" t="s">
        <v>16</v>
      </c>
      <c r="B112" s="26"/>
      <c r="C112" s="26">
        <f>SUM(C98:C104)</f>
        <v>129</v>
      </c>
      <c r="D112" s="26"/>
      <c r="E112" s="26">
        <f>SUM(E98:E104)</f>
        <v>1125</v>
      </c>
      <c r="F112" s="26">
        <f>SUM(F98:F104)</f>
        <v>576</v>
      </c>
      <c r="G112" s="26"/>
      <c r="H112" s="26">
        <f>SUM(H98:H104)</f>
        <v>524</v>
      </c>
      <c r="I112" s="26"/>
      <c r="J112" s="26">
        <f>SUM(J98:J104)</f>
        <v>98</v>
      </c>
      <c r="K112" s="26"/>
      <c r="L112" s="26">
        <f>SUM(L98:L104)</f>
        <v>622</v>
      </c>
      <c r="M112" s="26">
        <f>SUM(M98:M104)</f>
        <v>765</v>
      </c>
      <c r="N112" s="26">
        <f>SUM(N98:N104)</f>
        <v>890</v>
      </c>
      <c r="O112" s="26"/>
      <c r="P112" s="26">
        <f>SUM(P98:P104)</f>
        <v>419</v>
      </c>
      <c r="Q112" s="25" t="s">
        <v>16</v>
      </c>
      <c r="R112" s="26">
        <f>SUM(R98:R104)</f>
        <v>592.6</v>
      </c>
      <c r="S112" s="26">
        <f>SUM(S98:S104)</f>
        <v>394</v>
      </c>
      <c r="T112" s="26">
        <f>SUM(T98:T111)</f>
        <v>860</v>
      </c>
      <c r="U112" s="26">
        <f t="shared" ref="U112:AR112" si="45">SUM(U98:U111)</f>
        <v>394</v>
      </c>
      <c r="V112" s="26">
        <f>SUM(V98:V111)</f>
        <v>760</v>
      </c>
      <c r="W112" s="26">
        <f t="shared" si="45"/>
        <v>396</v>
      </c>
      <c r="X112" s="26">
        <f t="shared" si="45"/>
        <v>0</v>
      </c>
      <c r="Y112" s="26">
        <f t="shared" si="45"/>
        <v>0</v>
      </c>
      <c r="Z112" s="26">
        <f t="shared" si="45"/>
        <v>0</v>
      </c>
      <c r="AA112" s="26">
        <f t="shared" si="45"/>
        <v>0</v>
      </c>
      <c r="AB112" s="26">
        <f t="shared" si="45"/>
        <v>0</v>
      </c>
      <c r="AC112" s="26">
        <f t="shared" si="45"/>
        <v>0</v>
      </c>
      <c r="AD112" s="26">
        <f t="shared" si="45"/>
        <v>0</v>
      </c>
      <c r="AE112" s="26">
        <f t="shared" si="45"/>
        <v>0</v>
      </c>
      <c r="AF112" s="26">
        <f t="shared" si="45"/>
        <v>0</v>
      </c>
      <c r="AG112" s="26">
        <f t="shared" si="45"/>
        <v>0</v>
      </c>
      <c r="AH112" s="26">
        <f t="shared" si="45"/>
        <v>0</v>
      </c>
      <c r="AI112" s="26">
        <f t="shared" si="45"/>
        <v>0</v>
      </c>
      <c r="AJ112" s="26">
        <f t="shared" si="45"/>
        <v>0</v>
      </c>
      <c r="AK112" s="26">
        <f t="shared" si="45"/>
        <v>0</v>
      </c>
      <c r="AL112" s="26">
        <f t="shared" si="45"/>
        <v>0</v>
      </c>
      <c r="AM112" s="26">
        <f t="shared" si="45"/>
        <v>0</v>
      </c>
      <c r="AN112" s="26">
        <f t="shared" si="45"/>
        <v>0</v>
      </c>
      <c r="AO112" s="26">
        <f t="shared" si="45"/>
        <v>0</v>
      </c>
      <c r="AP112" s="26">
        <f t="shared" si="45"/>
        <v>0</v>
      </c>
      <c r="AQ112" s="26">
        <f t="shared" si="45"/>
        <v>0</v>
      </c>
      <c r="AR112" s="26">
        <f t="shared" si="45"/>
        <v>0</v>
      </c>
      <c r="AS112" s="28"/>
    </row>
    <row r="113" spans="1:45" x14ac:dyDescent="0.25">
      <c r="A113" s="30">
        <f>Q113</f>
        <v>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 s="63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  <c r="AE113" s="65"/>
      <c r="AF113" s="65"/>
      <c r="AG113" s="65"/>
      <c r="AH113" s="65"/>
      <c r="AI113" s="65"/>
      <c r="AJ113" s="65"/>
      <c r="AK113" s="65"/>
      <c r="AL113" s="65"/>
      <c r="AM113" s="65"/>
      <c r="AN113" s="65"/>
      <c r="AO113" s="65"/>
      <c r="AP113" s="65"/>
      <c r="AQ113" s="65"/>
      <c r="AR113" s="65"/>
    </row>
    <row r="114" spans="1:45" ht="15.75" customHeight="1" x14ac:dyDescent="0.25">
      <c r="A114" t="str">
        <f>Q114</f>
        <v>Procedimentos ambulatoriais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 s="33"/>
      <c r="Q114" s="54" t="s">
        <v>86</v>
      </c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</row>
    <row r="115" spans="1:45" s="17" customFormat="1" x14ac:dyDescent="0.25">
      <c r="A115" s="10" t="s">
        <v>87</v>
      </c>
      <c r="B115" s="11" t="str">
        <f>B$4</f>
        <v>Meta Parcial</v>
      </c>
      <c r="C115" s="11" t="str">
        <f t="shared" ref="C115:AR115" si="46">C$4</f>
        <v>26-31-jul-24</v>
      </c>
      <c r="D115" s="11" t="str">
        <f t="shared" si="46"/>
        <v>Meta Mensal</v>
      </c>
      <c r="E115" s="11">
        <f t="shared" si="46"/>
        <v>45505</v>
      </c>
      <c r="F115" s="11" t="e">
        <f t="shared" ca="1" si="46"/>
        <v>#NAME?</v>
      </c>
      <c r="G115" s="11" t="str">
        <f t="shared" si="46"/>
        <v>Meta Parcial</v>
      </c>
      <c r="H115" s="11" t="str">
        <f t="shared" si="46"/>
        <v>01-25-Out-24</v>
      </c>
      <c r="I115" s="11" t="str">
        <f t="shared" si="46"/>
        <v>Meta Parcial</v>
      </c>
      <c r="J115" s="11" t="str">
        <f t="shared" si="46"/>
        <v>26-31-Out-24</v>
      </c>
      <c r="K115" s="11" t="str">
        <f t="shared" si="46"/>
        <v>Meta Mensal</v>
      </c>
      <c r="L115" s="11">
        <f t="shared" si="46"/>
        <v>45566</v>
      </c>
      <c r="M115" s="11" t="e">
        <f t="shared" ca="1" si="46"/>
        <v>#NAME?</v>
      </c>
      <c r="N115" s="11" t="e">
        <f t="shared" ca="1" si="46"/>
        <v>#NAME?</v>
      </c>
      <c r="O115" s="11" t="str">
        <f t="shared" si="46"/>
        <v>Meta Parcial</v>
      </c>
      <c r="P115" s="11" t="str">
        <f t="shared" si="46"/>
        <v>01-20/01 de 2025</v>
      </c>
      <c r="Q115" s="44" t="s">
        <v>88</v>
      </c>
      <c r="R115" s="45"/>
      <c r="S115" s="46" t="str">
        <f t="shared" si="46"/>
        <v>21-31/01 de 2025</v>
      </c>
      <c r="T115" s="45"/>
      <c r="U115" s="14">
        <f t="shared" si="46"/>
        <v>45658</v>
      </c>
      <c r="V115" s="14" t="e">
        <f t="shared" ca="1" si="46"/>
        <v>#NAME?</v>
      </c>
      <c r="W115" s="14" t="e">
        <f t="shared" ca="1" si="46"/>
        <v>#NAME?</v>
      </c>
      <c r="X115" s="14" t="e">
        <f t="shared" ca="1" si="46"/>
        <v>#NAME?</v>
      </c>
      <c r="Y115" s="14" t="e">
        <f t="shared" ca="1" si="46"/>
        <v>#NAME?</v>
      </c>
      <c r="Z115" s="14" t="e">
        <f t="shared" ca="1" si="46"/>
        <v>#NAME?</v>
      </c>
      <c r="AA115" s="14" t="e">
        <f t="shared" ca="1" si="46"/>
        <v>#NAME?</v>
      </c>
      <c r="AB115" s="14" t="e">
        <f t="shared" ca="1" si="46"/>
        <v>#NAME?</v>
      </c>
      <c r="AC115" s="14" t="e">
        <f t="shared" ca="1" si="46"/>
        <v>#NAME?</v>
      </c>
      <c r="AD115" s="14" t="e">
        <f t="shared" ca="1" si="46"/>
        <v>#NAME?</v>
      </c>
      <c r="AE115" s="14" t="e">
        <f t="shared" ca="1" si="46"/>
        <v>#NAME?</v>
      </c>
      <c r="AF115" s="14" t="e">
        <f t="shared" ca="1" si="46"/>
        <v>#NAME?</v>
      </c>
      <c r="AG115" s="14" t="e">
        <f t="shared" ca="1" si="46"/>
        <v>#NAME?</v>
      </c>
      <c r="AH115" s="14" t="e">
        <f t="shared" ca="1" si="46"/>
        <v>#NAME?</v>
      </c>
      <c r="AI115" s="14" t="e">
        <f t="shared" ca="1" si="46"/>
        <v>#NAME?</v>
      </c>
      <c r="AJ115" s="14" t="e">
        <f t="shared" ca="1" si="46"/>
        <v>#NAME?</v>
      </c>
      <c r="AK115" s="14" t="e">
        <f t="shared" ca="1" si="46"/>
        <v>#NAME?</v>
      </c>
      <c r="AL115" s="14" t="e">
        <f t="shared" ca="1" si="46"/>
        <v>#NAME?</v>
      </c>
      <c r="AM115" s="14" t="e">
        <f t="shared" ca="1" si="46"/>
        <v>#NAME?</v>
      </c>
      <c r="AN115" s="14" t="e">
        <f t="shared" ca="1" si="46"/>
        <v>#NAME?</v>
      </c>
      <c r="AO115" s="14" t="e">
        <f t="shared" ca="1" si="46"/>
        <v>#NAME?</v>
      </c>
      <c r="AP115" s="14" t="e">
        <f t="shared" ca="1" si="46"/>
        <v>#NAME?</v>
      </c>
      <c r="AQ115" s="14" t="e">
        <f t="shared" ca="1" si="46"/>
        <v>#NAME?</v>
      </c>
      <c r="AR115" s="14" t="e">
        <f t="shared" ca="1" si="46"/>
        <v>#NAME?</v>
      </c>
      <c r="AS115" s="16">
        <f>ROW()-3</f>
        <v>112</v>
      </c>
    </row>
    <row r="116" spans="1:45" s="22" customFormat="1" x14ac:dyDescent="0.25">
      <c r="A116" s="71" t="s">
        <v>89</v>
      </c>
      <c r="B116" s="38">
        <f>(D116/31)*6</f>
        <v>13.935483870967744</v>
      </c>
      <c r="C116" s="20">
        <v>3</v>
      </c>
      <c r="D116" s="38">
        <v>72</v>
      </c>
      <c r="E116" s="20">
        <v>78</v>
      </c>
      <c r="F116" s="20">
        <v>102</v>
      </c>
      <c r="G116" s="20">
        <f>ROUND(((K116/31)*25),0)</f>
        <v>58</v>
      </c>
      <c r="H116" s="20">
        <v>56</v>
      </c>
      <c r="I116" s="20">
        <f>ROUND(((K116/31)*6),0)</f>
        <v>14</v>
      </c>
      <c r="J116" s="20">
        <v>22</v>
      </c>
      <c r="K116" s="20">
        <f>D116</f>
        <v>72</v>
      </c>
      <c r="L116" s="24">
        <f>H116+J116</f>
        <v>78</v>
      </c>
      <c r="M116" s="20">
        <v>74</v>
      </c>
      <c r="N116" s="20">
        <v>86</v>
      </c>
      <c r="O116" s="72">
        <f>ROUND((K116/31)*20,0)</f>
        <v>46</v>
      </c>
      <c r="P116" s="57">
        <v>26</v>
      </c>
      <c r="Q116" s="73" t="s">
        <v>90</v>
      </c>
      <c r="R116" s="74"/>
      <c r="S116" s="75">
        <v>92</v>
      </c>
      <c r="T116" s="74"/>
      <c r="U116" s="24">
        <f>S116+P116</f>
        <v>118</v>
      </c>
      <c r="V116" s="20">
        <f>V126</f>
        <v>97</v>
      </c>
      <c r="W116" s="20">
        <v>126</v>
      </c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1"/>
    </row>
    <row r="117" spans="1:45" x14ac:dyDescent="0.25">
      <c r="A117" s="76">
        <f t="shared" ref="A117:A128" si="47">Q117</f>
        <v>0</v>
      </c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6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</row>
    <row r="118" spans="1:45" s="17" customFormat="1" x14ac:dyDescent="0.25">
      <c r="A118" s="30" t="str">
        <f t="shared" si="47"/>
        <v>12. TIPO DE CIRURGIA</v>
      </c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 s="33"/>
      <c r="Q118" s="44" t="s">
        <v>91</v>
      </c>
      <c r="R118" s="78" t="str">
        <f t="shared" ref="R118:AR118" si="48">R$4</f>
        <v>Meta Parcial</v>
      </c>
      <c r="S118" s="78" t="str">
        <f t="shared" si="48"/>
        <v>21-31/01 de 2025</v>
      </c>
      <c r="T118" s="45"/>
      <c r="U118" s="14">
        <f t="shared" si="48"/>
        <v>45658</v>
      </c>
      <c r="V118" s="14" t="e">
        <f t="shared" ca="1" si="48"/>
        <v>#NAME?</v>
      </c>
      <c r="W118" s="14" t="e">
        <f t="shared" ca="1" si="48"/>
        <v>#NAME?</v>
      </c>
      <c r="X118" s="14" t="e">
        <f t="shared" ca="1" si="48"/>
        <v>#NAME?</v>
      </c>
      <c r="Y118" s="14" t="e">
        <f t="shared" ca="1" si="48"/>
        <v>#NAME?</v>
      </c>
      <c r="Z118" s="14" t="e">
        <f t="shared" ca="1" si="48"/>
        <v>#NAME?</v>
      </c>
      <c r="AA118" s="14" t="e">
        <f t="shared" ca="1" si="48"/>
        <v>#NAME?</v>
      </c>
      <c r="AB118" s="14" t="e">
        <f t="shared" ca="1" si="48"/>
        <v>#NAME?</v>
      </c>
      <c r="AC118" s="14" t="e">
        <f t="shared" ca="1" si="48"/>
        <v>#NAME?</v>
      </c>
      <c r="AD118" s="14" t="e">
        <f t="shared" ca="1" si="48"/>
        <v>#NAME?</v>
      </c>
      <c r="AE118" s="14" t="e">
        <f t="shared" ca="1" si="48"/>
        <v>#NAME?</v>
      </c>
      <c r="AF118" s="14" t="e">
        <f t="shared" ca="1" si="48"/>
        <v>#NAME?</v>
      </c>
      <c r="AG118" s="14" t="e">
        <f t="shared" ca="1" si="48"/>
        <v>#NAME?</v>
      </c>
      <c r="AH118" s="14" t="e">
        <f t="shared" ca="1" si="48"/>
        <v>#NAME?</v>
      </c>
      <c r="AI118" s="14" t="e">
        <f t="shared" ca="1" si="48"/>
        <v>#NAME?</v>
      </c>
      <c r="AJ118" s="14" t="e">
        <f t="shared" ca="1" si="48"/>
        <v>#NAME?</v>
      </c>
      <c r="AK118" s="14" t="e">
        <f t="shared" ca="1" si="48"/>
        <v>#NAME?</v>
      </c>
      <c r="AL118" s="14" t="e">
        <f t="shared" ca="1" si="48"/>
        <v>#NAME?</v>
      </c>
      <c r="AM118" s="14" t="e">
        <f t="shared" ca="1" si="48"/>
        <v>#NAME?</v>
      </c>
      <c r="AN118" s="14" t="e">
        <f t="shared" ca="1" si="48"/>
        <v>#NAME?</v>
      </c>
      <c r="AO118" s="14" t="e">
        <f t="shared" ca="1" si="48"/>
        <v>#NAME?</v>
      </c>
      <c r="AP118" s="14" t="e">
        <f t="shared" ca="1" si="48"/>
        <v>#NAME?</v>
      </c>
      <c r="AQ118" s="14" t="e">
        <f t="shared" ca="1" si="48"/>
        <v>#NAME?</v>
      </c>
      <c r="AR118" s="14" t="e">
        <f t="shared" ca="1" si="48"/>
        <v>#NAME?</v>
      </c>
      <c r="AS118" s="16">
        <f>ROW()-3</f>
        <v>115</v>
      </c>
    </row>
    <row r="119" spans="1:45" s="22" customFormat="1" x14ac:dyDescent="0.25">
      <c r="A119" s="30" t="str">
        <f t="shared" si="47"/>
        <v>Excisão E/Ou Sutura Simples De Pequenas Lesões</v>
      </c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 s="33"/>
      <c r="Q119" s="48" t="s">
        <v>92</v>
      </c>
      <c r="R119" s="79" t="e">
        <f>#REF!*10%</f>
        <v>#REF!</v>
      </c>
      <c r="S119" s="80">
        <v>0</v>
      </c>
      <c r="T119" s="81"/>
      <c r="U119" s="24">
        <f t="shared" ref="U119:U125" si="49">S119+P119</f>
        <v>0</v>
      </c>
      <c r="V119" s="24">
        <v>15</v>
      </c>
      <c r="W119" s="24">
        <v>10</v>
      </c>
      <c r="X119" s="24"/>
      <c r="Y119" s="24"/>
      <c r="Z119" s="24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21"/>
    </row>
    <row r="120" spans="1:45" s="22" customFormat="1" x14ac:dyDescent="0.25">
      <c r="A120" s="30" t="str">
        <f t="shared" si="47"/>
        <v>Curativo Grau Ii C/ Ou S/ Debridamento</v>
      </c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 s="33"/>
      <c r="Q120" s="48" t="s">
        <v>93</v>
      </c>
      <c r="R120" s="82"/>
      <c r="S120" s="80">
        <v>0</v>
      </c>
      <c r="T120" s="81"/>
      <c r="U120" s="24">
        <f t="shared" si="49"/>
        <v>0</v>
      </c>
      <c r="V120" s="24">
        <v>1</v>
      </c>
      <c r="W120" s="24">
        <v>0</v>
      </c>
      <c r="X120" s="24"/>
      <c r="Y120" s="24"/>
      <c r="Z120" s="24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21"/>
    </row>
    <row r="121" spans="1:45" s="22" customFormat="1" x14ac:dyDescent="0.25">
      <c r="A121" s="30" t="str">
        <f t="shared" si="47"/>
        <v>Retirada De Cateter De Longa Permanência</v>
      </c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 s="33"/>
      <c r="Q121" s="48" t="s">
        <v>94</v>
      </c>
      <c r="R121" s="82"/>
      <c r="S121" s="80">
        <v>0</v>
      </c>
      <c r="T121" s="81"/>
      <c r="U121" s="24">
        <f t="shared" si="49"/>
        <v>0</v>
      </c>
      <c r="V121" s="24">
        <v>1</v>
      </c>
      <c r="W121" s="24">
        <v>7</v>
      </c>
      <c r="X121" s="24"/>
      <c r="Y121" s="24"/>
      <c r="Z121" s="24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21"/>
    </row>
    <row r="122" spans="1:45" s="22" customFormat="1" x14ac:dyDescent="0.25">
      <c r="A122" s="30" t="str">
        <f t="shared" si="47"/>
        <v>Biopsia De Pele E Partes Moles</v>
      </c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 s="33"/>
      <c r="Q122" s="48" t="s">
        <v>95</v>
      </c>
      <c r="R122" s="82"/>
      <c r="S122" s="80">
        <v>0</v>
      </c>
      <c r="T122" s="81"/>
      <c r="U122" s="24">
        <f t="shared" si="49"/>
        <v>0</v>
      </c>
      <c r="V122" s="24">
        <v>30</v>
      </c>
      <c r="W122" s="24">
        <v>76</v>
      </c>
      <c r="X122" s="24"/>
      <c r="Y122" s="24"/>
      <c r="Z122" s="24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21"/>
    </row>
    <row r="123" spans="1:45" s="22" customFormat="1" x14ac:dyDescent="0.25">
      <c r="A123" s="30" t="str">
        <f t="shared" si="47"/>
        <v xml:space="preserve">Retirada De Pontos De Cirurgias </v>
      </c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 s="33"/>
      <c r="Q123" s="48" t="s">
        <v>96</v>
      </c>
      <c r="R123" s="82"/>
      <c r="S123" s="80">
        <v>0</v>
      </c>
      <c r="T123" s="81"/>
      <c r="U123" s="24">
        <f t="shared" si="49"/>
        <v>0</v>
      </c>
      <c r="V123" s="24">
        <v>47</v>
      </c>
      <c r="W123" s="24">
        <v>31</v>
      </c>
      <c r="X123" s="24"/>
      <c r="Y123" s="24"/>
      <c r="Z123" s="24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21"/>
    </row>
    <row r="124" spans="1:45" s="22" customFormat="1" x14ac:dyDescent="0.25">
      <c r="A124" s="30" t="str">
        <f t="shared" si="47"/>
        <v>Curativo Especial</v>
      </c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 s="33"/>
      <c r="Q124" s="48" t="s">
        <v>97</v>
      </c>
      <c r="R124" s="82"/>
      <c r="S124" s="80">
        <v>0</v>
      </c>
      <c r="T124" s="81"/>
      <c r="U124" s="24">
        <f t="shared" si="49"/>
        <v>0</v>
      </c>
      <c r="V124" s="24">
        <v>2</v>
      </c>
      <c r="W124" s="24">
        <v>2</v>
      </c>
      <c r="X124" s="24"/>
      <c r="Y124" s="24"/>
      <c r="Z124" s="24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21"/>
    </row>
    <row r="125" spans="1:45" s="22" customFormat="1" x14ac:dyDescent="0.25">
      <c r="A125" s="30" t="str">
        <f t="shared" si="47"/>
        <v>Biópsia Dos Tecidos Moles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 s="33"/>
      <c r="Q125" s="48" t="s">
        <v>98</v>
      </c>
      <c r="R125" s="83"/>
      <c r="S125" s="80">
        <v>0</v>
      </c>
      <c r="T125" s="81"/>
      <c r="U125" s="24">
        <f t="shared" si="49"/>
        <v>0</v>
      </c>
      <c r="V125" s="24">
        <v>1</v>
      </c>
      <c r="W125" s="24">
        <v>0</v>
      </c>
      <c r="X125" s="24"/>
      <c r="Y125" s="24"/>
      <c r="Z125" s="24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21"/>
    </row>
    <row r="126" spans="1:45" s="29" customFormat="1" x14ac:dyDescent="0.25">
      <c r="A126" s="30" t="str">
        <f t="shared" si="47"/>
        <v>TOTAL</v>
      </c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 s="33"/>
      <c r="Q126" s="51" t="s">
        <v>16</v>
      </c>
      <c r="R126" s="84" t="e">
        <f>SUM(R119:R125)</f>
        <v>#REF!</v>
      </c>
      <c r="S126" s="84">
        <f>SUM(S119:S125)</f>
        <v>0</v>
      </c>
      <c r="T126" s="52"/>
      <c r="U126" s="26">
        <f t="shared" ref="U126:AR126" si="50">SUM(U119:U125)</f>
        <v>0</v>
      </c>
      <c r="V126" s="26">
        <f t="shared" si="50"/>
        <v>97</v>
      </c>
      <c r="W126" s="26">
        <f t="shared" si="50"/>
        <v>126</v>
      </c>
      <c r="X126" s="26">
        <f t="shared" si="50"/>
        <v>0</v>
      </c>
      <c r="Y126" s="26">
        <f t="shared" si="50"/>
        <v>0</v>
      </c>
      <c r="Z126" s="26">
        <f t="shared" si="50"/>
        <v>0</v>
      </c>
      <c r="AA126" s="26">
        <f t="shared" si="50"/>
        <v>0</v>
      </c>
      <c r="AB126" s="26">
        <f t="shared" si="50"/>
        <v>0</v>
      </c>
      <c r="AC126" s="26">
        <f t="shared" si="50"/>
        <v>0</v>
      </c>
      <c r="AD126" s="26">
        <f t="shared" si="50"/>
        <v>0</v>
      </c>
      <c r="AE126" s="26">
        <f t="shared" si="50"/>
        <v>0</v>
      </c>
      <c r="AF126" s="26">
        <f t="shared" si="50"/>
        <v>0</v>
      </c>
      <c r="AG126" s="26">
        <f t="shared" si="50"/>
        <v>0</v>
      </c>
      <c r="AH126" s="26">
        <f t="shared" si="50"/>
        <v>0</v>
      </c>
      <c r="AI126" s="26">
        <f t="shared" si="50"/>
        <v>0</v>
      </c>
      <c r="AJ126" s="26">
        <f t="shared" si="50"/>
        <v>0</v>
      </c>
      <c r="AK126" s="26">
        <f t="shared" si="50"/>
        <v>0</v>
      </c>
      <c r="AL126" s="26">
        <f t="shared" si="50"/>
        <v>0</v>
      </c>
      <c r="AM126" s="26">
        <f t="shared" si="50"/>
        <v>0</v>
      </c>
      <c r="AN126" s="26">
        <f t="shared" si="50"/>
        <v>0</v>
      </c>
      <c r="AO126" s="26">
        <f t="shared" si="50"/>
        <v>0</v>
      </c>
      <c r="AP126" s="26">
        <f t="shared" si="50"/>
        <v>0</v>
      </c>
      <c r="AQ126" s="26">
        <f t="shared" si="50"/>
        <v>0</v>
      </c>
      <c r="AR126" s="26">
        <f t="shared" si="50"/>
        <v>0</v>
      </c>
      <c r="AS126" s="28"/>
    </row>
    <row r="127" spans="1:45" s="29" customFormat="1" x14ac:dyDescent="0.25">
      <c r="A127" s="30">
        <f t="shared" si="47"/>
        <v>0</v>
      </c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 s="85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84"/>
      <c r="AM127" s="84"/>
      <c r="AN127" s="84"/>
      <c r="AO127" s="84"/>
      <c r="AP127" s="84"/>
      <c r="AQ127" s="84"/>
      <c r="AR127" s="84"/>
      <c r="AS127" s="28"/>
    </row>
    <row r="128" spans="1:45" ht="15.75" customHeight="1" x14ac:dyDescent="0.25">
      <c r="A128" t="str">
        <f t="shared" si="47"/>
        <v>Serviços de Apoio Diagnóstico e Terapêutico – SADT</v>
      </c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 s="33"/>
      <c r="Q128" s="54" t="s">
        <v>99</v>
      </c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16"/>
    </row>
    <row r="129" spans="1:45" s="86" customFormat="1" x14ac:dyDescent="0.25">
      <c r="A129" s="10" t="s">
        <v>100</v>
      </c>
      <c r="B129" s="11" t="str">
        <f>B$4</f>
        <v>Meta Parcial</v>
      </c>
      <c r="C129" s="11" t="str">
        <f t="shared" ref="C129:AR129" si="51">C$4</f>
        <v>26-31-jul-24</v>
      </c>
      <c r="D129" s="11" t="str">
        <f t="shared" si="51"/>
        <v>Meta Mensal</v>
      </c>
      <c r="E129" s="11">
        <f t="shared" si="51"/>
        <v>45505</v>
      </c>
      <c r="F129" s="11" t="e">
        <f t="shared" ca="1" si="51"/>
        <v>#NAME?</v>
      </c>
      <c r="G129" s="11" t="str">
        <f t="shared" si="51"/>
        <v>Meta Parcial</v>
      </c>
      <c r="H129" s="11" t="str">
        <f t="shared" si="51"/>
        <v>01-25-Out-24</v>
      </c>
      <c r="I129" s="11" t="str">
        <f t="shared" si="51"/>
        <v>Meta Parcial</v>
      </c>
      <c r="J129" s="11" t="str">
        <f t="shared" si="51"/>
        <v>26-31-Out-24</v>
      </c>
      <c r="K129" s="11" t="str">
        <f t="shared" si="51"/>
        <v>Meta Mensal</v>
      </c>
      <c r="L129" s="11">
        <f t="shared" si="51"/>
        <v>45566</v>
      </c>
      <c r="M129" s="11" t="e">
        <f t="shared" ca="1" si="51"/>
        <v>#NAME?</v>
      </c>
      <c r="N129" s="11" t="e">
        <f t="shared" ca="1" si="51"/>
        <v>#NAME?</v>
      </c>
      <c r="O129" s="11" t="str">
        <f t="shared" si="51"/>
        <v>Meta Parcial</v>
      </c>
      <c r="P129" s="11" t="str">
        <f t="shared" si="51"/>
        <v>01-20/01 de 2025</v>
      </c>
      <c r="Q129" s="13" t="s">
        <v>101</v>
      </c>
      <c r="R129" s="14" t="str">
        <f t="shared" si="51"/>
        <v>Meta Parcial</v>
      </c>
      <c r="S129" s="14" t="str">
        <f t="shared" si="51"/>
        <v>21-31/01 de 2025</v>
      </c>
      <c r="T129" s="14" t="str">
        <f t="shared" si="51"/>
        <v>Meta Mensal</v>
      </c>
      <c r="U129" s="14">
        <f t="shared" si="51"/>
        <v>45658</v>
      </c>
      <c r="V129" s="14" t="e">
        <f t="shared" ca="1" si="51"/>
        <v>#NAME?</v>
      </c>
      <c r="W129" s="14" t="e">
        <f t="shared" ca="1" si="51"/>
        <v>#NAME?</v>
      </c>
      <c r="X129" s="14" t="e">
        <f t="shared" ca="1" si="51"/>
        <v>#NAME?</v>
      </c>
      <c r="Y129" s="14" t="e">
        <f t="shared" ca="1" si="51"/>
        <v>#NAME?</v>
      </c>
      <c r="Z129" s="14" t="e">
        <f t="shared" ca="1" si="51"/>
        <v>#NAME?</v>
      </c>
      <c r="AA129" s="14" t="e">
        <f t="shared" ca="1" si="51"/>
        <v>#NAME?</v>
      </c>
      <c r="AB129" s="14" t="e">
        <f t="shared" ca="1" si="51"/>
        <v>#NAME?</v>
      </c>
      <c r="AC129" s="14" t="e">
        <f t="shared" ca="1" si="51"/>
        <v>#NAME?</v>
      </c>
      <c r="AD129" s="14" t="e">
        <f t="shared" ca="1" si="51"/>
        <v>#NAME?</v>
      </c>
      <c r="AE129" s="14" t="e">
        <f t="shared" ca="1" si="51"/>
        <v>#NAME?</v>
      </c>
      <c r="AF129" s="14" t="e">
        <f t="shared" ca="1" si="51"/>
        <v>#NAME?</v>
      </c>
      <c r="AG129" s="14" t="e">
        <f t="shared" ca="1" si="51"/>
        <v>#NAME?</v>
      </c>
      <c r="AH129" s="14" t="e">
        <f t="shared" ca="1" si="51"/>
        <v>#NAME?</v>
      </c>
      <c r="AI129" s="14" t="e">
        <f t="shared" ca="1" si="51"/>
        <v>#NAME?</v>
      </c>
      <c r="AJ129" s="14" t="e">
        <f t="shared" ca="1" si="51"/>
        <v>#NAME?</v>
      </c>
      <c r="AK129" s="14" t="e">
        <f t="shared" ca="1" si="51"/>
        <v>#NAME?</v>
      </c>
      <c r="AL129" s="14" t="e">
        <f t="shared" ca="1" si="51"/>
        <v>#NAME?</v>
      </c>
      <c r="AM129" s="14" t="e">
        <f t="shared" ca="1" si="51"/>
        <v>#NAME?</v>
      </c>
      <c r="AN129" s="14" t="e">
        <f t="shared" ca="1" si="51"/>
        <v>#NAME?</v>
      </c>
      <c r="AO129" s="14" t="e">
        <f t="shared" ca="1" si="51"/>
        <v>#NAME?</v>
      </c>
      <c r="AP129" s="14" t="e">
        <f t="shared" ca="1" si="51"/>
        <v>#NAME?</v>
      </c>
      <c r="AQ129" s="14" t="e">
        <f t="shared" ca="1" si="51"/>
        <v>#NAME?</v>
      </c>
      <c r="AR129" s="14" t="e">
        <f t="shared" ca="1" si="51"/>
        <v>#NAME?</v>
      </c>
      <c r="AS129" s="16">
        <f>ROW()-3</f>
        <v>126</v>
      </c>
    </row>
    <row r="130" spans="1:45" s="22" customFormat="1" x14ac:dyDescent="0.25">
      <c r="A130" s="71" t="s">
        <v>102</v>
      </c>
      <c r="B130" s="87">
        <f>(D130/31)*6</f>
        <v>1.935483870967742</v>
      </c>
      <c r="C130" s="87"/>
      <c r="D130" s="87">
        <v>10</v>
      </c>
      <c r="E130" s="87"/>
      <c r="F130" s="87"/>
      <c r="G130" s="20">
        <f>ROUND(((K130/31)*25),0)</f>
        <v>8</v>
      </c>
      <c r="H130" s="87"/>
      <c r="I130" s="20">
        <f>ROUND(((K130/31)*6),0)</f>
        <v>2</v>
      </c>
      <c r="J130" s="87"/>
      <c r="K130" s="87">
        <v>10</v>
      </c>
      <c r="L130" s="24">
        <f t="shared" ref="L130:L157" si="52">H130+J130</f>
        <v>0</v>
      </c>
      <c r="M130" s="87">
        <v>0</v>
      </c>
      <c r="N130" s="87">
        <v>0</v>
      </c>
      <c r="O130" s="72">
        <f t="shared" ref="O130:O148" si="53">ROUND((K130/31)*20,0)</f>
        <v>6</v>
      </c>
      <c r="P130" s="88">
        <v>0</v>
      </c>
      <c r="Q130" s="71" t="s">
        <v>102</v>
      </c>
      <c r="R130" s="20">
        <f t="shared" ref="R130:R139" si="54">ROUND((T130/31)*11,0)</f>
        <v>2</v>
      </c>
      <c r="S130" s="88">
        <v>0</v>
      </c>
      <c r="T130" s="87">
        <v>5</v>
      </c>
      <c r="U130" s="24">
        <f t="shared" ref="U130:U139" si="55">S130+P130</f>
        <v>0</v>
      </c>
      <c r="V130" s="87">
        <v>0</v>
      </c>
      <c r="W130" s="87">
        <v>0</v>
      </c>
      <c r="X130" s="87"/>
      <c r="Y130" s="87"/>
      <c r="Z130" s="87"/>
      <c r="AA130" s="89"/>
      <c r="AB130" s="89"/>
      <c r="AC130" s="89"/>
      <c r="AD130" s="89"/>
      <c r="AE130" s="89"/>
      <c r="AF130" s="89"/>
      <c r="AG130" s="89"/>
      <c r="AH130" s="89"/>
      <c r="AI130" s="89"/>
      <c r="AJ130" s="89"/>
      <c r="AK130" s="89"/>
      <c r="AL130" s="89"/>
      <c r="AM130" s="89"/>
      <c r="AN130" s="89"/>
      <c r="AO130" s="89"/>
      <c r="AP130" s="89"/>
      <c r="AQ130" s="89"/>
      <c r="AR130" s="89"/>
      <c r="AS130" s="21"/>
    </row>
    <row r="131" spans="1:45" s="22" customFormat="1" x14ac:dyDescent="0.25">
      <c r="A131" s="71" t="s">
        <v>103</v>
      </c>
      <c r="B131" s="87">
        <f t="shared" ref="B131:B157" si="56">(D131/31)*6</f>
        <v>1.935483870967742</v>
      </c>
      <c r="C131" s="87"/>
      <c r="D131" s="87">
        <v>10</v>
      </c>
      <c r="E131" s="87"/>
      <c r="F131" s="87"/>
      <c r="G131" s="20">
        <f t="shared" ref="G131:G157" si="57">ROUND(((K131/31)*25),0)</f>
        <v>8</v>
      </c>
      <c r="H131" s="87"/>
      <c r="I131" s="20">
        <f t="shared" ref="I131:I157" si="58">ROUND(((K131/31)*6),0)</f>
        <v>2</v>
      </c>
      <c r="J131" s="87"/>
      <c r="K131" s="87">
        <v>10</v>
      </c>
      <c r="L131" s="24">
        <f t="shared" si="52"/>
        <v>0</v>
      </c>
      <c r="M131" s="87">
        <v>10</v>
      </c>
      <c r="N131" s="87">
        <v>10</v>
      </c>
      <c r="O131" s="72">
        <f t="shared" si="53"/>
        <v>6</v>
      </c>
      <c r="P131" s="88">
        <v>10</v>
      </c>
      <c r="Q131" s="71" t="s">
        <v>103</v>
      </c>
      <c r="R131" s="20">
        <f t="shared" si="54"/>
        <v>2</v>
      </c>
      <c r="S131" s="88">
        <v>0</v>
      </c>
      <c r="T131" s="87">
        <v>5</v>
      </c>
      <c r="U131" s="24">
        <f t="shared" si="55"/>
        <v>10</v>
      </c>
      <c r="V131" s="87">
        <v>0</v>
      </c>
      <c r="W131" s="87">
        <v>5</v>
      </c>
      <c r="X131" s="87"/>
      <c r="Y131" s="87"/>
      <c r="Z131" s="87"/>
      <c r="AA131" s="89"/>
      <c r="AB131" s="89"/>
      <c r="AC131" s="89"/>
      <c r="AD131" s="89"/>
      <c r="AE131" s="89"/>
      <c r="AF131" s="89"/>
      <c r="AG131" s="89"/>
      <c r="AH131" s="89"/>
      <c r="AI131" s="89"/>
      <c r="AJ131" s="89"/>
      <c r="AK131" s="89"/>
      <c r="AL131" s="89"/>
      <c r="AM131" s="89"/>
      <c r="AN131" s="89"/>
      <c r="AO131" s="89"/>
      <c r="AP131" s="89"/>
      <c r="AQ131" s="89"/>
      <c r="AR131" s="89"/>
      <c r="AS131" s="21"/>
    </row>
    <row r="132" spans="1:45" s="22" customFormat="1" x14ac:dyDescent="0.25">
      <c r="A132" s="71" t="s">
        <v>104</v>
      </c>
      <c r="B132" s="87">
        <f t="shared" si="56"/>
        <v>4.4516129032258061</v>
      </c>
      <c r="C132" s="87"/>
      <c r="D132" s="87">
        <v>23</v>
      </c>
      <c r="E132" s="87"/>
      <c r="F132" s="87"/>
      <c r="G132" s="20">
        <f t="shared" si="57"/>
        <v>40</v>
      </c>
      <c r="H132" s="87"/>
      <c r="I132" s="20">
        <f t="shared" si="58"/>
        <v>10</v>
      </c>
      <c r="J132" s="87"/>
      <c r="K132" s="87">
        <v>50</v>
      </c>
      <c r="L132" s="24">
        <f t="shared" si="52"/>
        <v>0</v>
      </c>
      <c r="M132" s="87">
        <v>0</v>
      </c>
      <c r="N132" s="87">
        <v>0</v>
      </c>
      <c r="O132" s="72">
        <f t="shared" si="53"/>
        <v>32</v>
      </c>
      <c r="P132" s="88">
        <v>0</v>
      </c>
      <c r="Q132" s="71" t="s">
        <v>104</v>
      </c>
      <c r="R132" s="20">
        <f t="shared" si="54"/>
        <v>14</v>
      </c>
      <c r="S132" s="88">
        <v>0</v>
      </c>
      <c r="T132" s="87">
        <v>40</v>
      </c>
      <c r="U132" s="24">
        <f t="shared" si="55"/>
        <v>0</v>
      </c>
      <c r="V132" s="87">
        <v>0</v>
      </c>
      <c r="W132" s="87">
        <v>0</v>
      </c>
      <c r="X132" s="87"/>
      <c r="Y132" s="87"/>
      <c r="Z132" s="87"/>
      <c r="AA132" s="89"/>
      <c r="AB132" s="89"/>
      <c r="AC132" s="89"/>
      <c r="AD132" s="89"/>
      <c r="AE132" s="89"/>
      <c r="AF132" s="89"/>
      <c r="AG132" s="89"/>
      <c r="AH132" s="89"/>
      <c r="AI132" s="89"/>
      <c r="AJ132" s="89"/>
      <c r="AK132" s="89"/>
      <c r="AL132" s="89"/>
      <c r="AM132" s="89"/>
      <c r="AN132" s="89"/>
      <c r="AO132" s="89"/>
      <c r="AP132" s="89"/>
      <c r="AQ132" s="89"/>
      <c r="AR132" s="89"/>
      <c r="AS132" s="21"/>
    </row>
    <row r="133" spans="1:45" s="22" customFormat="1" x14ac:dyDescent="0.25">
      <c r="A133" s="71" t="s">
        <v>105</v>
      </c>
      <c r="B133" s="87">
        <f t="shared" si="56"/>
        <v>1.935483870967742</v>
      </c>
      <c r="C133" s="87"/>
      <c r="D133" s="87">
        <v>10</v>
      </c>
      <c r="E133" s="87"/>
      <c r="F133" s="87"/>
      <c r="G133" s="20">
        <f t="shared" si="57"/>
        <v>32</v>
      </c>
      <c r="H133" s="87"/>
      <c r="I133" s="20">
        <f t="shared" si="58"/>
        <v>8</v>
      </c>
      <c r="J133" s="87"/>
      <c r="K133" s="87">
        <v>40</v>
      </c>
      <c r="L133" s="24">
        <f t="shared" si="52"/>
        <v>0</v>
      </c>
      <c r="M133" s="87">
        <v>20</v>
      </c>
      <c r="N133" s="87">
        <v>20</v>
      </c>
      <c r="O133" s="72">
        <f t="shared" si="53"/>
        <v>26</v>
      </c>
      <c r="P133" s="88">
        <v>0</v>
      </c>
      <c r="Q133" s="71" t="s">
        <v>105</v>
      </c>
      <c r="R133" s="20">
        <f t="shared" si="54"/>
        <v>4</v>
      </c>
      <c r="S133" s="88">
        <v>8</v>
      </c>
      <c r="T133" s="87">
        <v>10</v>
      </c>
      <c r="U133" s="24">
        <f t="shared" si="55"/>
        <v>8</v>
      </c>
      <c r="V133" s="87">
        <v>10</v>
      </c>
      <c r="W133" s="87">
        <v>10</v>
      </c>
      <c r="X133" s="87"/>
      <c r="Y133" s="87"/>
      <c r="Z133" s="87"/>
      <c r="AA133" s="89"/>
      <c r="AB133" s="89"/>
      <c r="AC133" s="89"/>
      <c r="AD133" s="89"/>
      <c r="AE133" s="89"/>
      <c r="AF133" s="89"/>
      <c r="AG133" s="89"/>
      <c r="AH133" s="89"/>
      <c r="AI133" s="89"/>
      <c r="AJ133" s="89"/>
      <c r="AK133" s="89"/>
      <c r="AL133" s="89"/>
      <c r="AM133" s="89"/>
      <c r="AN133" s="89"/>
      <c r="AO133" s="89"/>
      <c r="AP133" s="89"/>
      <c r="AQ133" s="89"/>
      <c r="AR133" s="89"/>
      <c r="AS133" s="21"/>
    </row>
    <row r="134" spans="1:45" s="22" customFormat="1" x14ac:dyDescent="0.25">
      <c r="A134" s="71" t="s">
        <v>106</v>
      </c>
      <c r="B134" s="87">
        <f t="shared" si="56"/>
        <v>28.838709677419356</v>
      </c>
      <c r="C134" s="87"/>
      <c r="D134" s="87">
        <v>149</v>
      </c>
      <c r="E134" s="87"/>
      <c r="F134" s="87"/>
      <c r="G134" s="20">
        <f t="shared" si="57"/>
        <v>27</v>
      </c>
      <c r="H134" s="87"/>
      <c r="I134" s="20">
        <f t="shared" si="58"/>
        <v>7</v>
      </c>
      <c r="J134" s="87"/>
      <c r="K134" s="87">
        <v>34</v>
      </c>
      <c r="L134" s="24">
        <f t="shared" si="52"/>
        <v>0</v>
      </c>
      <c r="M134" s="87">
        <v>36</v>
      </c>
      <c r="N134" s="87">
        <v>34</v>
      </c>
      <c r="O134" s="72">
        <f t="shared" si="53"/>
        <v>22</v>
      </c>
      <c r="P134" s="88">
        <v>0</v>
      </c>
      <c r="Q134" s="71" t="s">
        <v>106</v>
      </c>
      <c r="R134" s="20">
        <f t="shared" si="54"/>
        <v>5</v>
      </c>
      <c r="S134" s="88">
        <v>0</v>
      </c>
      <c r="T134" s="87">
        <v>15</v>
      </c>
      <c r="U134" s="24">
        <f t="shared" si="55"/>
        <v>0</v>
      </c>
      <c r="V134" s="87">
        <v>0</v>
      </c>
      <c r="W134" s="87">
        <v>0</v>
      </c>
      <c r="X134" s="87"/>
      <c r="Y134" s="87"/>
      <c r="Z134" s="87"/>
      <c r="AA134" s="89"/>
      <c r="AB134" s="89"/>
      <c r="AC134" s="89"/>
      <c r="AD134" s="89"/>
      <c r="AE134" s="89"/>
      <c r="AF134" s="89"/>
      <c r="AG134" s="89"/>
      <c r="AH134" s="89"/>
      <c r="AI134" s="89"/>
      <c r="AJ134" s="89"/>
      <c r="AK134" s="89"/>
      <c r="AL134" s="89"/>
      <c r="AM134" s="89"/>
      <c r="AN134" s="89"/>
      <c r="AO134" s="89"/>
      <c r="AP134" s="89"/>
      <c r="AQ134" s="89"/>
      <c r="AR134" s="89"/>
      <c r="AS134" s="21"/>
    </row>
    <row r="135" spans="1:45" s="22" customFormat="1" x14ac:dyDescent="0.25">
      <c r="A135" s="71" t="s">
        <v>107</v>
      </c>
      <c r="B135" s="87">
        <f t="shared" si="56"/>
        <v>24.193548387096776</v>
      </c>
      <c r="C135" s="87"/>
      <c r="D135" s="87">
        <v>125</v>
      </c>
      <c r="E135" s="87"/>
      <c r="F135" s="87"/>
      <c r="G135" s="20">
        <f t="shared" si="57"/>
        <v>141</v>
      </c>
      <c r="H135" s="87"/>
      <c r="I135" s="20">
        <f t="shared" si="58"/>
        <v>34</v>
      </c>
      <c r="J135" s="87"/>
      <c r="K135" s="87">
        <v>175</v>
      </c>
      <c r="L135" s="24">
        <f t="shared" si="52"/>
        <v>0</v>
      </c>
      <c r="M135" s="87">
        <v>175</v>
      </c>
      <c r="N135" s="87">
        <v>175</v>
      </c>
      <c r="O135" s="72">
        <f t="shared" si="53"/>
        <v>113</v>
      </c>
      <c r="P135" s="88">
        <v>175</v>
      </c>
      <c r="Q135" s="71" t="s">
        <v>107</v>
      </c>
      <c r="R135" s="20">
        <f t="shared" si="54"/>
        <v>18</v>
      </c>
      <c r="S135" s="88">
        <v>0</v>
      </c>
      <c r="T135" s="87">
        <v>50</v>
      </c>
      <c r="U135" s="24">
        <f t="shared" si="55"/>
        <v>175</v>
      </c>
      <c r="V135" s="87">
        <v>50</v>
      </c>
      <c r="W135" s="87">
        <v>50</v>
      </c>
      <c r="X135" s="87"/>
      <c r="Y135" s="87"/>
      <c r="Z135" s="87"/>
      <c r="AA135" s="89"/>
      <c r="AB135" s="89"/>
      <c r="AC135" s="89"/>
      <c r="AD135" s="89"/>
      <c r="AE135" s="89"/>
      <c r="AF135" s="89"/>
      <c r="AG135" s="89"/>
      <c r="AH135" s="89"/>
      <c r="AI135" s="89"/>
      <c r="AJ135" s="89"/>
      <c r="AK135" s="89"/>
      <c r="AL135" s="89"/>
      <c r="AM135" s="89"/>
      <c r="AN135" s="89"/>
      <c r="AO135" s="89"/>
      <c r="AP135" s="89"/>
      <c r="AQ135" s="89"/>
      <c r="AR135" s="89"/>
      <c r="AS135" s="21"/>
    </row>
    <row r="136" spans="1:45" s="22" customFormat="1" x14ac:dyDescent="0.25">
      <c r="A136" s="71" t="s">
        <v>108</v>
      </c>
      <c r="B136" s="87">
        <f t="shared" si="56"/>
        <v>2.129032258064516</v>
      </c>
      <c r="C136" s="87"/>
      <c r="D136" s="87">
        <v>11</v>
      </c>
      <c r="E136" s="87"/>
      <c r="F136" s="87"/>
      <c r="G136" s="20">
        <f t="shared" si="57"/>
        <v>69</v>
      </c>
      <c r="H136" s="87"/>
      <c r="I136" s="20">
        <f t="shared" si="58"/>
        <v>17</v>
      </c>
      <c r="J136" s="87"/>
      <c r="K136" s="87">
        <v>86</v>
      </c>
      <c r="L136" s="24">
        <f t="shared" si="52"/>
        <v>0</v>
      </c>
      <c r="M136" s="87">
        <v>90</v>
      </c>
      <c r="N136" s="87">
        <v>90</v>
      </c>
      <c r="O136" s="72">
        <f t="shared" si="53"/>
        <v>55</v>
      </c>
      <c r="P136" s="88">
        <v>45</v>
      </c>
      <c r="Q136" s="71" t="s">
        <v>108</v>
      </c>
      <c r="R136" s="20">
        <f t="shared" si="54"/>
        <v>25</v>
      </c>
      <c r="S136" s="88">
        <v>15</v>
      </c>
      <c r="T136" s="87">
        <v>70</v>
      </c>
      <c r="U136" s="24">
        <f t="shared" si="55"/>
        <v>60</v>
      </c>
      <c r="V136" s="87">
        <v>70</v>
      </c>
      <c r="W136" s="87">
        <v>70</v>
      </c>
      <c r="X136" s="87"/>
      <c r="Y136" s="87"/>
      <c r="Z136" s="87"/>
      <c r="AA136" s="89"/>
      <c r="AB136" s="89"/>
      <c r="AC136" s="89"/>
      <c r="AD136" s="89"/>
      <c r="AE136" s="89"/>
      <c r="AF136" s="89"/>
      <c r="AG136" s="89"/>
      <c r="AH136" s="89"/>
      <c r="AI136" s="89"/>
      <c r="AJ136" s="89"/>
      <c r="AK136" s="89"/>
      <c r="AL136" s="89"/>
      <c r="AM136" s="89"/>
      <c r="AN136" s="89"/>
      <c r="AO136" s="89"/>
      <c r="AP136" s="89"/>
      <c r="AQ136" s="89"/>
      <c r="AR136" s="89"/>
      <c r="AS136" s="21"/>
    </row>
    <row r="137" spans="1:45" s="22" customFormat="1" x14ac:dyDescent="0.25">
      <c r="A137" s="71" t="s">
        <v>109</v>
      </c>
      <c r="B137" s="87">
        <f t="shared" si="56"/>
        <v>34.838709677419359</v>
      </c>
      <c r="C137" s="87"/>
      <c r="D137" s="87">
        <v>180</v>
      </c>
      <c r="E137" s="87"/>
      <c r="F137" s="87"/>
      <c r="G137" s="20">
        <f t="shared" si="57"/>
        <v>65</v>
      </c>
      <c r="H137" s="87"/>
      <c r="I137" s="20">
        <f t="shared" si="58"/>
        <v>15</v>
      </c>
      <c r="J137" s="87"/>
      <c r="K137" s="87">
        <v>80</v>
      </c>
      <c r="L137" s="24">
        <f t="shared" si="52"/>
        <v>0</v>
      </c>
      <c r="M137" s="87">
        <v>240</v>
      </c>
      <c r="N137" s="87">
        <v>290</v>
      </c>
      <c r="O137" s="72">
        <f t="shared" si="53"/>
        <v>52</v>
      </c>
      <c r="P137" s="88">
        <v>53</v>
      </c>
      <c r="Q137" s="71" t="s">
        <v>109</v>
      </c>
      <c r="R137" s="20">
        <f t="shared" si="54"/>
        <v>21</v>
      </c>
      <c r="S137" s="88">
        <v>28</v>
      </c>
      <c r="T137" s="87">
        <v>60</v>
      </c>
      <c r="U137" s="24">
        <f t="shared" si="55"/>
        <v>81</v>
      </c>
      <c r="V137" s="87">
        <v>52</v>
      </c>
      <c r="W137" s="87">
        <v>56</v>
      </c>
      <c r="X137" s="87"/>
      <c r="Y137" s="87"/>
      <c r="Z137" s="87"/>
      <c r="AA137" s="89"/>
      <c r="AB137" s="89"/>
      <c r="AC137" s="89"/>
      <c r="AD137" s="89"/>
      <c r="AE137" s="89"/>
      <c r="AF137" s="89"/>
      <c r="AG137" s="89"/>
      <c r="AH137" s="89"/>
      <c r="AI137" s="89"/>
      <c r="AJ137" s="89"/>
      <c r="AK137" s="89"/>
      <c r="AL137" s="89"/>
      <c r="AM137" s="89"/>
      <c r="AN137" s="89"/>
      <c r="AO137" s="89"/>
      <c r="AP137" s="89"/>
      <c r="AQ137" s="89"/>
      <c r="AR137" s="89"/>
      <c r="AS137" s="21"/>
    </row>
    <row r="138" spans="1:45" s="22" customFormat="1" x14ac:dyDescent="0.25">
      <c r="A138" s="71" t="s">
        <v>110</v>
      </c>
      <c r="B138" s="87">
        <f t="shared" si="56"/>
        <v>1.935483870967742</v>
      </c>
      <c r="C138" s="87"/>
      <c r="D138" s="87">
        <v>10</v>
      </c>
      <c r="E138" s="87"/>
      <c r="F138" s="87"/>
      <c r="G138" s="20">
        <f t="shared" si="57"/>
        <v>8</v>
      </c>
      <c r="H138" s="87"/>
      <c r="I138" s="20">
        <f t="shared" si="58"/>
        <v>2</v>
      </c>
      <c r="J138" s="87"/>
      <c r="K138" s="87">
        <v>10</v>
      </c>
      <c r="L138" s="24">
        <f t="shared" si="52"/>
        <v>0</v>
      </c>
      <c r="M138" s="87">
        <v>12</v>
      </c>
      <c r="N138" s="87">
        <v>10</v>
      </c>
      <c r="O138" s="72">
        <f t="shared" si="53"/>
        <v>6</v>
      </c>
      <c r="P138" s="88">
        <v>9</v>
      </c>
      <c r="Q138" s="71" t="s">
        <v>110</v>
      </c>
      <c r="R138" s="20">
        <f t="shared" si="54"/>
        <v>2</v>
      </c>
      <c r="S138" s="88">
        <v>2</v>
      </c>
      <c r="T138" s="87">
        <v>5</v>
      </c>
      <c r="U138" s="24">
        <f t="shared" si="55"/>
        <v>11</v>
      </c>
      <c r="V138" s="87">
        <v>8</v>
      </c>
      <c r="W138" s="87">
        <v>8</v>
      </c>
      <c r="X138" s="87"/>
      <c r="Y138" s="87"/>
      <c r="Z138" s="87"/>
      <c r="AA138" s="89"/>
      <c r="AB138" s="89"/>
      <c r="AC138" s="89"/>
      <c r="AD138" s="89"/>
      <c r="AE138" s="89"/>
      <c r="AF138" s="89"/>
      <c r="AG138" s="89"/>
      <c r="AH138" s="89"/>
      <c r="AI138" s="89"/>
      <c r="AJ138" s="89"/>
      <c r="AK138" s="89"/>
      <c r="AL138" s="89"/>
      <c r="AM138" s="89"/>
      <c r="AN138" s="89"/>
      <c r="AO138" s="89"/>
      <c r="AP138" s="89"/>
      <c r="AQ138" s="89"/>
      <c r="AR138" s="89"/>
      <c r="AS138" s="21"/>
    </row>
    <row r="139" spans="1:45" s="22" customFormat="1" ht="15.75" customHeight="1" x14ac:dyDescent="0.25">
      <c r="A139" s="71" t="s">
        <v>111</v>
      </c>
      <c r="B139" s="87">
        <f t="shared" si="56"/>
        <v>4.8387096774193541</v>
      </c>
      <c r="C139" s="87"/>
      <c r="D139" s="87">
        <v>25</v>
      </c>
      <c r="E139" s="87"/>
      <c r="F139" s="87"/>
      <c r="G139" s="20">
        <f t="shared" si="57"/>
        <v>20</v>
      </c>
      <c r="H139" s="87"/>
      <c r="I139" s="20">
        <f t="shared" si="58"/>
        <v>5</v>
      </c>
      <c r="J139" s="87"/>
      <c r="K139" s="87">
        <v>25</v>
      </c>
      <c r="L139" s="24">
        <f t="shared" si="52"/>
        <v>0</v>
      </c>
      <c r="M139" s="87">
        <v>0</v>
      </c>
      <c r="N139" s="87">
        <v>0</v>
      </c>
      <c r="O139" s="72">
        <f t="shared" si="53"/>
        <v>16</v>
      </c>
      <c r="P139" s="88">
        <v>0</v>
      </c>
      <c r="Q139" s="71" t="s">
        <v>111</v>
      </c>
      <c r="R139" s="20">
        <f t="shared" si="54"/>
        <v>7</v>
      </c>
      <c r="S139" s="88">
        <v>0</v>
      </c>
      <c r="T139" s="87">
        <v>20</v>
      </c>
      <c r="U139" s="24">
        <f t="shared" si="55"/>
        <v>0</v>
      </c>
      <c r="V139" s="87">
        <v>0</v>
      </c>
      <c r="W139" s="87">
        <v>0</v>
      </c>
      <c r="X139" s="87"/>
      <c r="Y139" s="87"/>
      <c r="Z139" s="87"/>
      <c r="AA139" s="89"/>
      <c r="AB139" s="89"/>
      <c r="AC139" s="89"/>
      <c r="AD139" s="89"/>
      <c r="AE139" s="89"/>
      <c r="AF139" s="89"/>
      <c r="AG139" s="89"/>
      <c r="AH139" s="89"/>
      <c r="AI139" s="89"/>
      <c r="AJ139" s="89"/>
      <c r="AK139" s="89"/>
      <c r="AL139" s="89"/>
      <c r="AM139" s="89"/>
      <c r="AN139" s="89"/>
      <c r="AO139" s="89"/>
      <c r="AP139" s="89"/>
      <c r="AQ139" s="89"/>
      <c r="AR139" s="89"/>
      <c r="AS139" s="21"/>
    </row>
    <row r="140" spans="1:45" s="22" customFormat="1" ht="15" hidden="1" customHeight="1" x14ac:dyDescent="0.25">
      <c r="A140" s="71" t="s">
        <v>112</v>
      </c>
      <c r="B140" s="87">
        <f>(D140/31)*6</f>
        <v>1.935483870967742</v>
      </c>
      <c r="C140" s="87"/>
      <c r="D140" s="87">
        <v>10</v>
      </c>
      <c r="E140" s="87"/>
      <c r="F140" s="87"/>
      <c r="G140" s="20">
        <f>ROUND(((K140/31)*25),0)</f>
        <v>8</v>
      </c>
      <c r="H140" s="87"/>
      <c r="I140" s="20">
        <f>ROUND(((K140/31)*6),0)</f>
        <v>2</v>
      </c>
      <c r="J140" s="87"/>
      <c r="K140" s="87">
        <v>10</v>
      </c>
      <c r="L140" s="24">
        <f>H140+J140</f>
        <v>0</v>
      </c>
      <c r="M140" s="87">
        <v>0</v>
      </c>
      <c r="N140" s="87">
        <v>0</v>
      </c>
      <c r="O140" s="72">
        <f t="shared" si="53"/>
        <v>6</v>
      </c>
      <c r="P140" s="88">
        <v>0</v>
      </c>
      <c r="Q140" s="90"/>
      <c r="R140" s="91"/>
      <c r="S140" s="92"/>
      <c r="T140" s="92"/>
      <c r="U140" s="93"/>
      <c r="V140" s="92"/>
      <c r="W140" s="92"/>
      <c r="X140" s="92"/>
      <c r="Y140" s="92"/>
      <c r="Z140" s="92"/>
      <c r="AA140" s="94"/>
      <c r="AB140" s="94"/>
      <c r="AC140" s="94"/>
      <c r="AD140" s="94"/>
      <c r="AE140" s="94"/>
      <c r="AF140" s="94"/>
      <c r="AG140" s="94"/>
      <c r="AH140" s="94"/>
      <c r="AI140" s="94"/>
      <c r="AJ140" s="94"/>
      <c r="AK140" s="94"/>
      <c r="AL140" s="94"/>
      <c r="AM140" s="94"/>
      <c r="AN140" s="94"/>
      <c r="AO140" s="94"/>
      <c r="AP140" s="94"/>
      <c r="AQ140" s="94"/>
      <c r="AR140" s="94"/>
      <c r="AS140" s="21"/>
    </row>
    <row r="141" spans="1:45" s="22" customFormat="1" x14ac:dyDescent="0.25">
      <c r="A141" s="71" t="s">
        <v>113</v>
      </c>
      <c r="B141" s="87">
        <f t="shared" si="56"/>
        <v>9.0967741935483879</v>
      </c>
      <c r="C141" s="87"/>
      <c r="D141" s="87">
        <v>47</v>
      </c>
      <c r="E141" s="87"/>
      <c r="F141" s="87"/>
      <c r="G141" s="20">
        <f t="shared" si="57"/>
        <v>60</v>
      </c>
      <c r="H141" s="87"/>
      <c r="I141" s="20">
        <f t="shared" si="58"/>
        <v>15</v>
      </c>
      <c r="J141" s="87"/>
      <c r="K141" s="87">
        <v>75</v>
      </c>
      <c r="L141" s="24">
        <f t="shared" si="52"/>
        <v>0</v>
      </c>
      <c r="M141" s="87">
        <v>0</v>
      </c>
      <c r="N141" s="87">
        <v>0</v>
      </c>
      <c r="O141" s="72">
        <f t="shared" si="53"/>
        <v>48</v>
      </c>
      <c r="P141" s="88">
        <v>0</v>
      </c>
      <c r="Q141" s="71" t="s">
        <v>113</v>
      </c>
      <c r="R141" s="20">
        <f>ROUND((T141/31)*11,0)</f>
        <v>32</v>
      </c>
      <c r="S141" s="88">
        <v>0</v>
      </c>
      <c r="T141" s="87">
        <v>90</v>
      </c>
      <c r="U141" s="24">
        <f>S141+P141</f>
        <v>0</v>
      </c>
      <c r="V141" s="87">
        <v>90</v>
      </c>
      <c r="W141" s="87">
        <v>90</v>
      </c>
      <c r="X141" s="87"/>
      <c r="Y141" s="87"/>
      <c r="Z141" s="87"/>
      <c r="AA141" s="89"/>
      <c r="AB141" s="89"/>
      <c r="AC141" s="89"/>
      <c r="AD141" s="89"/>
      <c r="AE141" s="89"/>
      <c r="AF141" s="89"/>
      <c r="AG141" s="89"/>
      <c r="AH141" s="89"/>
      <c r="AI141" s="89"/>
      <c r="AJ141" s="89"/>
      <c r="AK141" s="89"/>
      <c r="AL141" s="89"/>
      <c r="AM141" s="89"/>
      <c r="AN141" s="89"/>
      <c r="AO141" s="89"/>
      <c r="AP141" s="89"/>
      <c r="AQ141" s="89"/>
      <c r="AR141" s="89"/>
      <c r="AS141" s="21"/>
    </row>
    <row r="142" spans="1:45" s="22" customFormat="1" x14ac:dyDescent="0.25">
      <c r="A142" s="71" t="s">
        <v>114</v>
      </c>
      <c r="B142" s="87">
        <f t="shared" si="56"/>
        <v>1.935483870967742</v>
      </c>
      <c r="C142" s="87"/>
      <c r="D142" s="87">
        <v>10</v>
      </c>
      <c r="E142" s="87"/>
      <c r="F142" s="87"/>
      <c r="G142" s="20">
        <f t="shared" si="57"/>
        <v>8</v>
      </c>
      <c r="H142" s="87"/>
      <c r="I142" s="20">
        <f t="shared" si="58"/>
        <v>2</v>
      </c>
      <c r="J142" s="87"/>
      <c r="K142" s="87">
        <v>10</v>
      </c>
      <c r="L142" s="24">
        <f t="shared" si="52"/>
        <v>0</v>
      </c>
      <c r="M142" s="87">
        <v>0</v>
      </c>
      <c r="N142" s="87">
        <v>0</v>
      </c>
      <c r="O142" s="72">
        <f t="shared" si="53"/>
        <v>6</v>
      </c>
      <c r="P142" s="88">
        <v>0</v>
      </c>
      <c r="Q142" s="71" t="s">
        <v>114</v>
      </c>
      <c r="R142" s="20">
        <f>ROUND((T142/31)*11,0)</f>
        <v>4</v>
      </c>
      <c r="S142" s="88">
        <v>0</v>
      </c>
      <c r="T142" s="87">
        <v>10</v>
      </c>
      <c r="U142" s="24">
        <f>S142+P142</f>
        <v>0</v>
      </c>
      <c r="V142" s="87">
        <v>0</v>
      </c>
      <c r="W142" s="87">
        <v>0</v>
      </c>
      <c r="X142" s="87"/>
      <c r="Y142" s="87"/>
      <c r="Z142" s="87"/>
      <c r="AA142" s="89"/>
      <c r="AB142" s="89"/>
      <c r="AC142" s="89"/>
      <c r="AD142" s="89"/>
      <c r="AE142" s="89"/>
      <c r="AF142" s="89"/>
      <c r="AG142" s="89"/>
      <c r="AH142" s="89"/>
      <c r="AI142" s="89"/>
      <c r="AJ142" s="89"/>
      <c r="AK142" s="89"/>
      <c r="AL142" s="89"/>
      <c r="AM142" s="89"/>
      <c r="AN142" s="89"/>
      <c r="AO142" s="89"/>
      <c r="AP142" s="89"/>
      <c r="AQ142" s="89"/>
      <c r="AR142" s="89"/>
      <c r="AS142" s="21"/>
    </row>
    <row r="143" spans="1:45" s="22" customFormat="1" ht="15" hidden="1" customHeight="1" x14ac:dyDescent="0.25">
      <c r="A143" s="71"/>
      <c r="B143" s="87"/>
      <c r="C143" s="87"/>
      <c r="D143" s="87"/>
      <c r="E143" s="87"/>
      <c r="F143" s="87"/>
      <c r="G143" s="20"/>
      <c r="H143" s="87"/>
      <c r="I143" s="20"/>
      <c r="J143" s="87"/>
      <c r="K143" s="87"/>
      <c r="L143" s="24"/>
      <c r="M143" s="87"/>
      <c r="N143" s="87"/>
      <c r="O143" s="72"/>
      <c r="P143" s="88"/>
      <c r="Q143" s="71"/>
      <c r="R143" s="20"/>
      <c r="S143" s="88"/>
      <c r="T143" s="87"/>
      <c r="U143" s="24"/>
      <c r="V143" s="87"/>
      <c r="W143" s="87"/>
      <c r="X143" s="87"/>
      <c r="Y143" s="87"/>
      <c r="Z143" s="87"/>
      <c r="AA143" s="89"/>
      <c r="AB143" s="89"/>
      <c r="AC143" s="89"/>
      <c r="AD143" s="89"/>
      <c r="AE143" s="89"/>
      <c r="AF143" s="89"/>
      <c r="AG143" s="89"/>
      <c r="AH143" s="89"/>
      <c r="AI143" s="89"/>
      <c r="AJ143" s="89"/>
      <c r="AK143" s="89"/>
      <c r="AL143" s="89"/>
      <c r="AM143" s="89"/>
      <c r="AN143" s="89"/>
      <c r="AO143" s="89"/>
      <c r="AP143" s="89"/>
      <c r="AQ143" s="89"/>
      <c r="AR143" s="89"/>
      <c r="AS143" s="21"/>
    </row>
    <row r="144" spans="1:45" s="22" customFormat="1" x14ac:dyDescent="0.25">
      <c r="A144" s="71" t="s">
        <v>115</v>
      </c>
      <c r="B144" s="87">
        <f t="shared" si="56"/>
        <v>18.774193548387096</v>
      </c>
      <c r="C144" s="87"/>
      <c r="D144" s="87">
        <v>97</v>
      </c>
      <c r="E144" s="87"/>
      <c r="F144" s="87"/>
      <c r="G144" s="20">
        <f t="shared" si="57"/>
        <v>78</v>
      </c>
      <c r="H144" s="87"/>
      <c r="I144" s="20">
        <f t="shared" si="58"/>
        <v>19</v>
      </c>
      <c r="J144" s="87"/>
      <c r="K144" s="87">
        <v>97</v>
      </c>
      <c r="L144" s="24">
        <f t="shared" si="52"/>
        <v>0</v>
      </c>
      <c r="M144" s="87">
        <v>100</v>
      </c>
      <c r="N144" s="87">
        <v>93</v>
      </c>
      <c r="O144" s="72">
        <f t="shared" si="53"/>
        <v>63</v>
      </c>
      <c r="P144" s="88">
        <v>32</v>
      </c>
      <c r="Q144" s="71" t="s">
        <v>115</v>
      </c>
      <c r="R144" s="20">
        <f>ROUND((T144/31)*11,0)</f>
        <v>25</v>
      </c>
      <c r="S144" s="88">
        <v>32</v>
      </c>
      <c r="T144" s="87">
        <v>70</v>
      </c>
      <c r="U144" s="24">
        <f>S144+P144</f>
        <v>64</v>
      </c>
      <c r="V144" s="87">
        <v>72</v>
      </c>
      <c r="W144" s="87">
        <v>70</v>
      </c>
      <c r="X144" s="87"/>
      <c r="Y144" s="87"/>
      <c r="Z144" s="87"/>
      <c r="AA144" s="89"/>
      <c r="AB144" s="89"/>
      <c r="AC144" s="89"/>
      <c r="AD144" s="89"/>
      <c r="AE144" s="89"/>
      <c r="AF144" s="89"/>
      <c r="AG144" s="89"/>
      <c r="AH144" s="89"/>
      <c r="AI144" s="89"/>
      <c r="AJ144" s="89"/>
      <c r="AK144" s="89"/>
      <c r="AL144" s="89"/>
      <c r="AM144" s="89"/>
      <c r="AN144" s="89"/>
      <c r="AO144" s="89"/>
      <c r="AP144" s="89"/>
      <c r="AQ144" s="89"/>
      <c r="AR144" s="89"/>
      <c r="AS144" s="21"/>
    </row>
    <row r="145" spans="1:45" s="22" customFormat="1" x14ac:dyDescent="0.25">
      <c r="A145" s="71" t="s">
        <v>116</v>
      </c>
      <c r="B145" s="87">
        <f t="shared" si="56"/>
        <v>21.483870967741936</v>
      </c>
      <c r="C145" s="87"/>
      <c r="D145" s="87">
        <v>111</v>
      </c>
      <c r="E145" s="87"/>
      <c r="F145" s="87"/>
      <c r="G145" s="20">
        <f t="shared" si="57"/>
        <v>68</v>
      </c>
      <c r="H145" s="87"/>
      <c r="I145" s="20">
        <f t="shared" si="58"/>
        <v>16</v>
      </c>
      <c r="J145" s="87"/>
      <c r="K145" s="87">
        <v>84</v>
      </c>
      <c r="L145" s="24">
        <f t="shared" si="52"/>
        <v>0</v>
      </c>
      <c r="M145" s="87">
        <v>92</v>
      </c>
      <c r="N145" s="87">
        <v>84</v>
      </c>
      <c r="O145" s="72">
        <f t="shared" si="53"/>
        <v>54</v>
      </c>
      <c r="P145" s="88">
        <v>28</v>
      </c>
      <c r="Q145" s="71" t="s">
        <v>116</v>
      </c>
      <c r="R145" s="20">
        <f>ROUND((T145/31)*11,0)</f>
        <v>18</v>
      </c>
      <c r="S145" s="88">
        <v>26</v>
      </c>
      <c r="T145" s="87">
        <v>50</v>
      </c>
      <c r="U145" s="24">
        <f>S145+P145</f>
        <v>54</v>
      </c>
      <c r="V145" s="87">
        <v>52</v>
      </c>
      <c r="W145" s="87">
        <v>87</v>
      </c>
      <c r="X145" s="87"/>
      <c r="Y145" s="87"/>
      <c r="Z145" s="87"/>
      <c r="AA145" s="89"/>
      <c r="AB145" s="89"/>
      <c r="AC145" s="89"/>
      <c r="AD145" s="89"/>
      <c r="AE145" s="89"/>
      <c r="AF145" s="89"/>
      <c r="AG145" s="89"/>
      <c r="AH145" s="89"/>
      <c r="AI145" s="89"/>
      <c r="AJ145" s="89"/>
      <c r="AK145" s="89"/>
      <c r="AL145" s="89"/>
      <c r="AM145" s="89"/>
      <c r="AN145" s="89"/>
      <c r="AO145" s="89"/>
      <c r="AP145" s="89"/>
      <c r="AQ145" s="89"/>
      <c r="AR145" s="89"/>
      <c r="AS145" s="21"/>
    </row>
    <row r="146" spans="1:45" s="22" customFormat="1" x14ac:dyDescent="0.25">
      <c r="A146" s="71" t="s">
        <v>117</v>
      </c>
      <c r="B146" s="87">
        <f t="shared" si="56"/>
        <v>10.451612903225806</v>
      </c>
      <c r="C146" s="87"/>
      <c r="D146" s="87">
        <v>54</v>
      </c>
      <c r="E146" s="87"/>
      <c r="F146" s="87"/>
      <c r="G146" s="20">
        <f t="shared" si="57"/>
        <v>71</v>
      </c>
      <c r="H146" s="87"/>
      <c r="I146" s="20">
        <f t="shared" si="58"/>
        <v>17</v>
      </c>
      <c r="J146" s="87"/>
      <c r="K146" s="87">
        <v>88</v>
      </c>
      <c r="L146" s="24">
        <f t="shared" si="52"/>
        <v>0</v>
      </c>
      <c r="M146" s="87">
        <v>88</v>
      </c>
      <c r="N146" s="87">
        <v>88</v>
      </c>
      <c r="O146" s="72">
        <f t="shared" si="53"/>
        <v>57</v>
      </c>
      <c r="P146" s="88">
        <v>32</v>
      </c>
      <c r="Q146" s="71" t="s">
        <v>117</v>
      </c>
      <c r="R146" s="20">
        <f>ROUND((T146/31)*11,0)</f>
        <v>18</v>
      </c>
      <c r="S146" s="88">
        <v>28</v>
      </c>
      <c r="T146" s="87">
        <v>50</v>
      </c>
      <c r="U146" s="24">
        <f>S146+P146</f>
        <v>60</v>
      </c>
      <c r="V146" s="87">
        <v>52</v>
      </c>
      <c r="W146" s="87">
        <v>51</v>
      </c>
      <c r="X146" s="87"/>
      <c r="Y146" s="87"/>
      <c r="Z146" s="87"/>
      <c r="AA146" s="89"/>
      <c r="AB146" s="89"/>
      <c r="AC146" s="89"/>
      <c r="AD146" s="89"/>
      <c r="AE146" s="89"/>
      <c r="AF146" s="89"/>
      <c r="AG146" s="89"/>
      <c r="AH146" s="89"/>
      <c r="AI146" s="89"/>
      <c r="AJ146" s="89"/>
      <c r="AK146" s="89"/>
      <c r="AL146" s="89"/>
      <c r="AM146" s="89"/>
      <c r="AN146" s="89"/>
      <c r="AO146" s="89"/>
      <c r="AP146" s="89"/>
      <c r="AQ146" s="89"/>
      <c r="AR146" s="89"/>
      <c r="AS146" s="21"/>
    </row>
    <row r="147" spans="1:45" s="22" customFormat="1" ht="15" hidden="1" customHeight="1" x14ac:dyDescent="0.25">
      <c r="A147" s="71" t="s">
        <v>118</v>
      </c>
      <c r="B147" s="87">
        <f t="shared" si="56"/>
        <v>1.935483870967742</v>
      </c>
      <c r="C147" s="87"/>
      <c r="D147" s="87">
        <v>10</v>
      </c>
      <c r="E147" s="87"/>
      <c r="F147" s="87"/>
      <c r="G147" s="20">
        <f t="shared" si="57"/>
        <v>8</v>
      </c>
      <c r="H147" s="87"/>
      <c r="I147" s="20">
        <f t="shared" si="58"/>
        <v>2</v>
      </c>
      <c r="J147" s="87"/>
      <c r="K147" s="87">
        <v>10</v>
      </c>
      <c r="L147" s="24">
        <f t="shared" si="52"/>
        <v>0</v>
      </c>
      <c r="M147" s="87">
        <v>0</v>
      </c>
      <c r="N147" s="87">
        <v>0</v>
      </c>
      <c r="O147" s="72">
        <f t="shared" si="53"/>
        <v>6</v>
      </c>
      <c r="P147" s="88">
        <v>0</v>
      </c>
      <c r="Q147" s="90"/>
      <c r="R147" s="91"/>
      <c r="S147" s="92"/>
      <c r="T147" s="92"/>
      <c r="U147" s="93"/>
      <c r="V147" s="92"/>
      <c r="W147" s="92"/>
      <c r="X147" s="92"/>
      <c r="Y147" s="92"/>
      <c r="Z147" s="92"/>
      <c r="AA147" s="94"/>
      <c r="AB147" s="94"/>
      <c r="AC147" s="94"/>
      <c r="AD147" s="94"/>
      <c r="AE147" s="94"/>
      <c r="AF147" s="94"/>
      <c r="AG147" s="94"/>
      <c r="AH147" s="94"/>
      <c r="AI147" s="94"/>
      <c r="AJ147" s="94"/>
      <c r="AK147" s="94"/>
      <c r="AL147" s="94"/>
      <c r="AM147" s="94"/>
      <c r="AN147" s="94"/>
      <c r="AO147" s="94"/>
      <c r="AP147" s="94"/>
      <c r="AQ147" s="94"/>
      <c r="AR147" s="94"/>
      <c r="AS147" s="21"/>
    </row>
    <row r="148" spans="1:45" s="22" customFormat="1" x14ac:dyDescent="0.25">
      <c r="A148" s="71" t="s">
        <v>119</v>
      </c>
      <c r="B148" s="87">
        <f t="shared" si="56"/>
        <v>1.935483870967742</v>
      </c>
      <c r="C148" s="87"/>
      <c r="D148" s="87">
        <v>10</v>
      </c>
      <c r="E148" s="87"/>
      <c r="F148" s="87"/>
      <c r="G148" s="20">
        <f t="shared" si="57"/>
        <v>8</v>
      </c>
      <c r="H148" s="87"/>
      <c r="I148" s="20">
        <f t="shared" si="58"/>
        <v>2</v>
      </c>
      <c r="J148" s="87"/>
      <c r="K148" s="87">
        <v>10</v>
      </c>
      <c r="L148" s="24">
        <f t="shared" si="52"/>
        <v>0</v>
      </c>
      <c r="M148" s="87">
        <v>0</v>
      </c>
      <c r="N148" s="87">
        <v>0</v>
      </c>
      <c r="O148" s="72">
        <f t="shared" si="53"/>
        <v>6</v>
      </c>
      <c r="P148" s="88">
        <v>0</v>
      </c>
      <c r="Q148" s="71" t="s">
        <v>119</v>
      </c>
      <c r="R148" s="20">
        <f t="shared" ref="R148:R157" si="59">ROUND((T148/31)*11,0)</f>
        <v>2</v>
      </c>
      <c r="S148" s="88">
        <v>0</v>
      </c>
      <c r="T148" s="87">
        <v>5</v>
      </c>
      <c r="U148" s="24">
        <f t="shared" ref="U148:U157" si="60">S148+P148</f>
        <v>0</v>
      </c>
      <c r="V148" s="87">
        <v>0</v>
      </c>
      <c r="W148" s="87">
        <v>0</v>
      </c>
      <c r="X148" s="87"/>
      <c r="Y148" s="87"/>
      <c r="Z148" s="87"/>
      <c r="AA148" s="89"/>
      <c r="AB148" s="89"/>
      <c r="AC148" s="89"/>
      <c r="AD148" s="89"/>
      <c r="AE148" s="89"/>
      <c r="AF148" s="89"/>
      <c r="AG148" s="89"/>
      <c r="AH148" s="89"/>
      <c r="AI148" s="89"/>
      <c r="AJ148" s="89"/>
      <c r="AK148" s="89"/>
      <c r="AL148" s="89"/>
      <c r="AM148" s="89"/>
      <c r="AN148" s="89"/>
      <c r="AO148" s="89"/>
      <c r="AP148" s="89"/>
      <c r="AQ148" s="89"/>
      <c r="AR148" s="89"/>
      <c r="AS148" s="21"/>
    </row>
    <row r="149" spans="1:45" s="22" customFormat="1" x14ac:dyDescent="0.25">
      <c r="A149" s="30" t="str">
        <f>Q149</f>
        <v>Punção Aspirativa por Agulha Fina (PAAF): Tireóide</v>
      </c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 s="33"/>
      <c r="Q149" s="71" t="s">
        <v>120</v>
      </c>
      <c r="R149" s="20">
        <f t="shared" si="59"/>
        <v>2</v>
      </c>
      <c r="S149" s="88"/>
      <c r="T149" s="87">
        <v>5</v>
      </c>
      <c r="U149" s="24">
        <f t="shared" si="60"/>
        <v>0</v>
      </c>
      <c r="V149" s="87">
        <v>0</v>
      </c>
      <c r="W149" s="87">
        <v>0</v>
      </c>
      <c r="X149" s="87"/>
      <c r="Y149" s="87"/>
      <c r="Z149" s="87"/>
      <c r="AA149" s="89"/>
      <c r="AB149" s="89"/>
      <c r="AC149" s="89"/>
      <c r="AD149" s="89"/>
      <c r="AE149" s="89"/>
      <c r="AF149" s="89"/>
      <c r="AG149" s="89"/>
      <c r="AH149" s="89"/>
      <c r="AI149" s="89"/>
      <c r="AJ149" s="89"/>
      <c r="AK149" s="89"/>
      <c r="AL149" s="89"/>
      <c r="AM149" s="89"/>
      <c r="AN149" s="89"/>
      <c r="AO149" s="89"/>
      <c r="AP149" s="89"/>
      <c r="AQ149" s="89"/>
      <c r="AR149" s="89"/>
      <c r="AS149" s="21"/>
    </row>
    <row r="150" spans="1:45" s="22" customFormat="1" x14ac:dyDescent="0.25">
      <c r="A150" s="71" t="s">
        <v>121</v>
      </c>
      <c r="B150" s="87">
        <f t="shared" si="56"/>
        <v>1.935483870967742</v>
      </c>
      <c r="C150" s="87"/>
      <c r="D150" s="87">
        <v>10</v>
      </c>
      <c r="E150" s="87"/>
      <c r="F150" s="87"/>
      <c r="G150" s="20">
        <f t="shared" si="57"/>
        <v>8</v>
      </c>
      <c r="H150" s="87"/>
      <c r="I150" s="20">
        <f t="shared" si="58"/>
        <v>2</v>
      </c>
      <c r="J150" s="87"/>
      <c r="K150" s="87">
        <v>10</v>
      </c>
      <c r="L150" s="24">
        <f t="shared" si="52"/>
        <v>0</v>
      </c>
      <c r="M150" s="87">
        <v>0</v>
      </c>
      <c r="N150" s="87">
        <v>0</v>
      </c>
      <c r="O150" s="72">
        <f t="shared" ref="O150:O157" si="61">ROUND((K150/31)*20,0)</f>
        <v>6</v>
      </c>
      <c r="P150" s="88">
        <v>0</v>
      </c>
      <c r="Q150" s="71" t="s">
        <v>121</v>
      </c>
      <c r="R150" s="20">
        <f t="shared" si="59"/>
        <v>2</v>
      </c>
      <c r="S150" s="88">
        <v>0</v>
      </c>
      <c r="T150" s="87">
        <v>5</v>
      </c>
      <c r="U150" s="24">
        <f t="shared" si="60"/>
        <v>0</v>
      </c>
      <c r="V150" s="87">
        <v>0</v>
      </c>
      <c r="W150" s="87">
        <v>0</v>
      </c>
      <c r="X150" s="87"/>
      <c r="Y150" s="87"/>
      <c r="Z150" s="87"/>
      <c r="AA150" s="89"/>
      <c r="AB150" s="89"/>
      <c r="AC150" s="89"/>
      <c r="AD150" s="89"/>
      <c r="AE150" s="89"/>
      <c r="AF150" s="89"/>
      <c r="AG150" s="89"/>
      <c r="AH150" s="89"/>
      <c r="AI150" s="89"/>
      <c r="AJ150" s="89"/>
      <c r="AK150" s="89"/>
      <c r="AL150" s="89"/>
      <c r="AM150" s="89"/>
      <c r="AN150" s="89"/>
      <c r="AO150" s="89"/>
      <c r="AP150" s="89"/>
      <c r="AQ150" s="89"/>
      <c r="AR150" s="89"/>
      <c r="AS150" s="21"/>
    </row>
    <row r="151" spans="1:45" s="22" customFormat="1" x14ac:dyDescent="0.25">
      <c r="A151" s="71" t="s">
        <v>122</v>
      </c>
      <c r="B151" s="87">
        <f t="shared" si="56"/>
        <v>149.2258064516129</v>
      </c>
      <c r="C151" s="87"/>
      <c r="D151" s="87">
        <v>771</v>
      </c>
      <c r="E151" s="87"/>
      <c r="F151" s="87"/>
      <c r="G151" s="20">
        <f t="shared" si="57"/>
        <v>412</v>
      </c>
      <c r="H151" s="87"/>
      <c r="I151" s="20">
        <f t="shared" si="58"/>
        <v>99</v>
      </c>
      <c r="J151" s="87"/>
      <c r="K151" s="87">
        <v>511</v>
      </c>
      <c r="L151" s="24">
        <f t="shared" si="52"/>
        <v>0</v>
      </c>
      <c r="M151" s="87">
        <v>728</v>
      </c>
      <c r="N151" s="87">
        <v>615</v>
      </c>
      <c r="O151" s="72">
        <f t="shared" si="61"/>
        <v>330</v>
      </c>
      <c r="P151" s="88">
        <v>198</v>
      </c>
      <c r="Q151" s="71" t="s">
        <v>122</v>
      </c>
      <c r="R151" s="20">
        <f t="shared" si="59"/>
        <v>53</v>
      </c>
      <c r="S151" s="88">
        <v>163</v>
      </c>
      <c r="T151" s="87">
        <v>150</v>
      </c>
      <c r="U151" s="24">
        <f t="shared" si="60"/>
        <v>361</v>
      </c>
      <c r="V151" s="87">
        <v>248</v>
      </c>
      <c r="W151" s="87">
        <v>206</v>
      </c>
      <c r="X151" s="87"/>
      <c r="Y151" s="87"/>
      <c r="Z151" s="87"/>
      <c r="AA151" s="89"/>
      <c r="AB151" s="89"/>
      <c r="AC151" s="89"/>
      <c r="AD151" s="89"/>
      <c r="AE151" s="89"/>
      <c r="AF151" s="89"/>
      <c r="AG151" s="89"/>
      <c r="AH151" s="89"/>
      <c r="AI151" s="89"/>
      <c r="AJ151" s="89"/>
      <c r="AK151" s="89"/>
      <c r="AL151" s="89"/>
      <c r="AM151" s="89"/>
      <c r="AN151" s="89"/>
      <c r="AO151" s="89"/>
      <c r="AP151" s="89"/>
      <c r="AQ151" s="89"/>
      <c r="AR151" s="89"/>
      <c r="AS151" s="21"/>
    </row>
    <row r="152" spans="1:45" s="22" customFormat="1" x14ac:dyDescent="0.25">
      <c r="A152" s="71" t="s">
        <v>123</v>
      </c>
      <c r="B152" s="87">
        <f t="shared" si="56"/>
        <v>47.806451612903224</v>
      </c>
      <c r="C152" s="87"/>
      <c r="D152" s="87">
        <v>247</v>
      </c>
      <c r="E152" s="87"/>
      <c r="F152" s="87"/>
      <c r="G152" s="20"/>
      <c r="H152" s="87"/>
      <c r="I152" s="20"/>
      <c r="J152" s="87"/>
      <c r="K152" s="87">
        <v>247</v>
      </c>
      <c r="L152" s="24"/>
      <c r="M152" s="87">
        <v>304</v>
      </c>
      <c r="N152" s="87">
        <v>247</v>
      </c>
      <c r="O152" s="72">
        <f t="shared" si="61"/>
        <v>159</v>
      </c>
      <c r="P152" s="88">
        <v>81</v>
      </c>
      <c r="Q152" s="71" t="s">
        <v>123</v>
      </c>
      <c r="R152" s="20">
        <f t="shared" si="59"/>
        <v>53</v>
      </c>
      <c r="S152" s="88">
        <v>80</v>
      </c>
      <c r="T152" s="87">
        <v>150</v>
      </c>
      <c r="U152" s="24">
        <f t="shared" si="60"/>
        <v>161</v>
      </c>
      <c r="V152" s="87">
        <v>148</v>
      </c>
      <c r="W152" s="87">
        <v>151</v>
      </c>
      <c r="X152" s="87"/>
      <c r="Y152" s="87"/>
      <c r="Z152" s="87"/>
      <c r="AA152" s="89"/>
      <c r="AB152" s="89"/>
      <c r="AC152" s="89"/>
      <c r="AD152" s="89"/>
      <c r="AE152" s="89"/>
      <c r="AF152" s="89"/>
      <c r="AG152" s="89"/>
      <c r="AH152" s="89"/>
      <c r="AI152" s="89"/>
      <c r="AJ152" s="89"/>
      <c r="AK152" s="89"/>
      <c r="AL152" s="89"/>
      <c r="AM152" s="89"/>
      <c r="AN152" s="89"/>
      <c r="AO152" s="89"/>
      <c r="AP152" s="89"/>
      <c r="AQ152" s="89"/>
      <c r="AR152" s="89"/>
      <c r="AS152" s="21"/>
    </row>
    <row r="153" spans="1:45" s="22" customFormat="1" x14ac:dyDescent="0.25">
      <c r="A153" s="71" t="s">
        <v>124</v>
      </c>
      <c r="B153" s="87">
        <f t="shared" si="56"/>
        <v>10.451612903225806</v>
      </c>
      <c r="C153" s="87"/>
      <c r="D153" s="87">
        <v>54</v>
      </c>
      <c r="E153" s="87"/>
      <c r="F153" s="87"/>
      <c r="G153" s="20">
        <f t="shared" si="57"/>
        <v>50</v>
      </c>
      <c r="H153" s="87"/>
      <c r="I153" s="20">
        <f t="shared" si="58"/>
        <v>12</v>
      </c>
      <c r="J153" s="87"/>
      <c r="K153" s="87">
        <v>62</v>
      </c>
      <c r="L153" s="24">
        <f t="shared" si="52"/>
        <v>0</v>
      </c>
      <c r="M153" s="87">
        <v>62</v>
      </c>
      <c r="N153" s="87">
        <v>62</v>
      </c>
      <c r="O153" s="72">
        <f t="shared" si="61"/>
        <v>40</v>
      </c>
      <c r="P153" s="88">
        <v>47</v>
      </c>
      <c r="Q153" s="71" t="s">
        <v>124</v>
      </c>
      <c r="R153" s="20">
        <f t="shared" si="59"/>
        <v>14</v>
      </c>
      <c r="S153" s="88">
        <v>5</v>
      </c>
      <c r="T153" s="87">
        <v>40</v>
      </c>
      <c r="U153" s="24">
        <f t="shared" si="60"/>
        <v>52</v>
      </c>
      <c r="V153" s="87">
        <v>40</v>
      </c>
      <c r="W153" s="87">
        <v>40</v>
      </c>
      <c r="X153" s="87"/>
      <c r="Y153" s="87"/>
      <c r="Z153" s="87"/>
      <c r="AA153" s="89"/>
      <c r="AB153" s="89"/>
      <c r="AC153" s="89"/>
      <c r="AD153" s="89"/>
      <c r="AE153" s="89"/>
      <c r="AF153" s="89"/>
      <c r="AG153" s="89"/>
      <c r="AH153" s="89"/>
      <c r="AI153" s="89"/>
      <c r="AJ153" s="89"/>
      <c r="AK153" s="89"/>
      <c r="AL153" s="89"/>
      <c r="AM153" s="89"/>
      <c r="AN153" s="89"/>
      <c r="AO153" s="89"/>
      <c r="AP153" s="89"/>
      <c r="AQ153" s="89"/>
      <c r="AR153" s="89"/>
      <c r="AS153" s="21"/>
    </row>
    <row r="154" spans="1:45" s="22" customFormat="1" x14ac:dyDescent="0.25">
      <c r="A154" s="71" t="s">
        <v>125</v>
      </c>
      <c r="B154" s="87">
        <f t="shared" si="56"/>
        <v>104.32258064516128</v>
      </c>
      <c r="C154" s="87"/>
      <c r="D154" s="87">
        <v>539</v>
      </c>
      <c r="E154" s="87"/>
      <c r="F154" s="87"/>
      <c r="G154" s="20">
        <f t="shared" si="57"/>
        <v>225</v>
      </c>
      <c r="H154" s="87"/>
      <c r="I154" s="20">
        <f t="shared" si="58"/>
        <v>54</v>
      </c>
      <c r="J154" s="87"/>
      <c r="K154" s="87">
        <v>279</v>
      </c>
      <c r="L154" s="24">
        <f t="shared" si="52"/>
        <v>0</v>
      </c>
      <c r="M154" s="87">
        <v>332</v>
      </c>
      <c r="N154" s="87">
        <v>399</v>
      </c>
      <c r="O154" s="72">
        <f t="shared" si="61"/>
        <v>180</v>
      </c>
      <c r="P154" s="88">
        <v>70</v>
      </c>
      <c r="Q154" s="71" t="s">
        <v>125</v>
      </c>
      <c r="R154" s="20">
        <f t="shared" si="59"/>
        <v>106</v>
      </c>
      <c r="S154" s="88">
        <v>105</v>
      </c>
      <c r="T154" s="87">
        <v>300</v>
      </c>
      <c r="U154" s="24">
        <f t="shared" si="60"/>
        <v>175</v>
      </c>
      <c r="V154" s="87">
        <v>304</v>
      </c>
      <c r="W154" s="87">
        <v>321</v>
      </c>
      <c r="X154" s="87"/>
      <c r="Y154" s="87"/>
      <c r="Z154" s="87"/>
      <c r="AA154" s="89"/>
      <c r="AB154" s="89"/>
      <c r="AC154" s="89"/>
      <c r="AD154" s="89"/>
      <c r="AE154" s="89"/>
      <c r="AF154" s="89"/>
      <c r="AG154" s="89"/>
      <c r="AH154" s="89"/>
      <c r="AI154" s="89"/>
      <c r="AJ154" s="89"/>
      <c r="AK154" s="89"/>
      <c r="AL154" s="89"/>
      <c r="AM154" s="89"/>
      <c r="AN154" s="89"/>
      <c r="AO154" s="89"/>
      <c r="AP154" s="89"/>
      <c r="AQ154" s="89"/>
      <c r="AR154" s="89"/>
      <c r="AS154" s="21"/>
    </row>
    <row r="155" spans="1:45" s="22" customFormat="1" x14ac:dyDescent="0.25">
      <c r="A155" s="71" t="s">
        <v>126</v>
      </c>
      <c r="B155" s="87">
        <f t="shared" si="56"/>
        <v>92.322580645161281</v>
      </c>
      <c r="C155" s="87"/>
      <c r="D155" s="87">
        <v>477</v>
      </c>
      <c r="E155" s="87"/>
      <c r="F155" s="87"/>
      <c r="G155" s="20">
        <f t="shared" si="57"/>
        <v>296</v>
      </c>
      <c r="H155" s="87"/>
      <c r="I155" s="20">
        <f t="shared" si="58"/>
        <v>71</v>
      </c>
      <c r="J155" s="87"/>
      <c r="K155" s="87">
        <v>367</v>
      </c>
      <c r="L155" s="24">
        <f t="shared" si="52"/>
        <v>0</v>
      </c>
      <c r="M155" s="87">
        <v>370</v>
      </c>
      <c r="N155" s="87">
        <v>445</v>
      </c>
      <c r="O155" s="72">
        <f t="shared" si="61"/>
        <v>237</v>
      </c>
      <c r="P155" s="88">
        <v>405</v>
      </c>
      <c r="Q155" s="71" t="s">
        <v>126</v>
      </c>
      <c r="R155" s="20">
        <f t="shared" si="59"/>
        <v>53</v>
      </c>
      <c r="S155" s="88">
        <v>15</v>
      </c>
      <c r="T155" s="87">
        <v>150</v>
      </c>
      <c r="U155" s="24">
        <f t="shared" si="60"/>
        <v>420</v>
      </c>
      <c r="V155" s="87">
        <v>170</v>
      </c>
      <c r="W155" s="87">
        <v>150</v>
      </c>
      <c r="X155" s="87"/>
      <c r="Y155" s="87"/>
      <c r="Z155" s="87"/>
      <c r="AA155" s="89"/>
      <c r="AB155" s="89"/>
      <c r="AC155" s="89"/>
      <c r="AD155" s="89"/>
      <c r="AE155" s="89"/>
      <c r="AF155" s="89"/>
      <c r="AG155" s="89"/>
      <c r="AH155" s="89"/>
      <c r="AI155" s="89"/>
      <c r="AJ155" s="89"/>
      <c r="AK155" s="89"/>
      <c r="AL155" s="89"/>
      <c r="AM155" s="89"/>
      <c r="AN155" s="89"/>
      <c r="AO155" s="89"/>
      <c r="AP155" s="89"/>
      <c r="AQ155" s="89"/>
      <c r="AR155" s="89"/>
      <c r="AS155" s="21"/>
    </row>
    <row r="156" spans="1:45" s="22" customFormat="1" x14ac:dyDescent="0.25">
      <c r="A156" s="71" t="s">
        <v>127</v>
      </c>
      <c r="B156" s="87">
        <f t="shared" si="56"/>
        <v>1.935483870967742</v>
      </c>
      <c r="C156" s="87"/>
      <c r="D156" s="87">
        <v>10</v>
      </c>
      <c r="E156" s="87"/>
      <c r="F156" s="87"/>
      <c r="G156" s="20">
        <f t="shared" si="57"/>
        <v>8</v>
      </c>
      <c r="H156" s="87"/>
      <c r="I156" s="20">
        <f t="shared" si="58"/>
        <v>2</v>
      </c>
      <c r="J156" s="87"/>
      <c r="K156" s="87">
        <v>10</v>
      </c>
      <c r="L156" s="24">
        <f t="shared" si="52"/>
        <v>0</v>
      </c>
      <c r="M156" s="87">
        <v>10</v>
      </c>
      <c r="N156" s="87">
        <v>10</v>
      </c>
      <c r="O156" s="72">
        <f t="shared" si="61"/>
        <v>6</v>
      </c>
      <c r="P156" s="88">
        <v>10</v>
      </c>
      <c r="Q156" s="71" t="s">
        <v>127</v>
      </c>
      <c r="R156" s="20">
        <f t="shared" si="59"/>
        <v>4</v>
      </c>
      <c r="S156" s="88">
        <v>0</v>
      </c>
      <c r="T156" s="87">
        <v>10</v>
      </c>
      <c r="U156" s="24">
        <f t="shared" si="60"/>
        <v>10</v>
      </c>
      <c r="V156" s="87">
        <v>10</v>
      </c>
      <c r="W156" s="87">
        <v>10</v>
      </c>
      <c r="X156" s="87"/>
      <c r="Y156" s="87"/>
      <c r="Z156" s="87"/>
      <c r="AA156" s="89"/>
      <c r="AB156" s="89"/>
      <c r="AC156" s="89"/>
      <c r="AD156" s="89"/>
      <c r="AE156" s="89"/>
      <c r="AF156" s="89"/>
      <c r="AG156" s="89"/>
      <c r="AH156" s="89"/>
      <c r="AI156" s="89"/>
      <c r="AJ156" s="89"/>
      <c r="AK156" s="89"/>
      <c r="AL156" s="89"/>
      <c r="AM156" s="89"/>
      <c r="AN156" s="89"/>
      <c r="AO156" s="89"/>
      <c r="AP156" s="89"/>
      <c r="AQ156" s="89"/>
      <c r="AR156" s="89"/>
      <c r="AS156" s="21"/>
    </row>
    <row r="157" spans="1:45" s="22" customFormat="1" x14ac:dyDescent="0.25">
      <c r="A157" s="71" t="s">
        <v>128</v>
      </c>
      <c r="B157" s="87">
        <f t="shared" si="56"/>
        <v>1.935483870967742</v>
      </c>
      <c r="C157" s="87"/>
      <c r="D157" s="87">
        <v>10</v>
      </c>
      <c r="E157" s="87"/>
      <c r="F157" s="87"/>
      <c r="G157" s="20">
        <f t="shared" si="57"/>
        <v>8</v>
      </c>
      <c r="H157" s="87"/>
      <c r="I157" s="20">
        <f t="shared" si="58"/>
        <v>2</v>
      </c>
      <c r="J157" s="87"/>
      <c r="K157" s="87">
        <v>10</v>
      </c>
      <c r="L157" s="24">
        <f t="shared" si="52"/>
        <v>0</v>
      </c>
      <c r="M157" s="87">
        <v>0</v>
      </c>
      <c r="N157" s="87">
        <v>0</v>
      </c>
      <c r="O157" s="72">
        <f t="shared" si="61"/>
        <v>6</v>
      </c>
      <c r="P157" s="88">
        <v>0</v>
      </c>
      <c r="Q157" s="71" t="s">
        <v>128</v>
      </c>
      <c r="R157" s="20">
        <f t="shared" si="59"/>
        <v>4</v>
      </c>
      <c r="S157" s="88">
        <v>0</v>
      </c>
      <c r="T157" s="87">
        <v>10</v>
      </c>
      <c r="U157" s="24">
        <f t="shared" si="60"/>
        <v>0</v>
      </c>
      <c r="V157" s="87">
        <v>0</v>
      </c>
      <c r="W157" s="87">
        <v>0</v>
      </c>
      <c r="X157" s="87"/>
      <c r="Y157" s="87"/>
      <c r="Z157" s="87"/>
      <c r="AA157" s="89"/>
      <c r="AB157" s="89"/>
      <c r="AC157" s="89"/>
      <c r="AD157" s="89"/>
      <c r="AE157" s="89"/>
      <c r="AF157" s="89"/>
      <c r="AG157" s="89"/>
      <c r="AH157" s="89"/>
      <c r="AI157" s="89"/>
      <c r="AJ157" s="89"/>
      <c r="AK157" s="89"/>
      <c r="AL157" s="89"/>
      <c r="AM157" s="89"/>
      <c r="AN157" s="89"/>
      <c r="AO157" s="89"/>
      <c r="AP157" s="89"/>
      <c r="AQ157" s="89"/>
      <c r="AR157" s="89"/>
      <c r="AS157" s="21"/>
    </row>
    <row r="158" spans="1:45" s="29" customFormat="1" x14ac:dyDescent="0.25">
      <c r="A158" s="95" t="s">
        <v>16</v>
      </c>
      <c r="B158" s="96">
        <f t="shared" ref="B158:AR158" si="62">SUM(B130:B157)</f>
        <v>584.51612903225794</v>
      </c>
      <c r="C158" s="96">
        <f t="shared" si="62"/>
        <v>0</v>
      </c>
      <c r="D158" s="96">
        <f t="shared" si="62"/>
        <v>3020</v>
      </c>
      <c r="E158" s="96">
        <f t="shared" si="62"/>
        <v>0</v>
      </c>
      <c r="F158" s="96">
        <f t="shared" si="62"/>
        <v>0</v>
      </c>
      <c r="G158" s="96">
        <f t="shared" si="62"/>
        <v>1734</v>
      </c>
      <c r="H158" s="96">
        <f t="shared" si="62"/>
        <v>0</v>
      </c>
      <c r="I158" s="96">
        <f t="shared" si="62"/>
        <v>419</v>
      </c>
      <c r="J158" s="96">
        <f t="shared" si="62"/>
        <v>0</v>
      </c>
      <c r="K158" s="96">
        <f t="shared" si="62"/>
        <v>2400</v>
      </c>
      <c r="L158" s="96">
        <f t="shared" si="62"/>
        <v>0</v>
      </c>
      <c r="M158" s="96">
        <f t="shared" si="62"/>
        <v>2669</v>
      </c>
      <c r="N158" s="96">
        <f t="shared" si="62"/>
        <v>2672</v>
      </c>
      <c r="O158" s="96">
        <f>SUM(O130:O157)</f>
        <v>1544</v>
      </c>
      <c r="P158" s="96">
        <f>SUM(P130:P157)</f>
        <v>1195</v>
      </c>
      <c r="Q158" s="95" t="s">
        <v>16</v>
      </c>
      <c r="R158" s="96">
        <f>SUM(R130:R157)</f>
        <v>490</v>
      </c>
      <c r="S158" s="96">
        <f>SUM(S130:S157)</f>
        <v>507</v>
      </c>
      <c r="T158" s="96">
        <f t="shared" si="62"/>
        <v>1375</v>
      </c>
      <c r="U158" s="96">
        <f t="shared" si="62"/>
        <v>1702</v>
      </c>
      <c r="V158" s="96">
        <f t="shared" si="62"/>
        <v>1376</v>
      </c>
      <c r="W158" s="96">
        <f t="shared" si="62"/>
        <v>1375</v>
      </c>
      <c r="X158" s="96">
        <f t="shared" si="62"/>
        <v>0</v>
      </c>
      <c r="Y158" s="96">
        <f t="shared" si="62"/>
        <v>0</v>
      </c>
      <c r="Z158" s="96">
        <f t="shared" si="62"/>
        <v>0</v>
      </c>
      <c r="AA158" s="96">
        <f t="shared" si="62"/>
        <v>0</v>
      </c>
      <c r="AB158" s="96">
        <f t="shared" si="62"/>
        <v>0</v>
      </c>
      <c r="AC158" s="96">
        <f t="shared" si="62"/>
        <v>0</v>
      </c>
      <c r="AD158" s="96">
        <f t="shared" si="62"/>
        <v>0</v>
      </c>
      <c r="AE158" s="96">
        <f t="shared" si="62"/>
        <v>0</v>
      </c>
      <c r="AF158" s="96">
        <f t="shared" si="62"/>
        <v>0</v>
      </c>
      <c r="AG158" s="96">
        <f t="shared" si="62"/>
        <v>0</v>
      </c>
      <c r="AH158" s="96">
        <f t="shared" si="62"/>
        <v>0</v>
      </c>
      <c r="AI158" s="96">
        <f t="shared" si="62"/>
        <v>0</v>
      </c>
      <c r="AJ158" s="96">
        <f t="shared" si="62"/>
        <v>0</v>
      </c>
      <c r="AK158" s="96">
        <f t="shared" si="62"/>
        <v>0</v>
      </c>
      <c r="AL158" s="96">
        <f t="shared" si="62"/>
        <v>0</v>
      </c>
      <c r="AM158" s="96">
        <f t="shared" si="62"/>
        <v>0</v>
      </c>
      <c r="AN158" s="96">
        <f t="shared" si="62"/>
        <v>0</v>
      </c>
      <c r="AO158" s="96">
        <f t="shared" si="62"/>
        <v>0</v>
      </c>
      <c r="AP158" s="96">
        <f t="shared" si="62"/>
        <v>0</v>
      </c>
      <c r="AQ158" s="96">
        <f t="shared" si="62"/>
        <v>0</v>
      </c>
      <c r="AR158" s="96">
        <f t="shared" si="62"/>
        <v>0</v>
      </c>
      <c r="AS158" s="28"/>
    </row>
    <row r="159" spans="1:45" s="29" customFormat="1" x14ac:dyDescent="0.25">
      <c r="A159" s="30">
        <f t="shared" ref="A159:A170" si="63">Q159</f>
        <v>0</v>
      </c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 s="97"/>
      <c r="R159" s="98"/>
      <c r="S159" s="98"/>
      <c r="T159" s="98"/>
      <c r="U159" s="98"/>
      <c r="V159" s="98"/>
      <c r="W159" s="98"/>
      <c r="X159" s="98"/>
      <c r="Y159" s="98"/>
      <c r="Z159" s="98"/>
      <c r="AA159" s="99"/>
      <c r="AB159" s="99"/>
      <c r="AC159" s="99"/>
      <c r="AD159" s="99"/>
      <c r="AE159" s="99"/>
      <c r="AF159" s="99"/>
      <c r="AG159" s="99"/>
      <c r="AH159" s="99"/>
      <c r="AI159" s="99"/>
      <c r="AJ159" s="99"/>
      <c r="AK159" s="99"/>
      <c r="AL159" s="99"/>
      <c r="AM159" s="99"/>
      <c r="AN159" s="99"/>
      <c r="AO159" s="99"/>
      <c r="AP159" s="99"/>
      <c r="AQ159" s="99"/>
      <c r="AR159" s="99"/>
      <c r="AS159" s="28"/>
    </row>
    <row r="160" spans="1:45" s="29" customFormat="1" x14ac:dyDescent="0.25">
      <c r="A160" s="30" t="str">
        <f t="shared" si="63"/>
        <v>14. SADT REALIZADO POR AGENDAMENTO DO CRE</v>
      </c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 s="33"/>
      <c r="Q160" s="44" t="s">
        <v>129</v>
      </c>
      <c r="R160" s="98"/>
      <c r="S160" s="98"/>
      <c r="T160" s="14" t="str">
        <f t="shared" ref="T160:AR160" si="64">T$4</f>
        <v>Meta Mensal</v>
      </c>
      <c r="U160" s="14">
        <f t="shared" si="64"/>
        <v>45658</v>
      </c>
      <c r="V160" s="14" t="e">
        <f t="shared" ca="1" si="64"/>
        <v>#NAME?</v>
      </c>
      <c r="W160" s="14" t="e">
        <f t="shared" ca="1" si="64"/>
        <v>#NAME?</v>
      </c>
      <c r="X160" s="14" t="e">
        <f t="shared" ca="1" si="64"/>
        <v>#NAME?</v>
      </c>
      <c r="Y160" s="14" t="e">
        <f t="shared" ca="1" si="64"/>
        <v>#NAME?</v>
      </c>
      <c r="Z160" s="14" t="e">
        <f t="shared" ca="1" si="64"/>
        <v>#NAME?</v>
      </c>
      <c r="AA160" s="14" t="e">
        <f t="shared" ca="1" si="64"/>
        <v>#NAME?</v>
      </c>
      <c r="AB160" s="14" t="e">
        <f t="shared" ca="1" si="64"/>
        <v>#NAME?</v>
      </c>
      <c r="AC160" s="14" t="e">
        <f t="shared" ca="1" si="64"/>
        <v>#NAME?</v>
      </c>
      <c r="AD160" s="14" t="e">
        <f t="shared" ca="1" si="64"/>
        <v>#NAME?</v>
      </c>
      <c r="AE160" s="14" t="e">
        <f t="shared" ca="1" si="64"/>
        <v>#NAME?</v>
      </c>
      <c r="AF160" s="14" t="e">
        <f t="shared" ca="1" si="64"/>
        <v>#NAME?</v>
      </c>
      <c r="AG160" s="14" t="e">
        <f t="shared" ca="1" si="64"/>
        <v>#NAME?</v>
      </c>
      <c r="AH160" s="14" t="e">
        <f t="shared" ca="1" si="64"/>
        <v>#NAME?</v>
      </c>
      <c r="AI160" s="14" t="e">
        <f t="shared" ca="1" si="64"/>
        <v>#NAME?</v>
      </c>
      <c r="AJ160" s="14" t="e">
        <f t="shared" ca="1" si="64"/>
        <v>#NAME?</v>
      </c>
      <c r="AK160" s="14" t="e">
        <f t="shared" ca="1" si="64"/>
        <v>#NAME?</v>
      </c>
      <c r="AL160" s="14" t="e">
        <f t="shared" ca="1" si="64"/>
        <v>#NAME?</v>
      </c>
      <c r="AM160" s="14" t="e">
        <f t="shared" ca="1" si="64"/>
        <v>#NAME?</v>
      </c>
      <c r="AN160" s="14" t="e">
        <f t="shared" ca="1" si="64"/>
        <v>#NAME?</v>
      </c>
      <c r="AO160" s="14" t="e">
        <f t="shared" ca="1" si="64"/>
        <v>#NAME?</v>
      </c>
      <c r="AP160" s="14" t="e">
        <f t="shared" ca="1" si="64"/>
        <v>#NAME?</v>
      </c>
      <c r="AQ160" s="14" t="e">
        <f t="shared" ca="1" si="64"/>
        <v>#NAME?</v>
      </c>
      <c r="AR160" s="14" t="e">
        <f t="shared" ca="1" si="64"/>
        <v>#NAME?</v>
      </c>
      <c r="AS160" s="16">
        <f>ROW()-3</f>
        <v>157</v>
      </c>
    </row>
    <row r="161" spans="1:45" s="29" customFormat="1" x14ac:dyDescent="0.25">
      <c r="A161" s="30" t="str">
        <f t="shared" si="63"/>
        <v>Audiometria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 s="33"/>
      <c r="Q161" s="73" t="s">
        <v>102</v>
      </c>
      <c r="R161" s="98"/>
      <c r="S161" s="98"/>
      <c r="T161" s="87">
        <v>5</v>
      </c>
      <c r="U161" s="98"/>
      <c r="V161" s="87">
        <v>0</v>
      </c>
      <c r="W161" s="87">
        <v>0</v>
      </c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28"/>
    </row>
    <row r="162" spans="1:45" s="29" customFormat="1" x14ac:dyDescent="0.25">
      <c r="A162" s="30" t="str">
        <f t="shared" si="63"/>
        <v>Cistoscopia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 s="33"/>
      <c r="Q162" s="73" t="s">
        <v>103</v>
      </c>
      <c r="R162" s="98"/>
      <c r="S162" s="98"/>
      <c r="T162" s="87">
        <v>5</v>
      </c>
      <c r="U162" s="98"/>
      <c r="V162" s="87">
        <v>0</v>
      </c>
      <c r="W162" s="87">
        <v>0</v>
      </c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28"/>
    </row>
    <row r="163" spans="1:45" s="29" customFormat="1" x14ac:dyDescent="0.25">
      <c r="A163" s="30" t="str">
        <f t="shared" si="63"/>
        <v>Colonoscopia</v>
      </c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 s="33"/>
      <c r="Q163" s="73" t="s">
        <v>104</v>
      </c>
      <c r="R163" s="98"/>
      <c r="S163" s="98"/>
      <c r="T163" s="87">
        <v>40</v>
      </c>
      <c r="U163" s="98"/>
      <c r="V163" s="87">
        <v>0</v>
      </c>
      <c r="W163" s="87">
        <v>0</v>
      </c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28"/>
    </row>
    <row r="164" spans="1:45" s="29" customFormat="1" x14ac:dyDescent="0.25">
      <c r="A164" s="30" t="str">
        <f t="shared" si="63"/>
        <v>Colposcopia</v>
      </c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 s="33"/>
      <c r="Q164" s="73" t="s">
        <v>105</v>
      </c>
      <c r="R164" s="98"/>
      <c r="S164" s="98"/>
      <c r="T164" s="87">
        <v>10</v>
      </c>
      <c r="U164" s="98"/>
      <c r="V164" s="87">
        <v>4</v>
      </c>
      <c r="W164" s="87">
        <v>0</v>
      </c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28"/>
    </row>
    <row r="165" spans="1:45" s="29" customFormat="1" x14ac:dyDescent="0.25">
      <c r="A165" s="30" t="str">
        <f t="shared" si="63"/>
        <v>Densitometria Óssea</v>
      </c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 s="33"/>
      <c r="Q165" s="73" t="s">
        <v>106</v>
      </c>
      <c r="R165" s="98"/>
      <c r="S165" s="98"/>
      <c r="T165" s="87">
        <v>15</v>
      </c>
      <c r="U165" s="98"/>
      <c r="V165" s="87">
        <v>0</v>
      </c>
      <c r="W165" s="87">
        <v>0</v>
      </c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28"/>
    </row>
    <row r="166" spans="1:45" s="29" customFormat="1" x14ac:dyDescent="0.25">
      <c r="A166" s="30" t="str">
        <f t="shared" si="63"/>
        <v>Doppler Vascular</v>
      </c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 s="33"/>
      <c r="Q166" s="73" t="s">
        <v>107</v>
      </c>
      <c r="R166" s="98"/>
      <c r="S166" s="98"/>
      <c r="T166" s="87">
        <v>50</v>
      </c>
      <c r="U166" s="98"/>
      <c r="V166" s="87">
        <v>34</v>
      </c>
      <c r="W166" s="87">
        <v>17</v>
      </c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28"/>
    </row>
    <row r="167" spans="1:45" s="29" customFormat="1" x14ac:dyDescent="0.25">
      <c r="A167" s="30" t="str">
        <f t="shared" si="63"/>
        <v>Ecocardiografia</v>
      </c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 s="33"/>
      <c r="Q167" s="73" t="s">
        <v>108</v>
      </c>
      <c r="R167" s="98"/>
      <c r="S167" s="98"/>
      <c r="T167" s="87">
        <v>70</v>
      </c>
      <c r="U167" s="98"/>
      <c r="V167" s="87">
        <v>23</v>
      </c>
      <c r="W167" s="87">
        <v>19</v>
      </c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28"/>
    </row>
    <row r="168" spans="1:45" s="29" customFormat="1" x14ac:dyDescent="0.25">
      <c r="A168" s="30" t="str">
        <f t="shared" si="63"/>
        <v>Eletrocardiografia</v>
      </c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 s="33"/>
      <c r="Q168" s="73" t="s">
        <v>109</v>
      </c>
      <c r="R168" s="98"/>
      <c r="S168" s="98"/>
      <c r="T168" s="87">
        <v>60</v>
      </c>
      <c r="U168" s="98"/>
      <c r="V168" s="87">
        <v>30</v>
      </c>
      <c r="W168" s="87">
        <v>35</v>
      </c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28"/>
    </row>
    <row r="169" spans="1:45" s="29" customFormat="1" x14ac:dyDescent="0.25">
      <c r="A169" s="30" t="str">
        <f t="shared" si="63"/>
        <v>Eletroencefalografia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 s="33"/>
      <c r="Q169" s="73" t="s">
        <v>110</v>
      </c>
      <c r="R169" s="98"/>
      <c r="S169" s="98"/>
      <c r="T169" s="87">
        <v>5</v>
      </c>
      <c r="U169" s="98"/>
      <c r="V169" s="87">
        <v>1</v>
      </c>
      <c r="W169" s="87">
        <v>2</v>
      </c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28"/>
    </row>
    <row r="170" spans="1:45" s="29" customFormat="1" x14ac:dyDescent="0.25">
      <c r="A170" s="30" t="str">
        <f t="shared" si="63"/>
        <v>Eletroneuromiografia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 s="33"/>
      <c r="Q170" s="73" t="s">
        <v>111</v>
      </c>
      <c r="R170" s="98"/>
      <c r="S170" s="98"/>
      <c r="T170" s="87">
        <v>20</v>
      </c>
      <c r="U170" s="98"/>
      <c r="V170" s="87">
        <v>0</v>
      </c>
      <c r="W170" s="87">
        <v>0</v>
      </c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28"/>
    </row>
    <row r="171" spans="1:45" s="29" customFormat="1" ht="15" hidden="1" customHeight="1" x14ac:dyDescent="0.25">
      <c r="A171" s="97"/>
      <c r="B171" s="98"/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100"/>
      <c r="Q171" s="101"/>
      <c r="R171" s="98"/>
      <c r="S171" s="98"/>
      <c r="T171" s="92"/>
      <c r="U171" s="98"/>
      <c r="V171" s="92"/>
      <c r="W171" s="92"/>
      <c r="X171" s="92"/>
      <c r="Y171" s="92"/>
      <c r="Z171" s="92"/>
      <c r="AA171" s="92"/>
      <c r="AB171" s="92"/>
      <c r="AC171" s="92"/>
      <c r="AD171" s="92"/>
      <c r="AE171" s="92"/>
      <c r="AF171" s="92"/>
      <c r="AG171" s="92"/>
      <c r="AH171" s="92"/>
      <c r="AI171" s="92"/>
      <c r="AJ171" s="92"/>
      <c r="AK171" s="92"/>
      <c r="AL171" s="92"/>
      <c r="AM171" s="92"/>
      <c r="AN171" s="92"/>
      <c r="AO171" s="92"/>
      <c r="AP171" s="92"/>
      <c r="AQ171" s="92"/>
      <c r="AR171" s="92"/>
      <c r="AS171" s="28"/>
    </row>
    <row r="172" spans="1:45" s="29" customFormat="1" x14ac:dyDescent="0.25">
      <c r="A172" s="30" t="str">
        <f t="shared" ref="A172:A177" si="65">Q172</f>
        <v>Endoscopia</v>
      </c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 s="33"/>
      <c r="Q172" s="73" t="s">
        <v>113</v>
      </c>
      <c r="R172" s="98"/>
      <c r="S172" s="98"/>
      <c r="T172" s="87">
        <v>90</v>
      </c>
      <c r="U172" s="98"/>
      <c r="V172" s="87">
        <v>15</v>
      </c>
      <c r="W172" s="87">
        <v>35</v>
      </c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28"/>
    </row>
    <row r="173" spans="1:45" s="29" customFormat="1" x14ac:dyDescent="0.25">
      <c r="A173" s="30" t="str">
        <f t="shared" si="65"/>
        <v>Espirometria</v>
      </c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 s="33"/>
      <c r="Q173" s="73" t="s">
        <v>114</v>
      </c>
      <c r="R173" s="98"/>
      <c r="S173" s="98"/>
      <c r="T173" s="87">
        <v>10</v>
      </c>
      <c r="U173" s="98"/>
      <c r="V173" s="87">
        <v>0</v>
      </c>
      <c r="W173" s="87">
        <v>2</v>
      </c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28"/>
    </row>
    <row r="174" spans="1:45" s="29" customFormat="1" ht="15" hidden="1" customHeight="1" x14ac:dyDescent="0.25">
      <c r="A174" s="30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 s="33"/>
      <c r="Q174" s="73"/>
      <c r="R174" s="98"/>
      <c r="S174" s="98"/>
      <c r="T174" s="87"/>
      <c r="U174" s="98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28"/>
    </row>
    <row r="175" spans="1:45" s="29" customFormat="1" x14ac:dyDescent="0.25">
      <c r="A175" s="30" t="str">
        <f t="shared" si="65"/>
        <v>Holter</v>
      </c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 s="33"/>
      <c r="Q175" s="73" t="s">
        <v>115</v>
      </c>
      <c r="R175" s="98"/>
      <c r="S175" s="98"/>
      <c r="T175" s="87">
        <v>70</v>
      </c>
      <c r="U175" s="98"/>
      <c r="V175" s="87">
        <v>24</v>
      </c>
      <c r="W175" s="87">
        <v>23</v>
      </c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28"/>
    </row>
    <row r="176" spans="1:45" s="29" customFormat="1" x14ac:dyDescent="0.25">
      <c r="A176" s="30" t="str">
        <f t="shared" si="65"/>
        <v>Mamografia</v>
      </c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 s="33"/>
      <c r="Q176" s="73" t="s">
        <v>116</v>
      </c>
      <c r="R176" s="98"/>
      <c r="S176" s="98"/>
      <c r="T176" s="87">
        <v>50</v>
      </c>
      <c r="U176" s="98"/>
      <c r="V176" s="87">
        <v>32</v>
      </c>
      <c r="W176" s="87">
        <v>6</v>
      </c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28"/>
    </row>
    <row r="177" spans="1:45" s="29" customFormat="1" x14ac:dyDescent="0.25">
      <c r="A177" s="30" t="str">
        <f t="shared" si="65"/>
        <v>Mapa</v>
      </c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 s="33"/>
      <c r="Q177" s="73" t="s">
        <v>117</v>
      </c>
      <c r="R177" s="98"/>
      <c r="S177" s="98"/>
      <c r="T177" s="87">
        <v>50</v>
      </c>
      <c r="U177" s="98"/>
      <c r="V177" s="87">
        <v>27</v>
      </c>
      <c r="W177" s="87">
        <v>31</v>
      </c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28"/>
    </row>
    <row r="178" spans="1:45" s="29" customFormat="1" ht="15" hidden="1" customHeight="1" x14ac:dyDescent="0.25">
      <c r="A178" s="97"/>
      <c r="B178" s="98"/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100"/>
      <c r="Q178" s="101"/>
      <c r="R178" s="98"/>
      <c r="S178" s="98"/>
      <c r="T178" s="92"/>
      <c r="U178" s="98"/>
      <c r="V178" s="92"/>
      <c r="W178" s="92"/>
      <c r="X178" s="92"/>
      <c r="Y178" s="92"/>
      <c r="Z178" s="92"/>
      <c r="AA178" s="92"/>
      <c r="AB178" s="92"/>
      <c r="AC178" s="92"/>
      <c r="AD178" s="92"/>
      <c r="AE178" s="92"/>
      <c r="AF178" s="92"/>
      <c r="AG178" s="92"/>
      <c r="AH178" s="92"/>
      <c r="AI178" s="92"/>
      <c r="AJ178" s="92"/>
      <c r="AK178" s="92"/>
      <c r="AL178" s="92"/>
      <c r="AM178" s="92"/>
      <c r="AN178" s="92"/>
      <c r="AO178" s="92"/>
      <c r="AP178" s="92"/>
      <c r="AQ178" s="92"/>
      <c r="AR178" s="92"/>
      <c r="AS178" s="28"/>
    </row>
    <row r="179" spans="1:45" s="29" customFormat="1" x14ac:dyDescent="0.25">
      <c r="A179" s="30" t="str">
        <f t="shared" ref="A179:A190" si="66">Q179</f>
        <v>Punção Aspirativa por Agulha Fina (PAAF): Mama</v>
      </c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 s="33"/>
      <c r="Q179" s="73" t="s">
        <v>119</v>
      </c>
      <c r="R179" s="98"/>
      <c r="S179" s="98"/>
      <c r="T179" s="87">
        <v>5</v>
      </c>
      <c r="U179" s="98"/>
      <c r="V179" s="87">
        <v>0</v>
      </c>
      <c r="W179" s="87">
        <v>0</v>
      </c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28"/>
    </row>
    <row r="180" spans="1:45" s="29" customFormat="1" x14ac:dyDescent="0.25">
      <c r="A180" s="30" t="str">
        <f t="shared" si="66"/>
        <v>Punção Aspirativa por Agulha Fina (PAAF): Tireóide</v>
      </c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 s="33"/>
      <c r="Q180" s="73" t="s">
        <v>120</v>
      </c>
      <c r="R180" s="98"/>
      <c r="S180" s="98"/>
      <c r="T180" s="87">
        <v>5</v>
      </c>
      <c r="U180" s="98"/>
      <c r="V180" s="87">
        <v>0</v>
      </c>
      <c r="W180" s="87">
        <v>0</v>
      </c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28"/>
    </row>
    <row r="181" spans="1:45" s="29" customFormat="1" x14ac:dyDescent="0.25">
      <c r="A181" s="30" t="str">
        <f t="shared" si="66"/>
        <v>Punção Aspirativa por Agulha Grossa</v>
      </c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 s="33"/>
      <c r="Q181" s="73" t="s">
        <v>121</v>
      </c>
      <c r="R181" s="98"/>
      <c r="S181" s="98"/>
      <c r="T181" s="87">
        <v>5</v>
      </c>
      <c r="U181" s="98"/>
      <c r="V181" s="87">
        <v>0</v>
      </c>
      <c r="W181" s="87">
        <v>0</v>
      </c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28"/>
    </row>
    <row r="182" spans="1:45" s="29" customFormat="1" x14ac:dyDescent="0.25">
      <c r="A182" s="30" t="str">
        <f t="shared" si="66"/>
        <v>Radiologia</v>
      </c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 s="33"/>
      <c r="Q182" s="73" t="s">
        <v>122</v>
      </c>
      <c r="R182" s="98"/>
      <c r="S182" s="98"/>
      <c r="T182" s="87">
        <v>150</v>
      </c>
      <c r="U182" s="98"/>
      <c r="V182" s="87">
        <v>53</v>
      </c>
      <c r="W182" s="87">
        <v>64</v>
      </c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28"/>
    </row>
    <row r="183" spans="1:45" s="29" customFormat="1" x14ac:dyDescent="0.25">
      <c r="A183" s="30" t="str">
        <f t="shared" si="66"/>
        <v>Ressonância Nuclear Magnética</v>
      </c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 s="33"/>
      <c r="Q183" s="73" t="s">
        <v>123</v>
      </c>
      <c r="R183" s="98"/>
      <c r="S183" s="98"/>
      <c r="T183" s="87">
        <v>150</v>
      </c>
      <c r="U183" s="98"/>
      <c r="V183" s="87">
        <v>60</v>
      </c>
      <c r="W183" s="87">
        <v>0</v>
      </c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28"/>
    </row>
    <row r="184" spans="1:45" s="29" customFormat="1" x14ac:dyDescent="0.25">
      <c r="A184" s="30" t="str">
        <f t="shared" si="66"/>
        <v>Teste Ergométrico</v>
      </c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 s="33"/>
      <c r="Q184" s="73" t="s">
        <v>124</v>
      </c>
      <c r="R184" s="98"/>
      <c r="S184" s="98"/>
      <c r="T184" s="87">
        <v>40</v>
      </c>
      <c r="U184" s="98"/>
      <c r="V184" s="87">
        <v>19</v>
      </c>
      <c r="W184" s="87">
        <v>13</v>
      </c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28"/>
    </row>
    <row r="185" spans="1:45" s="29" customFormat="1" x14ac:dyDescent="0.25">
      <c r="A185" s="30" t="str">
        <f t="shared" si="66"/>
        <v>Tomografia Computadorizada</v>
      </c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 s="33"/>
      <c r="Q185" s="73" t="s">
        <v>125</v>
      </c>
      <c r="R185" s="98"/>
      <c r="S185" s="98"/>
      <c r="T185" s="87">
        <v>300</v>
      </c>
      <c r="U185" s="98"/>
      <c r="V185" s="87">
        <v>127</v>
      </c>
      <c r="W185" s="87">
        <v>75</v>
      </c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28"/>
    </row>
    <row r="186" spans="1:45" s="29" customFormat="1" x14ac:dyDescent="0.25">
      <c r="A186" s="30" t="str">
        <f t="shared" si="66"/>
        <v>Ultrassonografia</v>
      </c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 s="33"/>
      <c r="Q186" s="73" t="s">
        <v>126</v>
      </c>
      <c r="R186" s="98"/>
      <c r="S186" s="98"/>
      <c r="T186" s="87">
        <v>150</v>
      </c>
      <c r="U186" s="98"/>
      <c r="V186" s="87">
        <v>71</v>
      </c>
      <c r="W186" s="87">
        <v>68</v>
      </c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28"/>
    </row>
    <row r="187" spans="1:45" s="29" customFormat="1" x14ac:dyDescent="0.25">
      <c r="A187" s="30" t="str">
        <f t="shared" si="66"/>
        <v>Urodinâmica</v>
      </c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 s="33"/>
      <c r="Q187" s="73" t="s">
        <v>127</v>
      </c>
      <c r="R187" s="98"/>
      <c r="S187" s="98"/>
      <c r="T187" s="87">
        <v>10</v>
      </c>
      <c r="U187" s="98"/>
      <c r="V187" s="87">
        <v>0</v>
      </c>
      <c r="W187" s="87">
        <v>0</v>
      </c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28"/>
    </row>
    <row r="188" spans="1:45" s="29" customFormat="1" x14ac:dyDescent="0.25">
      <c r="A188" s="30" t="str">
        <f t="shared" si="66"/>
        <v>Videolaringoscopia</v>
      </c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 s="33"/>
      <c r="Q188" s="73" t="s">
        <v>128</v>
      </c>
      <c r="R188" s="98"/>
      <c r="S188" s="98"/>
      <c r="T188" s="87">
        <v>10</v>
      </c>
      <c r="U188" s="98"/>
      <c r="V188" s="87">
        <v>0</v>
      </c>
      <c r="W188" s="87">
        <v>0</v>
      </c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28"/>
    </row>
    <row r="189" spans="1:45" s="29" customFormat="1" x14ac:dyDescent="0.25">
      <c r="A189" s="30" t="str">
        <f t="shared" si="66"/>
        <v>TOTAL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 s="33"/>
      <c r="Q189" s="102" t="s">
        <v>16</v>
      </c>
      <c r="R189" s="98"/>
      <c r="S189" s="98"/>
      <c r="T189" s="96">
        <f t="shared" ref="T189:AR189" si="67">SUM(T161:T188)</f>
        <v>1375</v>
      </c>
      <c r="U189" s="96">
        <f t="shared" si="67"/>
        <v>0</v>
      </c>
      <c r="V189" s="96">
        <f t="shared" si="67"/>
        <v>520</v>
      </c>
      <c r="W189" s="96">
        <f t="shared" si="67"/>
        <v>390</v>
      </c>
      <c r="X189" s="96">
        <f t="shared" si="67"/>
        <v>0</v>
      </c>
      <c r="Y189" s="96">
        <f t="shared" si="67"/>
        <v>0</v>
      </c>
      <c r="Z189" s="96">
        <f t="shared" si="67"/>
        <v>0</v>
      </c>
      <c r="AA189" s="96">
        <f t="shared" si="67"/>
        <v>0</v>
      </c>
      <c r="AB189" s="96">
        <f t="shared" si="67"/>
        <v>0</v>
      </c>
      <c r="AC189" s="96">
        <f t="shared" si="67"/>
        <v>0</v>
      </c>
      <c r="AD189" s="96">
        <f t="shared" si="67"/>
        <v>0</v>
      </c>
      <c r="AE189" s="96">
        <f t="shared" si="67"/>
        <v>0</v>
      </c>
      <c r="AF189" s="96">
        <f t="shared" si="67"/>
        <v>0</v>
      </c>
      <c r="AG189" s="96">
        <f t="shared" si="67"/>
        <v>0</v>
      </c>
      <c r="AH189" s="96">
        <f t="shared" si="67"/>
        <v>0</v>
      </c>
      <c r="AI189" s="96">
        <f t="shared" si="67"/>
        <v>0</v>
      </c>
      <c r="AJ189" s="96">
        <f t="shared" si="67"/>
        <v>0</v>
      </c>
      <c r="AK189" s="96">
        <f t="shared" si="67"/>
        <v>0</v>
      </c>
      <c r="AL189" s="96">
        <f t="shared" si="67"/>
        <v>0</v>
      </c>
      <c r="AM189" s="96">
        <f t="shared" si="67"/>
        <v>0</v>
      </c>
      <c r="AN189" s="96">
        <f t="shared" si="67"/>
        <v>0</v>
      </c>
      <c r="AO189" s="96">
        <f t="shared" si="67"/>
        <v>0</v>
      </c>
      <c r="AP189" s="96">
        <f t="shared" si="67"/>
        <v>0</v>
      </c>
      <c r="AQ189" s="96">
        <f t="shared" si="67"/>
        <v>0</v>
      </c>
      <c r="AR189" s="96">
        <f t="shared" si="67"/>
        <v>0</v>
      </c>
      <c r="AS189" s="28"/>
    </row>
    <row r="190" spans="1:45" x14ac:dyDescent="0.25">
      <c r="A190" s="30">
        <f t="shared" si="66"/>
        <v>0</v>
      </c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 s="76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  <c r="AP190" s="77"/>
      <c r="AQ190" s="77"/>
      <c r="AR190" s="77"/>
    </row>
    <row r="191" spans="1:45" s="86" customFormat="1" x14ac:dyDescent="0.25">
      <c r="A191" s="10" t="s">
        <v>130</v>
      </c>
      <c r="B191" s="11" t="str">
        <f>B$4</f>
        <v>Meta Parcial</v>
      </c>
      <c r="C191" s="11" t="str">
        <f t="shared" ref="C191:AR191" si="68">C$4</f>
        <v>26-31-jul-24</v>
      </c>
      <c r="D191" s="11" t="str">
        <f t="shared" si="68"/>
        <v>Meta Mensal</v>
      </c>
      <c r="E191" s="11">
        <f t="shared" si="68"/>
        <v>45505</v>
      </c>
      <c r="F191" s="11" t="e">
        <f t="shared" ca="1" si="68"/>
        <v>#NAME?</v>
      </c>
      <c r="G191" s="11" t="str">
        <f t="shared" si="68"/>
        <v>Meta Parcial</v>
      </c>
      <c r="H191" s="11" t="str">
        <f t="shared" si="68"/>
        <v>01-25-Out-24</v>
      </c>
      <c r="I191" s="11" t="str">
        <f t="shared" si="68"/>
        <v>Meta Parcial</v>
      </c>
      <c r="J191" s="11" t="str">
        <f t="shared" si="68"/>
        <v>26-31-Out-24</v>
      </c>
      <c r="K191" s="11" t="str">
        <f t="shared" si="68"/>
        <v>Meta Mensal</v>
      </c>
      <c r="L191" s="11">
        <f t="shared" si="68"/>
        <v>45566</v>
      </c>
      <c r="M191" s="11" t="e">
        <f t="shared" ca="1" si="68"/>
        <v>#NAME?</v>
      </c>
      <c r="N191" s="11" t="e">
        <f t="shared" ca="1" si="68"/>
        <v>#NAME?</v>
      </c>
      <c r="O191" s="11" t="str">
        <f t="shared" si="68"/>
        <v>Meta Parcial</v>
      </c>
      <c r="P191" s="11" t="str">
        <f t="shared" si="68"/>
        <v>01-20/01 de 2025</v>
      </c>
      <c r="Q191" s="13" t="s">
        <v>131</v>
      </c>
      <c r="R191" s="14" t="str">
        <f t="shared" si="68"/>
        <v>Meta Parcial</v>
      </c>
      <c r="S191" s="14" t="str">
        <f t="shared" si="68"/>
        <v>21-31/01 de 2025</v>
      </c>
      <c r="T191" s="14" t="str">
        <f t="shared" si="68"/>
        <v>Meta Mensal</v>
      </c>
      <c r="U191" s="14">
        <f t="shared" si="68"/>
        <v>45658</v>
      </c>
      <c r="V191" s="14" t="e">
        <f t="shared" ca="1" si="68"/>
        <v>#NAME?</v>
      </c>
      <c r="W191" s="14" t="e">
        <f t="shared" ca="1" si="68"/>
        <v>#NAME?</v>
      </c>
      <c r="X191" s="14" t="e">
        <f t="shared" ca="1" si="68"/>
        <v>#NAME?</v>
      </c>
      <c r="Y191" s="14" t="e">
        <f t="shared" ca="1" si="68"/>
        <v>#NAME?</v>
      </c>
      <c r="Z191" s="14" t="e">
        <f t="shared" ca="1" si="68"/>
        <v>#NAME?</v>
      </c>
      <c r="AA191" s="14" t="e">
        <f t="shared" ca="1" si="68"/>
        <v>#NAME?</v>
      </c>
      <c r="AB191" s="14" t="e">
        <f t="shared" ca="1" si="68"/>
        <v>#NAME?</v>
      </c>
      <c r="AC191" s="14" t="e">
        <f t="shared" ca="1" si="68"/>
        <v>#NAME?</v>
      </c>
      <c r="AD191" s="14" t="e">
        <f t="shared" ca="1" si="68"/>
        <v>#NAME?</v>
      </c>
      <c r="AE191" s="14" t="e">
        <f t="shared" ca="1" si="68"/>
        <v>#NAME?</v>
      </c>
      <c r="AF191" s="14" t="e">
        <f t="shared" ca="1" si="68"/>
        <v>#NAME?</v>
      </c>
      <c r="AG191" s="14" t="e">
        <f t="shared" ca="1" si="68"/>
        <v>#NAME?</v>
      </c>
      <c r="AH191" s="14" t="e">
        <f t="shared" ca="1" si="68"/>
        <v>#NAME?</v>
      </c>
      <c r="AI191" s="14" t="e">
        <f t="shared" ca="1" si="68"/>
        <v>#NAME?</v>
      </c>
      <c r="AJ191" s="14" t="e">
        <f t="shared" ca="1" si="68"/>
        <v>#NAME?</v>
      </c>
      <c r="AK191" s="14" t="e">
        <f t="shared" ca="1" si="68"/>
        <v>#NAME?</v>
      </c>
      <c r="AL191" s="14" t="e">
        <f t="shared" ca="1" si="68"/>
        <v>#NAME?</v>
      </c>
      <c r="AM191" s="14" t="e">
        <f t="shared" ca="1" si="68"/>
        <v>#NAME?</v>
      </c>
      <c r="AN191" s="14" t="e">
        <f t="shared" ca="1" si="68"/>
        <v>#NAME?</v>
      </c>
      <c r="AO191" s="14" t="e">
        <f t="shared" ca="1" si="68"/>
        <v>#NAME?</v>
      </c>
      <c r="AP191" s="14" t="e">
        <f t="shared" ca="1" si="68"/>
        <v>#NAME?</v>
      </c>
      <c r="AQ191" s="14" t="e">
        <f t="shared" ca="1" si="68"/>
        <v>#NAME?</v>
      </c>
      <c r="AR191" s="14" t="e">
        <f t="shared" ca="1" si="68"/>
        <v>#NAME?</v>
      </c>
      <c r="AS191" s="16">
        <f>ROW()-3</f>
        <v>188</v>
      </c>
    </row>
    <row r="192" spans="1:45" s="22" customFormat="1" x14ac:dyDescent="0.25">
      <c r="A192" s="71" t="s">
        <v>132</v>
      </c>
      <c r="B192" s="87"/>
      <c r="C192" s="87">
        <v>108</v>
      </c>
      <c r="D192" s="87"/>
      <c r="E192" s="87">
        <v>3539</v>
      </c>
      <c r="F192" s="87">
        <v>6491</v>
      </c>
      <c r="G192" s="87"/>
      <c r="H192" s="87">
        <v>6511</v>
      </c>
      <c r="I192" s="87"/>
      <c r="J192" s="87">
        <v>1164</v>
      </c>
      <c r="K192" s="87"/>
      <c r="L192" s="24">
        <f>H192+J192</f>
        <v>7675</v>
      </c>
      <c r="M192" s="87">
        <v>6095</v>
      </c>
      <c r="N192" s="87">
        <v>7836</v>
      </c>
      <c r="O192" s="87"/>
      <c r="P192" s="88">
        <v>3909</v>
      </c>
      <c r="Q192" s="73" t="s">
        <v>132</v>
      </c>
      <c r="R192" s="103"/>
      <c r="S192" s="104">
        <v>1712</v>
      </c>
      <c r="T192" s="103"/>
      <c r="U192" s="24">
        <f>S192+P192</f>
        <v>5621</v>
      </c>
      <c r="V192" s="87">
        <v>3909</v>
      </c>
      <c r="W192" s="87">
        <v>4496</v>
      </c>
      <c r="X192" s="87"/>
      <c r="Y192" s="87"/>
      <c r="Z192" s="87"/>
      <c r="AA192" s="89"/>
      <c r="AB192" s="89"/>
      <c r="AC192" s="89"/>
      <c r="AD192" s="89"/>
      <c r="AE192" s="89"/>
      <c r="AF192" s="89"/>
      <c r="AG192" s="89"/>
      <c r="AH192" s="89"/>
      <c r="AI192" s="89"/>
      <c r="AJ192" s="89"/>
      <c r="AK192" s="89"/>
      <c r="AL192" s="89"/>
      <c r="AM192" s="89"/>
      <c r="AN192" s="89"/>
      <c r="AO192" s="89"/>
      <c r="AP192" s="89"/>
      <c r="AQ192" s="89"/>
      <c r="AR192" s="89"/>
      <c r="AS192" s="21"/>
    </row>
    <row r="193" spans="1:45" s="22" customFormat="1" x14ac:dyDescent="0.25">
      <c r="A193" s="71" t="s">
        <v>102</v>
      </c>
      <c r="B193" s="87">
        <f>(D193/31)*6</f>
        <v>1.935483870967742</v>
      </c>
      <c r="C193" s="87">
        <v>0</v>
      </c>
      <c r="D193" s="87">
        <v>10</v>
      </c>
      <c r="E193" s="87">
        <v>0</v>
      </c>
      <c r="F193" s="87">
        <v>0</v>
      </c>
      <c r="G193" s="20">
        <f>ROUND(((K193/31)*25),0)</f>
        <v>8</v>
      </c>
      <c r="H193" s="87">
        <v>0</v>
      </c>
      <c r="I193" s="20">
        <f>ROUND(((K193/31)*6),0)</f>
        <v>2</v>
      </c>
      <c r="J193" s="87">
        <v>0</v>
      </c>
      <c r="K193" s="87">
        <v>10</v>
      </c>
      <c r="L193" s="24">
        <f t="shared" ref="L193:L220" si="69">H193+J193</f>
        <v>0</v>
      </c>
      <c r="M193" s="87">
        <v>0</v>
      </c>
      <c r="N193" s="87">
        <v>0</v>
      </c>
      <c r="O193" s="72">
        <f t="shared" ref="O193:O211" si="70">ROUND((K193/31)*20,0)</f>
        <v>6</v>
      </c>
      <c r="P193" s="88">
        <v>0</v>
      </c>
      <c r="Q193" s="71" t="s">
        <v>102</v>
      </c>
      <c r="R193" s="20">
        <f t="shared" ref="R193:R202" si="71">ROUND((T193/31)*11,0)</f>
        <v>2</v>
      </c>
      <c r="S193" s="88">
        <v>0</v>
      </c>
      <c r="T193" s="87">
        <v>5</v>
      </c>
      <c r="U193" s="24">
        <f t="shared" ref="U193:U202" si="72">S193+P193</f>
        <v>0</v>
      </c>
      <c r="V193" s="87">
        <v>0</v>
      </c>
      <c r="W193" s="87">
        <v>0</v>
      </c>
      <c r="X193" s="87"/>
      <c r="Y193" s="87"/>
      <c r="Z193" s="87"/>
      <c r="AA193" s="89"/>
      <c r="AB193" s="89"/>
      <c r="AC193" s="89"/>
      <c r="AD193" s="89"/>
      <c r="AE193" s="89"/>
      <c r="AF193" s="89"/>
      <c r="AG193" s="89"/>
      <c r="AH193" s="89"/>
      <c r="AI193" s="89"/>
      <c r="AJ193" s="89"/>
      <c r="AK193" s="89"/>
      <c r="AL193" s="89"/>
      <c r="AM193" s="89"/>
      <c r="AN193" s="89"/>
      <c r="AO193" s="89"/>
      <c r="AP193" s="89"/>
      <c r="AQ193" s="89"/>
      <c r="AR193" s="89"/>
      <c r="AS193" s="21"/>
    </row>
    <row r="194" spans="1:45" s="22" customFormat="1" x14ac:dyDescent="0.25">
      <c r="A194" s="71" t="s">
        <v>103</v>
      </c>
      <c r="B194" s="87">
        <f t="shared" ref="B194:B220" si="73">(D194/31)*6</f>
        <v>1.935483870967742</v>
      </c>
      <c r="C194" s="87">
        <v>0</v>
      </c>
      <c r="D194" s="87">
        <v>10</v>
      </c>
      <c r="E194" s="87">
        <v>0</v>
      </c>
      <c r="F194" s="87">
        <v>0</v>
      </c>
      <c r="G194" s="20">
        <f t="shared" ref="G194:G220" si="74">ROUND(((K194/31)*25),0)</f>
        <v>8</v>
      </c>
      <c r="H194" s="87">
        <v>0</v>
      </c>
      <c r="I194" s="20">
        <f t="shared" ref="I194:I220" si="75">ROUND(((K194/31)*6),0)</f>
        <v>2</v>
      </c>
      <c r="J194" s="87">
        <v>0</v>
      </c>
      <c r="K194" s="87">
        <v>10</v>
      </c>
      <c r="L194" s="24">
        <f t="shared" si="69"/>
        <v>0</v>
      </c>
      <c r="M194" s="87">
        <v>2</v>
      </c>
      <c r="N194" s="87">
        <v>0</v>
      </c>
      <c r="O194" s="72">
        <f t="shared" si="70"/>
        <v>6</v>
      </c>
      <c r="P194" s="88">
        <v>0</v>
      </c>
      <c r="Q194" s="71" t="s">
        <v>103</v>
      </c>
      <c r="R194" s="20">
        <f t="shared" si="71"/>
        <v>2</v>
      </c>
      <c r="S194" s="88">
        <v>0</v>
      </c>
      <c r="T194" s="87">
        <v>5</v>
      </c>
      <c r="U194" s="24">
        <f t="shared" si="72"/>
        <v>0</v>
      </c>
      <c r="V194" s="87">
        <v>1</v>
      </c>
      <c r="W194" s="87">
        <v>0</v>
      </c>
      <c r="X194" s="87"/>
      <c r="Y194" s="87"/>
      <c r="Z194" s="87"/>
      <c r="AA194" s="89"/>
      <c r="AB194" s="89"/>
      <c r="AC194" s="89"/>
      <c r="AD194" s="89"/>
      <c r="AE194" s="89"/>
      <c r="AF194" s="89"/>
      <c r="AG194" s="89"/>
      <c r="AH194" s="89"/>
      <c r="AI194" s="89"/>
      <c r="AJ194" s="89"/>
      <c r="AK194" s="89"/>
      <c r="AL194" s="89"/>
      <c r="AM194" s="89"/>
      <c r="AN194" s="89"/>
      <c r="AO194" s="89"/>
      <c r="AP194" s="89"/>
      <c r="AQ194" s="89"/>
      <c r="AR194" s="89"/>
      <c r="AS194" s="21"/>
    </row>
    <row r="195" spans="1:45" s="22" customFormat="1" x14ac:dyDescent="0.25">
      <c r="A195" s="71" t="s">
        <v>104</v>
      </c>
      <c r="B195" s="87">
        <f t="shared" si="73"/>
        <v>9.6774193548387082</v>
      </c>
      <c r="C195" s="87">
        <v>0</v>
      </c>
      <c r="D195" s="87">
        <v>50</v>
      </c>
      <c r="E195" s="87">
        <v>29</v>
      </c>
      <c r="F195" s="87">
        <v>26</v>
      </c>
      <c r="G195" s="20">
        <f t="shared" si="74"/>
        <v>40</v>
      </c>
      <c r="H195" s="87">
        <v>0</v>
      </c>
      <c r="I195" s="20">
        <f t="shared" si="75"/>
        <v>10</v>
      </c>
      <c r="J195" s="87">
        <v>0</v>
      </c>
      <c r="K195" s="87">
        <v>50</v>
      </c>
      <c r="L195" s="24">
        <f t="shared" si="69"/>
        <v>0</v>
      </c>
      <c r="M195" s="87">
        <v>0</v>
      </c>
      <c r="N195" s="87">
        <v>0</v>
      </c>
      <c r="O195" s="72">
        <f t="shared" si="70"/>
        <v>32</v>
      </c>
      <c r="P195" s="88">
        <v>0</v>
      </c>
      <c r="Q195" s="71" t="s">
        <v>104</v>
      </c>
      <c r="R195" s="20">
        <f t="shared" si="71"/>
        <v>14</v>
      </c>
      <c r="S195" s="88">
        <v>0</v>
      </c>
      <c r="T195" s="87">
        <v>40</v>
      </c>
      <c r="U195" s="24">
        <f t="shared" si="72"/>
        <v>0</v>
      </c>
      <c r="V195" s="87">
        <v>0</v>
      </c>
      <c r="W195" s="87">
        <v>0</v>
      </c>
      <c r="X195" s="87"/>
      <c r="Y195" s="87"/>
      <c r="Z195" s="87"/>
      <c r="AA195" s="89"/>
      <c r="AB195" s="89"/>
      <c r="AC195" s="89"/>
      <c r="AD195" s="89"/>
      <c r="AE195" s="89"/>
      <c r="AF195" s="89"/>
      <c r="AG195" s="89"/>
      <c r="AH195" s="89"/>
      <c r="AI195" s="89"/>
      <c r="AJ195" s="89"/>
      <c r="AK195" s="89"/>
      <c r="AL195" s="89"/>
      <c r="AM195" s="89"/>
      <c r="AN195" s="89"/>
      <c r="AO195" s="89"/>
      <c r="AP195" s="89"/>
      <c r="AQ195" s="89"/>
      <c r="AR195" s="89"/>
      <c r="AS195" s="21"/>
    </row>
    <row r="196" spans="1:45" s="22" customFormat="1" x14ac:dyDescent="0.25">
      <c r="A196" s="71" t="s">
        <v>105</v>
      </c>
      <c r="B196" s="87">
        <f t="shared" si="73"/>
        <v>7.741935483870968</v>
      </c>
      <c r="C196" s="87">
        <v>0</v>
      </c>
      <c r="D196" s="87">
        <v>40</v>
      </c>
      <c r="E196" s="87">
        <v>0</v>
      </c>
      <c r="F196" s="87">
        <v>0</v>
      </c>
      <c r="G196" s="20">
        <f t="shared" si="74"/>
        <v>32</v>
      </c>
      <c r="H196" s="87">
        <v>0</v>
      </c>
      <c r="I196" s="20">
        <f t="shared" si="75"/>
        <v>8</v>
      </c>
      <c r="J196" s="87">
        <v>0</v>
      </c>
      <c r="K196" s="87">
        <v>40</v>
      </c>
      <c r="L196" s="24">
        <f t="shared" si="69"/>
        <v>0</v>
      </c>
      <c r="M196" s="87">
        <v>0</v>
      </c>
      <c r="N196" s="87">
        <v>1</v>
      </c>
      <c r="O196" s="72">
        <f t="shared" si="70"/>
        <v>26</v>
      </c>
      <c r="P196" s="88">
        <v>0</v>
      </c>
      <c r="Q196" s="71" t="s">
        <v>105</v>
      </c>
      <c r="R196" s="20">
        <f t="shared" si="71"/>
        <v>4</v>
      </c>
      <c r="S196" s="88">
        <v>0</v>
      </c>
      <c r="T196" s="87">
        <v>10</v>
      </c>
      <c r="U196" s="24">
        <f t="shared" si="72"/>
        <v>0</v>
      </c>
      <c r="V196" s="87">
        <v>4</v>
      </c>
      <c r="W196" s="87">
        <v>0</v>
      </c>
      <c r="X196" s="87"/>
      <c r="Y196" s="87"/>
      <c r="Z196" s="87"/>
      <c r="AA196" s="89"/>
      <c r="AB196" s="89"/>
      <c r="AC196" s="89"/>
      <c r="AD196" s="89"/>
      <c r="AE196" s="89"/>
      <c r="AF196" s="89"/>
      <c r="AG196" s="89"/>
      <c r="AH196" s="89"/>
      <c r="AI196" s="89"/>
      <c r="AJ196" s="89"/>
      <c r="AK196" s="89"/>
      <c r="AL196" s="89"/>
      <c r="AM196" s="89"/>
      <c r="AN196" s="89"/>
      <c r="AO196" s="89"/>
      <c r="AP196" s="89"/>
      <c r="AQ196" s="89"/>
      <c r="AR196" s="89"/>
      <c r="AS196" s="21"/>
    </row>
    <row r="197" spans="1:45" s="22" customFormat="1" x14ac:dyDescent="0.25">
      <c r="A197" s="71" t="s">
        <v>106</v>
      </c>
      <c r="B197" s="87">
        <f t="shared" si="73"/>
        <v>6.5806451612903221</v>
      </c>
      <c r="C197" s="87">
        <v>2</v>
      </c>
      <c r="D197" s="87">
        <v>34</v>
      </c>
      <c r="E197" s="87">
        <v>89</v>
      </c>
      <c r="F197" s="87">
        <v>53</v>
      </c>
      <c r="G197" s="20">
        <f t="shared" si="74"/>
        <v>27</v>
      </c>
      <c r="H197" s="87">
        <v>48</v>
      </c>
      <c r="I197" s="20">
        <f t="shared" si="75"/>
        <v>7</v>
      </c>
      <c r="J197" s="87">
        <v>12</v>
      </c>
      <c r="K197" s="87">
        <v>34</v>
      </c>
      <c r="L197" s="24">
        <f t="shared" si="69"/>
        <v>60</v>
      </c>
      <c r="M197" s="87">
        <v>7</v>
      </c>
      <c r="N197" s="87">
        <v>0</v>
      </c>
      <c r="O197" s="72">
        <f t="shared" si="70"/>
        <v>22</v>
      </c>
      <c r="P197" s="88">
        <v>0</v>
      </c>
      <c r="Q197" s="71" t="s">
        <v>106</v>
      </c>
      <c r="R197" s="20">
        <f t="shared" si="71"/>
        <v>5</v>
      </c>
      <c r="S197" s="88">
        <v>0</v>
      </c>
      <c r="T197" s="87">
        <v>15</v>
      </c>
      <c r="U197" s="24">
        <f t="shared" si="72"/>
        <v>0</v>
      </c>
      <c r="V197" s="87">
        <v>0</v>
      </c>
      <c r="W197" s="87">
        <v>0</v>
      </c>
      <c r="X197" s="87"/>
      <c r="Y197" s="87"/>
      <c r="Z197" s="87"/>
      <c r="AA197" s="89"/>
      <c r="AB197" s="89"/>
      <c r="AC197" s="89"/>
      <c r="AD197" s="89"/>
      <c r="AE197" s="89"/>
      <c r="AF197" s="89"/>
      <c r="AG197" s="89"/>
      <c r="AH197" s="89"/>
      <c r="AI197" s="89"/>
      <c r="AJ197" s="89"/>
      <c r="AK197" s="89"/>
      <c r="AL197" s="89"/>
      <c r="AM197" s="89"/>
      <c r="AN197" s="89"/>
      <c r="AO197" s="89"/>
      <c r="AP197" s="89"/>
      <c r="AQ197" s="89"/>
      <c r="AR197" s="89"/>
      <c r="AS197" s="21"/>
    </row>
    <row r="198" spans="1:45" s="22" customFormat="1" x14ac:dyDescent="0.25">
      <c r="A198" s="71" t="s">
        <v>107</v>
      </c>
      <c r="B198" s="87">
        <f t="shared" si="73"/>
        <v>33.870967741935488</v>
      </c>
      <c r="C198" s="87">
        <v>0</v>
      </c>
      <c r="D198" s="87">
        <v>175</v>
      </c>
      <c r="E198" s="87">
        <v>148</v>
      </c>
      <c r="F198" s="87">
        <v>163</v>
      </c>
      <c r="G198" s="20">
        <f t="shared" si="74"/>
        <v>141</v>
      </c>
      <c r="H198" s="87">
        <v>169</v>
      </c>
      <c r="I198" s="20">
        <f t="shared" si="75"/>
        <v>34</v>
      </c>
      <c r="J198" s="87">
        <v>0</v>
      </c>
      <c r="K198" s="87">
        <v>175</v>
      </c>
      <c r="L198" s="24">
        <f t="shared" si="69"/>
        <v>169</v>
      </c>
      <c r="M198" s="87">
        <v>160</v>
      </c>
      <c r="N198" s="87">
        <v>170</v>
      </c>
      <c r="O198" s="72">
        <f t="shared" si="70"/>
        <v>113</v>
      </c>
      <c r="P198" s="88">
        <v>184</v>
      </c>
      <c r="Q198" s="71" t="s">
        <v>107</v>
      </c>
      <c r="R198" s="20">
        <f t="shared" si="71"/>
        <v>18</v>
      </c>
      <c r="S198" s="88">
        <v>0</v>
      </c>
      <c r="T198" s="87">
        <v>50</v>
      </c>
      <c r="U198" s="24">
        <f t="shared" si="72"/>
        <v>184</v>
      </c>
      <c r="V198" s="87">
        <v>160</v>
      </c>
      <c r="W198" s="87">
        <v>137</v>
      </c>
      <c r="X198" s="87"/>
      <c r="Y198" s="87"/>
      <c r="Z198" s="87"/>
      <c r="AA198" s="105"/>
      <c r="AB198" s="105"/>
      <c r="AC198" s="105"/>
      <c r="AD198" s="105"/>
      <c r="AE198" s="105"/>
      <c r="AF198" s="105"/>
      <c r="AG198" s="105"/>
      <c r="AH198" s="105"/>
      <c r="AI198" s="105"/>
      <c r="AJ198" s="105"/>
      <c r="AK198" s="105"/>
      <c r="AL198" s="105"/>
      <c r="AM198" s="105"/>
      <c r="AN198" s="105"/>
      <c r="AO198" s="105"/>
      <c r="AP198" s="105"/>
      <c r="AQ198" s="105"/>
      <c r="AR198" s="105"/>
      <c r="AS198" s="21"/>
    </row>
    <row r="199" spans="1:45" s="22" customFormat="1" x14ac:dyDescent="0.25">
      <c r="A199" s="71" t="s">
        <v>108</v>
      </c>
      <c r="B199" s="87">
        <f t="shared" si="73"/>
        <v>16.645161290322584</v>
      </c>
      <c r="C199" s="87">
        <v>0</v>
      </c>
      <c r="D199" s="87">
        <v>86</v>
      </c>
      <c r="E199" s="87">
        <v>70</v>
      </c>
      <c r="F199" s="87">
        <v>83</v>
      </c>
      <c r="G199" s="20">
        <f t="shared" si="74"/>
        <v>69</v>
      </c>
      <c r="H199" s="87">
        <v>83</v>
      </c>
      <c r="I199" s="20">
        <f t="shared" si="75"/>
        <v>17</v>
      </c>
      <c r="J199" s="87">
        <v>0</v>
      </c>
      <c r="K199" s="87">
        <v>86</v>
      </c>
      <c r="L199" s="24">
        <f t="shared" si="69"/>
        <v>83</v>
      </c>
      <c r="M199" s="87">
        <v>80</v>
      </c>
      <c r="N199" s="87">
        <v>81</v>
      </c>
      <c r="O199" s="72">
        <f t="shared" si="70"/>
        <v>55</v>
      </c>
      <c r="P199" s="88">
        <v>41</v>
      </c>
      <c r="Q199" s="71" t="s">
        <v>108</v>
      </c>
      <c r="R199" s="20">
        <f t="shared" si="71"/>
        <v>25</v>
      </c>
      <c r="S199" s="88">
        <v>0</v>
      </c>
      <c r="T199" s="87">
        <v>70</v>
      </c>
      <c r="U199" s="24">
        <f t="shared" si="72"/>
        <v>41</v>
      </c>
      <c r="V199" s="87">
        <v>29</v>
      </c>
      <c r="W199" s="87">
        <v>24</v>
      </c>
      <c r="X199" s="87"/>
      <c r="Y199" s="87"/>
      <c r="Z199" s="87"/>
      <c r="AA199" s="105"/>
      <c r="AB199" s="105"/>
      <c r="AC199" s="105"/>
      <c r="AD199" s="105"/>
      <c r="AE199" s="105"/>
      <c r="AF199" s="105"/>
      <c r="AG199" s="105"/>
      <c r="AH199" s="105"/>
      <c r="AI199" s="105"/>
      <c r="AJ199" s="105"/>
      <c r="AK199" s="105"/>
      <c r="AL199" s="105"/>
      <c r="AM199" s="105"/>
      <c r="AN199" s="105"/>
      <c r="AO199" s="105"/>
      <c r="AP199" s="105"/>
      <c r="AQ199" s="105"/>
      <c r="AR199" s="105"/>
      <c r="AS199" s="21"/>
    </row>
    <row r="200" spans="1:45" s="22" customFormat="1" x14ac:dyDescent="0.25">
      <c r="A200" s="71" t="s">
        <v>109</v>
      </c>
      <c r="B200" s="87">
        <f t="shared" si="73"/>
        <v>15.483870967741936</v>
      </c>
      <c r="C200" s="87">
        <v>10</v>
      </c>
      <c r="D200" s="87">
        <v>80</v>
      </c>
      <c r="E200" s="87">
        <v>189</v>
      </c>
      <c r="F200" s="87">
        <v>322</v>
      </c>
      <c r="G200" s="20">
        <f t="shared" si="74"/>
        <v>65</v>
      </c>
      <c r="H200" s="87">
        <v>194</v>
      </c>
      <c r="I200" s="20">
        <f t="shared" si="75"/>
        <v>15</v>
      </c>
      <c r="J200" s="87">
        <v>39</v>
      </c>
      <c r="K200" s="87">
        <v>80</v>
      </c>
      <c r="L200" s="24">
        <f t="shared" si="69"/>
        <v>233</v>
      </c>
      <c r="M200" s="87">
        <v>211</v>
      </c>
      <c r="N200" s="87">
        <v>267</v>
      </c>
      <c r="O200" s="72">
        <f t="shared" si="70"/>
        <v>52</v>
      </c>
      <c r="P200" s="88">
        <v>162</v>
      </c>
      <c r="Q200" s="71" t="s">
        <v>109</v>
      </c>
      <c r="R200" s="20">
        <f t="shared" si="71"/>
        <v>21</v>
      </c>
      <c r="S200" s="88">
        <v>14</v>
      </c>
      <c r="T200" s="87">
        <v>60</v>
      </c>
      <c r="U200" s="24">
        <f t="shared" si="72"/>
        <v>176</v>
      </c>
      <c r="V200" s="87">
        <v>100</v>
      </c>
      <c r="W200" s="87">
        <v>140</v>
      </c>
      <c r="X200" s="87"/>
      <c r="Y200" s="87"/>
      <c r="Z200" s="87"/>
      <c r="AA200" s="105"/>
      <c r="AB200" s="105"/>
      <c r="AC200" s="105"/>
      <c r="AD200" s="105"/>
      <c r="AE200" s="105"/>
      <c r="AF200" s="105"/>
      <c r="AG200" s="105"/>
      <c r="AH200" s="105"/>
      <c r="AI200" s="105"/>
      <c r="AJ200" s="105"/>
      <c r="AK200" s="105"/>
      <c r="AL200" s="105"/>
      <c r="AM200" s="105"/>
      <c r="AN200" s="105"/>
      <c r="AO200" s="105"/>
      <c r="AP200" s="105"/>
      <c r="AQ200" s="105"/>
      <c r="AR200" s="105"/>
      <c r="AS200" s="21"/>
    </row>
    <row r="201" spans="1:45" s="22" customFormat="1" x14ac:dyDescent="0.25">
      <c r="A201" s="71" t="s">
        <v>110</v>
      </c>
      <c r="B201" s="87">
        <f t="shared" si="73"/>
        <v>1.935483870967742</v>
      </c>
      <c r="C201" s="87">
        <v>0</v>
      </c>
      <c r="D201" s="87">
        <v>10</v>
      </c>
      <c r="E201" s="87">
        <v>4</v>
      </c>
      <c r="F201" s="87">
        <v>9</v>
      </c>
      <c r="G201" s="20">
        <f t="shared" si="74"/>
        <v>8</v>
      </c>
      <c r="H201" s="87">
        <v>10</v>
      </c>
      <c r="I201" s="20">
        <f t="shared" si="75"/>
        <v>2</v>
      </c>
      <c r="J201" s="87">
        <v>1</v>
      </c>
      <c r="K201" s="87">
        <v>10</v>
      </c>
      <c r="L201" s="24">
        <f t="shared" si="69"/>
        <v>11</v>
      </c>
      <c r="M201" s="87">
        <v>32</v>
      </c>
      <c r="N201" s="87">
        <v>17</v>
      </c>
      <c r="O201" s="72">
        <f t="shared" si="70"/>
        <v>6</v>
      </c>
      <c r="P201" s="88">
        <v>12</v>
      </c>
      <c r="Q201" s="71" t="s">
        <v>110</v>
      </c>
      <c r="R201" s="20">
        <f t="shared" si="71"/>
        <v>2</v>
      </c>
      <c r="S201" s="88">
        <v>0</v>
      </c>
      <c r="T201" s="87">
        <v>5</v>
      </c>
      <c r="U201" s="24">
        <f t="shared" si="72"/>
        <v>12</v>
      </c>
      <c r="V201" s="87">
        <v>4</v>
      </c>
      <c r="W201" s="87">
        <v>6</v>
      </c>
      <c r="X201" s="87"/>
      <c r="Y201" s="87"/>
      <c r="Z201" s="87"/>
      <c r="AA201" s="105"/>
      <c r="AB201" s="105"/>
      <c r="AC201" s="105"/>
      <c r="AD201" s="105"/>
      <c r="AE201" s="105"/>
      <c r="AF201" s="105"/>
      <c r="AG201" s="105"/>
      <c r="AH201" s="105"/>
      <c r="AI201" s="105"/>
      <c r="AJ201" s="105"/>
      <c r="AK201" s="105"/>
      <c r="AL201" s="105"/>
      <c r="AM201" s="105"/>
      <c r="AN201" s="105"/>
      <c r="AO201" s="105"/>
      <c r="AP201" s="105"/>
      <c r="AQ201" s="105"/>
      <c r="AR201" s="105"/>
      <c r="AS201" s="21"/>
    </row>
    <row r="202" spans="1:45" s="22" customFormat="1" x14ac:dyDescent="0.25">
      <c r="A202" s="71" t="s">
        <v>111</v>
      </c>
      <c r="B202" s="87">
        <f t="shared" si="73"/>
        <v>4.8387096774193541</v>
      </c>
      <c r="C202" s="87">
        <v>0</v>
      </c>
      <c r="D202" s="87">
        <v>25</v>
      </c>
      <c r="E202" s="87">
        <v>0</v>
      </c>
      <c r="F202" s="87">
        <v>0</v>
      </c>
      <c r="G202" s="20">
        <f t="shared" si="74"/>
        <v>20</v>
      </c>
      <c r="H202" s="87">
        <v>0</v>
      </c>
      <c r="I202" s="20">
        <f t="shared" si="75"/>
        <v>5</v>
      </c>
      <c r="J202" s="87">
        <v>0</v>
      </c>
      <c r="K202" s="87">
        <v>25</v>
      </c>
      <c r="L202" s="24">
        <f t="shared" si="69"/>
        <v>0</v>
      </c>
      <c r="M202" s="87">
        <v>0</v>
      </c>
      <c r="N202" s="87">
        <v>0</v>
      </c>
      <c r="O202" s="72">
        <f t="shared" si="70"/>
        <v>16</v>
      </c>
      <c r="P202" s="88">
        <v>0</v>
      </c>
      <c r="Q202" s="71" t="s">
        <v>111</v>
      </c>
      <c r="R202" s="20">
        <f t="shared" si="71"/>
        <v>7</v>
      </c>
      <c r="S202" s="88">
        <v>0</v>
      </c>
      <c r="T202" s="87">
        <v>20</v>
      </c>
      <c r="U202" s="24">
        <f t="shared" si="72"/>
        <v>0</v>
      </c>
      <c r="V202" s="87">
        <v>0</v>
      </c>
      <c r="W202" s="87">
        <v>0</v>
      </c>
      <c r="X202" s="87"/>
      <c r="Y202" s="87"/>
      <c r="Z202" s="87"/>
      <c r="AA202" s="105"/>
      <c r="AB202" s="105"/>
      <c r="AC202" s="105"/>
      <c r="AD202" s="105"/>
      <c r="AE202" s="105"/>
      <c r="AF202" s="105"/>
      <c r="AG202" s="105"/>
      <c r="AH202" s="105"/>
      <c r="AI202" s="105"/>
      <c r="AJ202" s="105"/>
      <c r="AK202" s="105"/>
      <c r="AL202" s="105"/>
      <c r="AM202" s="105"/>
      <c r="AN202" s="105"/>
      <c r="AO202" s="105"/>
      <c r="AP202" s="105"/>
      <c r="AQ202" s="105"/>
      <c r="AR202" s="105"/>
      <c r="AS202" s="21"/>
    </row>
    <row r="203" spans="1:45" s="22" customFormat="1" ht="15" hidden="1" customHeight="1" x14ac:dyDescent="0.25">
      <c r="A203" s="71" t="s">
        <v>112</v>
      </c>
      <c r="B203" s="87">
        <f>(D203/31)*6</f>
        <v>14.516129032258064</v>
      </c>
      <c r="C203" s="87">
        <v>0</v>
      </c>
      <c r="D203" s="87">
        <v>75</v>
      </c>
      <c r="E203" s="87">
        <v>0</v>
      </c>
      <c r="F203" s="87">
        <v>0</v>
      </c>
      <c r="G203" s="20">
        <f>ROUND(((K203/31)*25),0)</f>
        <v>8</v>
      </c>
      <c r="H203" s="87">
        <v>0</v>
      </c>
      <c r="I203" s="20">
        <f>ROUND(((K203/31)*6),0)</f>
        <v>2</v>
      </c>
      <c r="J203" s="87">
        <v>0</v>
      </c>
      <c r="K203" s="87">
        <v>10</v>
      </c>
      <c r="L203" s="24">
        <f>H203+J203</f>
        <v>0</v>
      </c>
      <c r="M203" s="87">
        <v>0</v>
      </c>
      <c r="N203" s="87">
        <v>0</v>
      </c>
      <c r="O203" s="72">
        <f t="shared" si="70"/>
        <v>6</v>
      </c>
      <c r="P203" s="88">
        <v>0</v>
      </c>
      <c r="Q203" s="71"/>
      <c r="R203" s="20"/>
      <c r="S203" s="87"/>
      <c r="T203" s="87"/>
      <c r="U203" s="24"/>
      <c r="V203" s="87"/>
      <c r="W203" s="87"/>
      <c r="X203" s="87"/>
      <c r="Y203" s="87"/>
      <c r="Z203" s="87"/>
      <c r="AA203" s="105"/>
      <c r="AB203" s="105"/>
      <c r="AC203" s="105"/>
      <c r="AD203" s="105"/>
      <c r="AE203" s="105"/>
      <c r="AF203" s="105"/>
      <c r="AG203" s="105"/>
      <c r="AH203" s="105"/>
      <c r="AI203" s="105"/>
      <c r="AJ203" s="105"/>
      <c r="AK203" s="105"/>
      <c r="AL203" s="105"/>
      <c r="AM203" s="105"/>
      <c r="AN203" s="105"/>
      <c r="AO203" s="105"/>
      <c r="AP203" s="105"/>
      <c r="AQ203" s="105"/>
      <c r="AR203" s="105"/>
      <c r="AS203" s="21"/>
    </row>
    <row r="204" spans="1:45" s="22" customFormat="1" x14ac:dyDescent="0.25">
      <c r="A204" s="71" t="s">
        <v>113</v>
      </c>
      <c r="B204" s="87">
        <f t="shared" si="73"/>
        <v>1.935483870967742</v>
      </c>
      <c r="C204" s="87">
        <v>0</v>
      </c>
      <c r="D204" s="87">
        <v>10</v>
      </c>
      <c r="E204" s="87">
        <v>0</v>
      </c>
      <c r="F204" s="87">
        <v>0</v>
      </c>
      <c r="G204" s="20">
        <f t="shared" si="74"/>
        <v>60</v>
      </c>
      <c r="H204" s="87">
        <v>0</v>
      </c>
      <c r="I204" s="20">
        <f t="shared" si="75"/>
        <v>15</v>
      </c>
      <c r="J204" s="87">
        <v>0</v>
      </c>
      <c r="K204" s="87">
        <v>75</v>
      </c>
      <c r="L204" s="24">
        <f t="shared" si="69"/>
        <v>0</v>
      </c>
      <c r="M204" s="87">
        <v>0</v>
      </c>
      <c r="N204" s="87">
        <v>0</v>
      </c>
      <c r="O204" s="72">
        <f t="shared" si="70"/>
        <v>48</v>
      </c>
      <c r="P204" s="88">
        <v>0</v>
      </c>
      <c r="Q204" s="71" t="s">
        <v>113</v>
      </c>
      <c r="R204" s="20">
        <f>ROUND((T204/31)*11,0)</f>
        <v>32</v>
      </c>
      <c r="S204" s="88">
        <v>0</v>
      </c>
      <c r="T204" s="87">
        <v>90</v>
      </c>
      <c r="U204" s="24">
        <f>S204+P204</f>
        <v>0</v>
      </c>
      <c r="V204" s="87">
        <v>15</v>
      </c>
      <c r="W204" s="87">
        <v>35</v>
      </c>
      <c r="X204" s="87"/>
      <c r="Y204" s="87"/>
      <c r="Z204" s="87"/>
      <c r="AA204" s="105"/>
      <c r="AB204" s="105"/>
      <c r="AC204" s="105"/>
      <c r="AD204" s="105"/>
      <c r="AE204" s="105"/>
      <c r="AF204" s="105"/>
      <c r="AG204" s="105"/>
      <c r="AH204" s="105"/>
      <c r="AI204" s="105"/>
      <c r="AJ204" s="105"/>
      <c r="AK204" s="105"/>
      <c r="AL204" s="105"/>
      <c r="AM204" s="105"/>
      <c r="AN204" s="105"/>
      <c r="AO204" s="105"/>
      <c r="AP204" s="105"/>
      <c r="AQ204" s="105"/>
      <c r="AR204" s="105"/>
      <c r="AS204" s="21"/>
    </row>
    <row r="205" spans="1:45" s="22" customFormat="1" x14ac:dyDescent="0.25">
      <c r="A205" s="71" t="s">
        <v>114</v>
      </c>
      <c r="B205" s="87">
        <f t="shared" si="73"/>
        <v>1.935483870967742</v>
      </c>
      <c r="C205" s="87">
        <v>0</v>
      </c>
      <c r="D205" s="87">
        <v>10</v>
      </c>
      <c r="E205" s="87">
        <v>0</v>
      </c>
      <c r="F205" s="87">
        <v>0</v>
      </c>
      <c r="G205" s="20">
        <f t="shared" si="74"/>
        <v>8</v>
      </c>
      <c r="H205" s="87">
        <v>0</v>
      </c>
      <c r="I205" s="20">
        <f t="shared" si="75"/>
        <v>2</v>
      </c>
      <c r="J205" s="87">
        <v>0</v>
      </c>
      <c r="K205" s="87">
        <v>10</v>
      </c>
      <c r="L205" s="24">
        <f t="shared" si="69"/>
        <v>0</v>
      </c>
      <c r="M205" s="87">
        <v>0</v>
      </c>
      <c r="N205" s="87">
        <v>0</v>
      </c>
      <c r="O205" s="72">
        <f t="shared" si="70"/>
        <v>6</v>
      </c>
      <c r="P205" s="88">
        <v>0</v>
      </c>
      <c r="Q205" s="71" t="s">
        <v>114</v>
      </c>
      <c r="R205" s="20">
        <f>ROUND((T205/31)*11,0)</f>
        <v>4</v>
      </c>
      <c r="S205" s="88">
        <v>0</v>
      </c>
      <c r="T205" s="106">
        <v>10</v>
      </c>
      <c r="U205" s="24">
        <f>S205+P205</f>
        <v>0</v>
      </c>
      <c r="V205" s="87">
        <v>0</v>
      </c>
      <c r="W205" s="87">
        <v>11</v>
      </c>
      <c r="X205" s="87"/>
      <c r="Y205" s="87"/>
      <c r="Z205" s="87"/>
      <c r="AA205" s="105"/>
      <c r="AB205" s="105"/>
      <c r="AC205" s="105"/>
      <c r="AD205" s="105"/>
      <c r="AE205" s="105"/>
      <c r="AF205" s="105"/>
      <c r="AG205" s="105"/>
      <c r="AH205" s="105"/>
      <c r="AI205" s="105"/>
      <c r="AJ205" s="105"/>
      <c r="AK205" s="105"/>
      <c r="AL205" s="105"/>
      <c r="AM205" s="105"/>
      <c r="AN205" s="105"/>
      <c r="AO205" s="105"/>
      <c r="AP205" s="105"/>
      <c r="AQ205" s="105"/>
      <c r="AR205" s="105"/>
      <c r="AS205" s="21"/>
    </row>
    <row r="206" spans="1:45" s="22" customFormat="1" x14ac:dyDescent="0.25">
      <c r="A206" s="71" t="str">
        <f>Q206</f>
        <v>Exames oftalmológicos</v>
      </c>
      <c r="B206" s="87"/>
      <c r="C206" s="87"/>
      <c r="D206" s="87"/>
      <c r="E206" s="87"/>
      <c r="F206" s="87"/>
      <c r="G206" s="20"/>
      <c r="H206" s="87"/>
      <c r="I206" s="20"/>
      <c r="J206" s="87"/>
      <c r="K206" s="87"/>
      <c r="L206" s="24"/>
      <c r="M206" s="87"/>
      <c r="N206" s="87"/>
      <c r="O206" s="72"/>
      <c r="P206" s="88"/>
      <c r="Q206" s="73" t="s">
        <v>133</v>
      </c>
      <c r="R206" s="74"/>
      <c r="S206" s="104"/>
      <c r="T206" s="107">
        <v>0</v>
      </c>
      <c r="U206" s="49"/>
      <c r="V206" s="87">
        <v>44</v>
      </c>
      <c r="W206" s="87">
        <v>825</v>
      </c>
      <c r="X206" s="87"/>
      <c r="Y206" s="87"/>
      <c r="Z206" s="87"/>
      <c r="AA206" s="105"/>
      <c r="AB206" s="105"/>
      <c r="AC206" s="105"/>
      <c r="AD206" s="105"/>
      <c r="AE206" s="105"/>
      <c r="AF206" s="105"/>
      <c r="AG206" s="105"/>
      <c r="AH206" s="105"/>
      <c r="AI206" s="105"/>
      <c r="AJ206" s="105"/>
      <c r="AK206" s="105"/>
      <c r="AL206" s="105"/>
      <c r="AM206" s="105"/>
      <c r="AN206" s="105"/>
      <c r="AO206" s="105"/>
      <c r="AP206" s="105"/>
      <c r="AQ206" s="105"/>
      <c r="AR206" s="105"/>
      <c r="AS206" s="21"/>
    </row>
    <row r="207" spans="1:45" s="22" customFormat="1" x14ac:dyDescent="0.25">
      <c r="A207" s="71" t="s">
        <v>115</v>
      </c>
      <c r="B207" s="87">
        <f t="shared" si="73"/>
        <v>18.774193548387096</v>
      </c>
      <c r="C207" s="87">
        <v>14</v>
      </c>
      <c r="D207" s="87">
        <v>97</v>
      </c>
      <c r="E207" s="87">
        <v>78</v>
      </c>
      <c r="F207" s="87">
        <v>95</v>
      </c>
      <c r="G207" s="20">
        <f t="shared" si="74"/>
        <v>78</v>
      </c>
      <c r="H207" s="87">
        <v>69</v>
      </c>
      <c r="I207" s="20">
        <f t="shared" si="75"/>
        <v>19</v>
      </c>
      <c r="J207" s="87">
        <v>21</v>
      </c>
      <c r="K207" s="87">
        <v>97</v>
      </c>
      <c r="L207" s="24">
        <f t="shared" si="69"/>
        <v>90</v>
      </c>
      <c r="M207" s="87">
        <v>73</v>
      </c>
      <c r="N207" s="87">
        <v>81</v>
      </c>
      <c r="O207" s="72">
        <f t="shared" si="70"/>
        <v>63</v>
      </c>
      <c r="P207" s="88">
        <v>50</v>
      </c>
      <c r="Q207" s="71" t="s">
        <v>115</v>
      </c>
      <c r="R207" s="20">
        <f>ROUND((T207/31)*11,0)</f>
        <v>25</v>
      </c>
      <c r="S207" s="88">
        <v>13</v>
      </c>
      <c r="T207" s="108">
        <v>70</v>
      </c>
      <c r="U207" s="24">
        <f>S207+P207</f>
        <v>63</v>
      </c>
      <c r="V207" s="87">
        <v>37</v>
      </c>
      <c r="W207" s="87">
        <v>38</v>
      </c>
      <c r="X207" s="87"/>
      <c r="Y207" s="87"/>
      <c r="Z207" s="87"/>
      <c r="AA207" s="105"/>
      <c r="AB207" s="105"/>
      <c r="AC207" s="105"/>
      <c r="AD207" s="105"/>
      <c r="AE207" s="105"/>
      <c r="AF207" s="105"/>
      <c r="AG207" s="105"/>
      <c r="AH207" s="105"/>
      <c r="AI207" s="105"/>
      <c r="AJ207" s="105"/>
      <c r="AK207" s="105"/>
      <c r="AL207" s="105"/>
      <c r="AM207" s="105"/>
      <c r="AN207" s="105"/>
      <c r="AO207" s="105"/>
      <c r="AP207" s="105"/>
      <c r="AQ207" s="105"/>
      <c r="AR207" s="105"/>
      <c r="AS207" s="21"/>
    </row>
    <row r="208" spans="1:45" s="22" customFormat="1" x14ac:dyDescent="0.25">
      <c r="A208" s="71" t="s">
        <v>116</v>
      </c>
      <c r="B208" s="87">
        <f t="shared" si="73"/>
        <v>16.258064516129032</v>
      </c>
      <c r="C208" s="87">
        <v>5</v>
      </c>
      <c r="D208" s="87">
        <v>84</v>
      </c>
      <c r="E208" s="87">
        <v>98</v>
      </c>
      <c r="F208" s="87">
        <v>100</v>
      </c>
      <c r="G208" s="20">
        <f t="shared" si="74"/>
        <v>68</v>
      </c>
      <c r="H208" s="87">
        <v>174</v>
      </c>
      <c r="I208" s="20">
        <f t="shared" si="75"/>
        <v>16</v>
      </c>
      <c r="J208" s="87">
        <v>17</v>
      </c>
      <c r="K208" s="87">
        <v>84</v>
      </c>
      <c r="L208" s="24">
        <f t="shared" si="69"/>
        <v>191</v>
      </c>
      <c r="M208" s="87">
        <v>88</v>
      </c>
      <c r="N208" s="87">
        <v>107</v>
      </c>
      <c r="O208" s="72">
        <f t="shared" si="70"/>
        <v>54</v>
      </c>
      <c r="P208" s="88">
        <v>57</v>
      </c>
      <c r="Q208" s="71" t="s">
        <v>116</v>
      </c>
      <c r="R208" s="20">
        <f>ROUND((T208/31)*11,0)</f>
        <v>18</v>
      </c>
      <c r="S208" s="88">
        <v>10</v>
      </c>
      <c r="T208" s="87">
        <v>50</v>
      </c>
      <c r="U208" s="24">
        <f>S208+P208</f>
        <v>67</v>
      </c>
      <c r="V208" s="87">
        <v>43</v>
      </c>
      <c r="W208" s="87">
        <v>8</v>
      </c>
      <c r="X208" s="87"/>
      <c r="Y208" s="87"/>
      <c r="Z208" s="87"/>
      <c r="AA208" s="105"/>
      <c r="AB208" s="105"/>
      <c r="AC208" s="105"/>
      <c r="AD208" s="105"/>
      <c r="AE208" s="105"/>
      <c r="AF208" s="105"/>
      <c r="AG208" s="105"/>
      <c r="AH208" s="105"/>
      <c r="AI208" s="105"/>
      <c r="AJ208" s="105"/>
      <c r="AK208" s="105"/>
      <c r="AL208" s="105"/>
      <c r="AM208" s="105"/>
      <c r="AN208" s="105"/>
      <c r="AO208" s="105"/>
      <c r="AP208" s="105"/>
      <c r="AQ208" s="105"/>
      <c r="AR208" s="105"/>
      <c r="AS208" s="21"/>
    </row>
    <row r="209" spans="1:45" s="22" customFormat="1" x14ac:dyDescent="0.25">
      <c r="A209" s="71" t="s">
        <v>117</v>
      </c>
      <c r="B209" s="87">
        <f t="shared" si="73"/>
        <v>17.032258064516128</v>
      </c>
      <c r="C209" s="87">
        <v>9</v>
      </c>
      <c r="D209" s="87">
        <v>88</v>
      </c>
      <c r="E209" s="87">
        <v>67</v>
      </c>
      <c r="F209" s="87">
        <v>83</v>
      </c>
      <c r="G209" s="20">
        <f t="shared" si="74"/>
        <v>71</v>
      </c>
      <c r="H209" s="87">
        <v>76</v>
      </c>
      <c r="I209" s="20">
        <f t="shared" si="75"/>
        <v>17</v>
      </c>
      <c r="J209" s="87">
        <v>17</v>
      </c>
      <c r="K209" s="87">
        <v>88</v>
      </c>
      <c r="L209" s="24">
        <f t="shared" si="69"/>
        <v>93</v>
      </c>
      <c r="M209" s="87">
        <v>69</v>
      </c>
      <c r="N209" s="87">
        <v>84</v>
      </c>
      <c r="O209" s="72">
        <f t="shared" si="70"/>
        <v>57</v>
      </c>
      <c r="P209" s="88">
        <v>50</v>
      </c>
      <c r="Q209" s="71" t="s">
        <v>117</v>
      </c>
      <c r="R209" s="20">
        <f>ROUND((T209/31)*11,0)</f>
        <v>18</v>
      </c>
      <c r="S209" s="88">
        <v>0</v>
      </c>
      <c r="T209" s="87">
        <v>50</v>
      </c>
      <c r="U209" s="24">
        <f>S209+P209</f>
        <v>50</v>
      </c>
      <c r="V209" s="87">
        <v>51</v>
      </c>
      <c r="W209" s="87">
        <v>57</v>
      </c>
      <c r="X209" s="87"/>
      <c r="Y209" s="87"/>
      <c r="Z209" s="87"/>
      <c r="AA209" s="105"/>
      <c r="AB209" s="105"/>
      <c r="AC209" s="105"/>
      <c r="AD209" s="105"/>
      <c r="AE209" s="105"/>
      <c r="AF209" s="105"/>
      <c r="AG209" s="105"/>
      <c r="AH209" s="105"/>
      <c r="AI209" s="105"/>
      <c r="AJ209" s="105"/>
      <c r="AK209" s="105"/>
      <c r="AL209" s="105"/>
      <c r="AM209" s="105"/>
      <c r="AN209" s="105"/>
      <c r="AO209" s="105"/>
      <c r="AP209" s="105"/>
      <c r="AQ209" s="105"/>
      <c r="AR209" s="105"/>
      <c r="AS209" s="21"/>
    </row>
    <row r="210" spans="1:45" s="22" customFormat="1" ht="15" hidden="1" customHeight="1" x14ac:dyDescent="0.25">
      <c r="A210" s="71" t="s">
        <v>118</v>
      </c>
      <c r="B210" s="87">
        <f t="shared" si="73"/>
        <v>1.935483870967742</v>
      </c>
      <c r="C210" s="87">
        <v>0</v>
      </c>
      <c r="D210" s="87">
        <v>10</v>
      </c>
      <c r="E210" s="87">
        <v>0</v>
      </c>
      <c r="F210" s="87">
        <v>0</v>
      </c>
      <c r="G210" s="20">
        <f t="shared" si="74"/>
        <v>8</v>
      </c>
      <c r="H210" s="87">
        <v>0</v>
      </c>
      <c r="I210" s="20">
        <f t="shared" si="75"/>
        <v>2</v>
      </c>
      <c r="J210" s="87">
        <v>0</v>
      </c>
      <c r="K210" s="87">
        <v>10</v>
      </c>
      <c r="L210" s="24">
        <f t="shared" si="69"/>
        <v>0</v>
      </c>
      <c r="M210" s="87">
        <v>0</v>
      </c>
      <c r="N210" s="87">
        <v>0</v>
      </c>
      <c r="O210" s="72">
        <f t="shared" si="70"/>
        <v>6</v>
      </c>
      <c r="P210" s="88">
        <v>0</v>
      </c>
      <c r="Q210" s="71"/>
      <c r="R210" s="20"/>
      <c r="S210" s="87"/>
      <c r="T210" s="87"/>
      <c r="U210" s="24"/>
      <c r="V210" s="87"/>
      <c r="W210" s="87"/>
      <c r="X210" s="87"/>
      <c r="Y210" s="87"/>
      <c r="Z210" s="87"/>
      <c r="AA210" s="105"/>
      <c r="AB210" s="105"/>
      <c r="AC210" s="105"/>
      <c r="AD210" s="105"/>
      <c r="AE210" s="105"/>
      <c r="AF210" s="105"/>
      <c r="AG210" s="105"/>
      <c r="AH210" s="105"/>
      <c r="AI210" s="105"/>
      <c r="AJ210" s="105"/>
      <c r="AK210" s="105"/>
      <c r="AL210" s="105"/>
      <c r="AM210" s="105"/>
      <c r="AN210" s="105"/>
      <c r="AO210" s="105"/>
      <c r="AP210" s="105"/>
      <c r="AQ210" s="105"/>
      <c r="AR210" s="105"/>
      <c r="AS210" s="21"/>
    </row>
    <row r="211" spans="1:45" s="22" customFormat="1" x14ac:dyDescent="0.25">
      <c r="A211" s="71" t="s">
        <v>119</v>
      </c>
      <c r="B211" s="87">
        <f t="shared" si="73"/>
        <v>1.935483870967742</v>
      </c>
      <c r="C211" s="87">
        <v>0</v>
      </c>
      <c r="D211" s="87">
        <v>10</v>
      </c>
      <c r="E211" s="87">
        <v>0</v>
      </c>
      <c r="F211" s="87">
        <v>9</v>
      </c>
      <c r="G211" s="20">
        <f t="shared" si="74"/>
        <v>8</v>
      </c>
      <c r="H211" s="87">
        <v>7</v>
      </c>
      <c r="I211" s="20">
        <f t="shared" si="75"/>
        <v>2</v>
      </c>
      <c r="J211" s="87">
        <v>0</v>
      </c>
      <c r="K211" s="87">
        <v>10</v>
      </c>
      <c r="L211" s="24">
        <f t="shared" si="69"/>
        <v>7</v>
      </c>
      <c r="M211" s="87">
        <v>0</v>
      </c>
      <c r="N211" s="87">
        <v>0</v>
      </c>
      <c r="O211" s="72">
        <f t="shared" si="70"/>
        <v>6</v>
      </c>
      <c r="P211" s="88">
        <v>0</v>
      </c>
      <c r="Q211" s="71" t="s">
        <v>119</v>
      </c>
      <c r="R211" s="20">
        <f t="shared" ref="R211:R220" si="76">ROUND((T211/31)*11,0)</f>
        <v>2</v>
      </c>
      <c r="S211" s="88">
        <v>0</v>
      </c>
      <c r="T211" s="87">
        <v>5</v>
      </c>
      <c r="U211" s="24">
        <f t="shared" ref="U211:U220" si="77">S211+P211</f>
        <v>0</v>
      </c>
      <c r="V211" s="87">
        <v>0</v>
      </c>
      <c r="W211" s="87">
        <v>0</v>
      </c>
      <c r="X211" s="87"/>
      <c r="Y211" s="87"/>
      <c r="Z211" s="87"/>
      <c r="AA211" s="105"/>
      <c r="AB211" s="105"/>
      <c r="AC211" s="105"/>
      <c r="AD211" s="105"/>
      <c r="AE211" s="105"/>
      <c r="AF211" s="105"/>
      <c r="AG211" s="105"/>
      <c r="AH211" s="105"/>
      <c r="AI211" s="105"/>
      <c r="AJ211" s="105"/>
      <c r="AK211" s="105"/>
      <c r="AL211" s="105"/>
      <c r="AM211" s="105"/>
      <c r="AN211" s="105"/>
      <c r="AO211" s="105"/>
      <c r="AP211" s="105"/>
      <c r="AQ211" s="105"/>
      <c r="AR211" s="105"/>
      <c r="AS211" s="21"/>
    </row>
    <row r="212" spans="1:45" s="22" customFormat="1" x14ac:dyDescent="0.25">
      <c r="A212" s="30" t="str">
        <f>Q212</f>
        <v>Punção Aspirativa por Agulha Fina (PAAF): Tireóide</v>
      </c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 s="33"/>
      <c r="Q212" s="71" t="s">
        <v>120</v>
      </c>
      <c r="R212" s="20">
        <f t="shared" si="76"/>
        <v>2</v>
      </c>
      <c r="S212" s="88">
        <v>0</v>
      </c>
      <c r="T212" s="87">
        <v>5</v>
      </c>
      <c r="U212" s="24">
        <f t="shared" si="77"/>
        <v>0</v>
      </c>
      <c r="V212" s="87">
        <v>0</v>
      </c>
      <c r="W212" s="87">
        <v>0</v>
      </c>
      <c r="X212" s="87"/>
      <c r="Y212" s="87"/>
      <c r="Z212" s="87"/>
      <c r="AA212" s="105"/>
      <c r="AB212" s="105"/>
      <c r="AC212" s="105"/>
      <c r="AD212" s="105"/>
      <c r="AE212" s="105"/>
      <c r="AF212" s="105"/>
      <c r="AG212" s="105"/>
      <c r="AH212" s="105"/>
      <c r="AI212" s="105"/>
      <c r="AJ212" s="105"/>
      <c r="AK212" s="105"/>
      <c r="AL212" s="105"/>
      <c r="AM212" s="105"/>
      <c r="AN212" s="105"/>
      <c r="AO212" s="105"/>
      <c r="AP212" s="105"/>
      <c r="AQ212" s="105"/>
      <c r="AR212" s="105"/>
      <c r="AS212" s="21"/>
    </row>
    <row r="213" spans="1:45" s="22" customFormat="1" x14ac:dyDescent="0.25">
      <c r="A213" s="71" t="s">
        <v>121</v>
      </c>
      <c r="B213" s="87">
        <f t="shared" si="73"/>
        <v>1.935483870967742</v>
      </c>
      <c r="C213" s="87">
        <v>0</v>
      </c>
      <c r="D213" s="87">
        <v>10</v>
      </c>
      <c r="E213" s="87">
        <v>0</v>
      </c>
      <c r="F213" s="87">
        <v>8</v>
      </c>
      <c r="G213" s="20">
        <f t="shared" si="74"/>
        <v>8</v>
      </c>
      <c r="H213" s="87">
        <v>9</v>
      </c>
      <c r="I213" s="20">
        <f t="shared" si="75"/>
        <v>2</v>
      </c>
      <c r="J213" s="87">
        <v>0</v>
      </c>
      <c r="K213" s="87">
        <v>10</v>
      </c>
      <c r="L213" s="24">
        <f t="shared" si="69"/>
        <v>9</v>
      </c>
      <c r="M213" s="87">
        <v>0</v>
      </c>
      <c r="N213" s="87">
        <v>0</v>
      </c>
      <c r="O213" s="72">
        <f t="shared" ref="O213:O220" si="78">ROUND((K213/31)*20,0)</f>
        <v>6</v>
      </c>
      <c r="P213" s="88">
        <v>0</v>
      </c>
      <c r="Q213" s="71" t="s">
        <v>121</v>
      </c>
      <c r="R213" s="20">
        <f t="shared" si="76"/>
        <v>2</v>
      </c>
      <c r="S213" s="88">
        <v>0</v>
      </c>
      <c r="T213" s="87">
        <v>5</v>
      </c>
      <c r="U213" s="24">
        <f t="shared" si="77"/>
        <v>0</v>
      </c>
      <c r="V213" s="87">
        <v>0</v>
      </c>
      <c r="W213" s="87">
        <v>0</v>
      </c>
      <c r="X213" s="87"/>
      <c r="Y213" s="87"/>
      <c r="Z213" s="87"/>
      <c r="AA213" s="105"/>
      <c r="AB213" s="105"/>
      <c r="AC213" s="105"/>
      <c r="AD213" s="105"/>
      <c r="AE213" s="105"/>
      <c r="AF213" s="105"/>
      <c r="AG213" s="105"/>
      <c r="AH213" s="105"/>
      <c r="AI213" s="105"/>
      <c r="AJ213" s="105"/>
      <c r="AK213" s="105"/>
      <c r="AL213" s="105"/>
      <c r="AM213" s="105"/>
      <c r="AN213" s="105"/>
      <c r="AO213" s="105"/>
      <c r="AP213" s="105"/>
      <c r="AQ213" s="105"/>
      <c r="AR213" s="105"/>
      <c r="AS213" s="21"/>
    </row>
    <row r="214" spans="1:45" s="22" customFormat="1" x14ac:dyDescent="0.25">
      <c r="A214" s="71" t="s">
        <v>122</v>
      </c>
      <c r="B214" s="87">
        <f t="shared" si="73"/>
        <v>98.903225806451616</v>
      </c>
      <c r="C214" s="87">
        <v>39</v>
      </c>
      <c r="D214" s="87">
        <v>511</v>
      </c>
      <c r="E214" s="87">
        <v>658</v>
      </c>
      <c r="F214" s="87">
        <v>748</v>
      </c>
      <c r="G214" s="20">
        <f t="shared" si="74"/>
        <v>412</v>
      </c>
      <c r="H214" s="87">
        <v>583</v>
      </c>
      <c r="I214" s="20">
        <f t="shared" si="75"/>
        <v>99</v>
      </c>
      <c r="J214" s="87">
        <v>64</v>
      </c>
      <c r="K214" s="87">
        <v>511</v>
      </c>
      <c r="L214" s="24">
        <f t="shared" si="69"/>
        <v>647</v>
      </c>
      <c r="M214" s="87">
        <v>714</v>
      </c>
      <c r="N214" s="87">
        <v>584</v>
      </c>
      <c r="O214" s="72">
        <f t="shared" si="78"/>
        <v>330</v>
      </c>
      <c r="P214" s="88">
        <v>322</v>
      </c>
      <c r="Q214" s="71" t="s">
        <v>122</v>
      </c>
      <c r="R214" s="20">
        <f t="shared" si="76"/>
        <v>53</v>
      </c>
      <c r="S214" s="88">
        <v>5</v>
      </c>
      <c r="T214" s="87">
        <v>150</v>
      </c>
      <c r="U214" s="24">
        <f t="shared" si="77"/>
        <v>327</v>
      </c>
      <c r="V214" s="87">
        <v>333</v>
      </c>
      <c r="W214" s="87">
        <v>360</v>
      </c>
      <c r="X214" s="87"/>
      <c r="Y214" s="87"/>
      <c r="Z214" s="87"/>
      <c r="AA214" s="105"/>
      <c r="AB214" s="105"/>
      <c r="AC214" s="105"/>
      <c r="AD214" s="105"/>
      <c r="AE214" s="105"/>
      <c r="AF214" s="105"/>
      <c r="AG214" s="105"/>
      <c r="AH214" s="105"/>
      <c r="AI214" s="105"/>
      <c r="AJ214" s="105"/>
      <c r="AK214" s="105"/>
      <c r="AL214" s="105"/>
      <c r="AM214" s="105"/>
      <c r="AN214" s="105"/>
      <c r="AO214" s="105"/>
      <c r="AP214" s="105"/>
      <c r="AQ214" s="105"/>
      <c r="AR214" s="105"/>
      <c r="AS214" s="21"/>
    </row>
    <row r="215" spans="1:45" s="22" customFormat="1" x14ac:dyDescent="0.25">
      <c r="A215" s="71" t="s">
        <v>123</v>
      </c>
      <c r="B215" s="87">
        <f t="shared" si="73"/>
        <v>47.806451612903224</v>
      </c>
      <c r="C215" s="87">
        <v>15</v>
      </c>
      <c r="D215" s="87">
        <v>247</v>
      </c>
      <c r="E215" s="87">
        <v>267</v>
      </c>
      <c r="F215" s="87">
        <v>327</v>
      </c>
      <c r="G215" s="20">
        <f t="shared" si="74"/>
        <v>199</v>
      </c>
      <c r="H215" s="87">
        <v>247</v>
      </c>
      <c r="I215" s="20">
        <f t="shared" si="75"/>
        <v>48</v>
      </c>
      <c r="J215" s="87">
        <v>47</v>
      </c>
      <c r="K215" s="87">
        <v>247</v>
      </c>
      <c r="L215" s="24">
        <f t="shared" si="69"/>
        <v>294</v>
      </c>
      <c r="M215" s="87">
        <v>306</v>
      </c>
      <c r="N215" s="87">
        <v>279</v>
      </c>
      <c r="O215" s="72">
        <f t="shared" si="78"/>
        <v>159</v>
      </c>
      <c r="P215" s="88">
        <v>160</v>
      </c>
      <c r="Q215" s="71" t="s">
        <v>123</v>
      </c>
      <c r="R215" s="20">
        <f t="shared" si="76"/>
        <v>53</v>
      </c>
      <c r="S215" s="88">
        <v>19</v>
      </c>
      <c r="T215" s="87">
        <v>150</v>
      </c>
      <c r="U215" s="24">
        <f t="shared" si="77"/>
        <v>179</v>
      </c>
      <c r="V215" s="87">
        <v>115</v>
      </c>
      <c r="W215" s="87">
        <v>0</v>
      </c>
      <c r="X215" s="87"/>
      <c r="Y215" s="87"/>
      <c r="Z215" s="87"/>
      <c r="AA215" s="105"/>
      <c r="AB215" s="105"/>
      <c r="AC215" s="105"/>
      <c r="AD215" s="105"/>
      <c r="AE215" s="105"/>
      <c r="AF215" s="105"/>
      <c r="AG215" s="105"/>
      <c r="AH215" s="105"/>
      <c r="AI215" s="105"/>
      <c r="AJ215" s="105"/>
      <c r="AK215" s="105"/>
      <c r="AL215" s="105"/>
      <c r="AM215" s="105"/>
      <c r="AN215" s="105"/>
      <c r="AO215" s="105"/>
      <c r="AP215" s="105"/>
      <c r="AQ215" s="105"/>
      <c r="AR215" s="105"/>
      <c r="AS215" s="21"/>
    </row>
    <row r="216" spans="1:45" s="22" customFormat="1" x14ac:dyDescent="0.25">
      <c r="A216" s="71" t="s">
        <v>124</v>
      </c>
      <c r="B216" s="87">
        <f t="shared" si="73"/>
        <v>12</v>
      </c>
      <c r="C216" s="87">
        <v>0</v>
      </c>
      <c r="D216" s="87">
        <v>62</v>
      </c>
      <c r="E216" s="87">
        <v>50</v>
      </c>
      <c r="F216" s="87">
        <v>54</v>
      </c>
      <c r="G216" s="20">
        <f t="shared" si="74"/>
        <v>50</v>
      </c>
      <c r="H216" s="87">
        <v>43</v>
      </c>
      <c r="I216" s="20">
        <f t="shared" si="75"/>
        <v>12</v>
      </c>
      <c r="J216" s="87">
        <v>2</v>
      </c>
      <c r="K216" s="87">
        <v>62</v>
      </c>
      <c r="L216" s="24">
        <f t="shared" si="69"/>
        <v>45</v>
      </c>
      <c r="M216" s="87">
        <v>58</v>
      </c>
      <c r="N216" s="87">
        <v>58</v>
      </c>
      <c r="O216" s="72">
        <f t="shared" si="78"/>
        <v>40</v>
      </c>
      <c r="P216" s="88">
        <v>45</v>
      </c>
      <c r="Q216" s="71" t="s">
        <v>124</v>
      </c>
      <c r="R216" s="20">
        <f t="shared" si="76"/>
        <v>14</v>
      </c>
      <c r="S216" s="88">
        <v>3</v>
      </c>
      <c r="T216" s="87">
        <v>40</v>
      </c>
      <c r="U216" s="24">
        <f t="shared" si="77"/>
        <v>48</v>
      </c>
      <c r="V216" s="87">
        <v>36</v>
      </c>
      <c r="W216" s="87">
        <v>30</v>
      </c>
      <c r="X216" s="87"/>
      <c r="Y216" s="87"/>
      <c r="Z216" s="87"/>
      <c r="AA216" s="105"/>
      <c r="AB216" s="105"/>
      <c r="AC216" s="105"/>
      <c r="AD216" s="105"/>
      <c r="AE216" s="105"/>
      <c r="AF216" s="105"/>
      <c r="AG216" s="105"/>
      <c r="AH216" s="105"/>
      <c r="AI216" s="105"/>
      <c r="AJ216" s="105"/>
      <c r="AK216" s="105"/>
      <c r="AL216" s="105"/>
      <c r="AM216" s="105"/>
      <c r="AN216" s="105"/>
      <c r="AO216" s="105"/>
      <c r="AP216" s="105"/>
      <c r="AQ216" s="105"/>
      <c r="AR216" s="105"/>
      <c r="AS216" s="21"/>
    </row>
    <row r="217" spans="1:45" s="22" customFormat="1" x14ac:dyDescent="0.25">
      <c r="A217" s="71" t="s">
        <v>125</v>
      </c>
      <c r="B217" s="87">
        <f t="shared" si="73"/>
        <v>54</v>
      </c>
      <c r="C217" s="87">
        <v>33</v>
      </c>
      <c r="D217" s="87">
        <v>279</v>
      </c>
      <c r="E217" s="87">
        <v>324</v>
      </c>
      <c r="F217" s="87">
        <v>393</v>
      </c>
      <c r="G217" s="20">
        <f t="shared" si="74"/>
        <v>225</v>
      </c>
      <c r="H217" s="87">
        <v>284</v>
      </c>
      <c r="I217" s="20">
        <f t="shared" si="75"/>
        <v>54</v>
      </c>
      <c r="J217" s="87">
        <v>38</v>
      </c>
      <c r="K217" s="87">
        <v>279</v>
      </c>
      <c r="L217" s="24">
        <f t="shared" si="69"/>
        <v>322</v>
      </c>
      <c r="M217" s="87">
        <v>337</v>
      </c>
      <c r="N217" s="87">
        <v>412</v>
      </c>
      <c r="O217" s="72">
        <f t="shared" si="78"/>
        <v>180</v>
      </c>
      <c r="P217" s="88">
        <v>217</v>
      </c>
      <c r="Q217" s="71" t="s">
        <v>125</v>
      </c>
      <c r="R217" s="20">
        <f t="shared" si="76"/>
        <v>106</v>
      </c>
      <c r="S217" s="88">
        <v>39</v>
      </c>
      <c r="T217" s="87">
        <v>300</v>
      </c>
      <c r="U217" s="24">
        <f t="shared" si="77"/>
        <v>256</v>
      </c>
      <c r="V217" s="87">
        <v>133</v>
      </c>
      <c r="W217" s="87">
        <v>81</v>
      </c>
      <c r="X217" s="87"/>
      <c r="Y217" s="87"/>
      <c r="Z217" s="87"/>
      <c r="AA217" s="105"/>
      <c r="AB217" s="105"/>
      <c r="AC217" s="105"/>
      <c r="AD217" s="105"/>
      <c r="AE217" s="105"/>
      <c r="AF217" s="105"/>
      <c r="AG217" s="105"/>
      <c r="AH217" s="105"/>
      <c r="AI217" s="105"/>
      <c r="AJ217" s="105"/>
      <c r="AK217" s="105"/>
      <c r="AL217" s="105"/>
      <c r="AM217" s="105"/>
      <c r="AN217" s="105"/>
      <c r="AO217" s="105"/>
      <c r="AP217" s="105"/>
      <c r="AQ217" s="105"/>
      <c r="AR217" s="105"/>
      <c r="AS217" s="21"/>
    </row>
    <row r="218" spans="1:45" s="22" customFormat="1" x14ac:dyDescent="0.25">
      <c r="A218" s="71" t="s">
        <v>126</v>
      </c>
      <c r="B218" s="87">
        <f t="shared" si="73"/>
        <v>71.032258064516128</v>
      </c>
      <c r="C218" s="87">
        <v>28</v>
      </c>
      <c r="D218" s="87">
        <v>367</v>
      </c>
      <c r="E218" s="87">
        <v>386</v>
      </c>
      <c r="F218" s="87">
        <v>356</v>
      </c>
      <c r="G218" s="20">
        <f t="shared" si="74"/>
        <v>296</v>
      </c>
      <c r="H218" s="87">
        <v>366</v>
      </c>
      <c r="I218" s="20">
        <f t="shared" si="75"/>
        <v>71</v>
      </c>
      <c r="J218" s="87">
        <v>64</v>
      </c>
      <c r="K218" s="87">
        <v>367</v>
      </c>
      <c r="L218" s="24">
        <f t="shared" si="69"/>
        <v>430</v>
      </c>
      <c r="M218" s="87">
        <v>357</v>
      </c>
      <c r="N218" s="87">
        <v>449</v>
      </c>
      <c r="O218" s="72">
        <f t="shared" si="78"/>
        <v>237</v>
      </c>
      <c r="P218" s="88">
        <v>403</v>
      </c>
      <c r="Q218" s="71" t="s">
        <v>126</v>
      </c>
      <c r="R218" s="20">
        <f t="shared" si="76"/>
        <v>53</v>
      </c>
      <c r="S218" s="88">
        <v>0</v>
      </c>
      <c r="T218" s="87">
        <v>150</v>
      </c>
      <c r="U218" s="24">
        <f t="shared" si="77"/>
        <v>403</v>
      </c>
      <c r="V218" s="87">
        <v>308</v>
      </c>
      <c r="W218" s="87">
        <v>326</v>
      </c>
      <c r="X218" s="87"/>
      <c r="Y218" s="87"/>
      <c r="Z218" s="87"/>
      <c r="AA218" s="105"/>
      <c r="AB218" s="105"/>
      <c r="AC218" s="105"/>
      <c r="AD218" s="105"/>
      <c r="AE218" s="105"/>
      <c r="AF218" s="105"/>
      <c r="AG218" s="105"/>
      <c r="AH218" s="105"/>
      <c r="AI218" s="105"/>
      <c r="AJ218" s="105"/>
      <c r="AK218" s="105"/>
      <c r="AL218" s="105"/>
      <c r="AM218" s="105"/>
      <c r="AN218" s="105"/>
      <c r="AO218" s="105"/>
      <c r="AP218" s="105"/>
      <c r="AQ218" s="105"/>
      <c r="AR218" s="105"/>
      <c r="AS218" s="21"/>
    </row>
    <row r="219" spans="1:45" s="22" customFormat="1" x14ac:dyDescent="0.25">
      <c r="A219" s="71" t="s">
        <v>127</v>
      </c>
      <c r="B219" s="87">
        <f t="shared" si="73"/>
        <v>1.935483870967742</v>
      </c>
      <c r="C219" s="87">
        <v>0</v>
      </c>
      <c r="D219" s="87">
        <v>10</v>
      </c>
      <c r="E219" s="87">
        <v>1</v>
      </c>
      <c r="F219" s="87">
        <v>1</v>
      </c>
      <c r="G219" s="20">
        <f t="shared" si="74"/>
        <v>8</v>
      </c>
      <c r="H219" s="87">
        <v>4</v>
      </c>
      <c r="I219" s="20">
        <f t="shared" si="75"/>
        <v>2</v>
      </c>
      <c r="J219" s="87">
        <v>0</v>
      </c>
      <c r="K219" s="87">
        <v>10</v>
      </c>
      <c r="L219" s="24">
        <f t="shared" si="69"/>
        <v>4</v>
      </c>
      <c r="M219" s="87">
        <v>3</v>
      </c>
      <c r="N219" s="87">
        <v>5</v>
      </c>
      <c r="O219" s="72">
        <f t="shared" si="78"/>
        <v>6</v>
      </c>
      <c r="P219" s="88">
        <v>4</v>
      </c>
      <c r="Q219" s="71" t="s">
        <v>127</v>
      </c>
      <c r="R219" s="20">
        <f t="shared" si="76"/>
        <v>4</v>
      </c>
      <c r="S219" s="88">
        <v>0</v>
      </c>
      <c r="T219" s="87">
        <v>10</v>
      </c>
      <c r="U219" s="24">
        <f t="shared" si="77"/>
        <v>4</v>
      </c>
      <c r="V219" s="87">
        <v>0</v>
      </c>
      <c r="W219" s="87">
        <v>0</v>
      </c>
      <c r="X219" s="87"/>
      <c r="Y219" s="87"/>
      <c r="Z219" s="87"/>
      <c r="AA219" s="105"/>
      <c r="AB219" s="105"/>
      <c r="AC219" s="105"/>
      <c r="AD219" s="105"/>
      <c r="AE219" s="105"/>
      <c r="AF219" s="105"/>
      <c r="AG219" s="105"/>
      <c r="AH219" s="105"/>
      <c r="AI219" s="105"/>
      <c r="AJ219" s="105"/>
      <c r="AK219" s="105"/>
      <c r="AL219" s="105"/>
      <c r="AM219" s="105"/>
      <c r="AN219" s="105"/>
      <c r="AO219" s="105"/>
      <c r="AP219" s="105"/>
      <c r="AQ219" s="105"/>
      <c r="AR219" s="105"/>
      <c r="AS219" s="21"/>
    </row>
    <row r="220" spans="1:45" s="22" customFormat="1" x14ac:dyDescent="0.25">
      <c r="A220" s="71" t="s">
        <v>128</v>
      </c>
      <c r="B220" s="87">
        <f t="shared" si="73"/>
        <v>1.935483870967742</v>
      </c>
      <c r="C220" s="87">
        <v>0</v>
      </c>
      <c r="D220" s="87">
        <v>10</v>
      </c>
      <c r="E220" s="87">
        <v>0</v>
      </c>
      <c r="F220" s="87">
        <v>0</v>
      </c>
      <c r="G220" s="20">
        <f t="shared" si="74"/>
        <v>8</v>
      </c>
      <c r="H220" s="87">
        <v>0</v>
      </c>
      <c r="I220" s="20">
        <f t="shared" si="75"/>
        <v>2</v>
      </c>
      <c r="J220" s="87">
        <v>0</v>
      </c>
      <c r="K220" s="87">
        <v>10</v>
      </c>
      <c r="L220" s="24">
        <f t="shared" si="69"/>
        <v>0</v>
      </c>
      <c r="M220" s="87">
        <v>0</v>
      </c>
      <c r="N220" s="87">
        <v>0</v>
      </c>
      <c r="O220" s="72">
        <f t="shared" si="78"/>
        <v>6</v>
      </c>
      <c r="P220" s="88">
        <v>0</v>
      </c>
      <c r="Q220" s="71" t="s">
        <v>128</v>
      </c>
      <c r="R220" s="20">
        <f t="shared" si="76"/>
        <v>4</v>
      </c>
      <c r="S220" s="88">
        <v>0</v>
      </c>
      <c r="T220" s="87">
        <v>10</v>
      </c>
      <c r="U220" s="24">
        <f t="shared" si="77"/>
        <v>0</v>
      </c>
      <c r="V220" s="87">
        <v>0</v>
      </c>
      <c r="W220" s="87">
        <v>0</v>
      </c>
      <c r="X220" s="87"/>
      <c r="Y220" s="87"/>
      <c r="Z220" s="87"/>
      <c r="AA220" s="105"/>
      <c r="AB220" s="105"/>
      <c r="AC220" s="105"/>
      <c r="AD220" s="105"/>
      <c r="AE220" s="105"/>
      <c r="AF220" s="105"/>
      <c r="AG220" s="105"/>
      <c r="AH220" s="105"/>
      <c r="AI220" s="105"/>
      <c r="AJ220" s="105"/>
      <c r="AK220" s="105"/>
      <c r="AL220" s="105"/>
      <c r="AM220" s="105"/>
      <c r="AN220" s="105"/>
      <c r="AO220" s="105"/>
      <c r="AP220" s="105"/>
      <c r="AQ220" s="105"/>
      <c r="AR220" s="105"/>
      <c r="AS220" s="21"/>
    </row>
    <row r="221" spans="1:45" s="29" customFormat="1" x14ac:dyDescent="0.25">
      <c r="A221" s="95" t="s">
        <v>16</v>
      </c>
      <c r="B221" s="96">
        <f t="shared" ref="B221:S221" si="79">SUM(B193:B220)</f>
        <v>464.51612903225805</v>
      </c>
      <c r="C221" s="96">
        <f t="shared" si="79"/>
        <v>155</v>
      </c>
      <c r="D221" s="96">
        <f t="shared" si="79"/>
        <v>2400</v>
      </c>
      <c r="E221" s="96">
        <f t="shared" si="79"/>
        <v>2458</v>
      </c>
      <c r="F221" s="96">
        <f t="shared" si="79"/>
        <v>2830</v>
      </c>
      <c r="G221" s="96">
        <f t="shared" si="79"/>
        <v>1933</v>
      </c>
      <c r="H221" s="96">
        <f t="shared" si="79"/>
        <v>2366</v>
      </c>
      <c r="I221" s="96">
        <f t="shared" si="79"/>
        <v>467</v>
      </c>
      <c r="J221" s="96">
        <f t="shared" si="79"/>
        <v>322</v>
      </c>
      <c r="K221" s="96">
        <f>SUM(K193:K220)</f>
        <v>2400</v>
      </c>
      <c r="L221" s="96">
        <f t="shared" si="79"/>
        <v>2688</v>
      </c>
      <c r="M221" s="96">
        <f t="shared" si="79"/>
        <v>2497</v>
      </c>
      <c r="N221" s="96">
        <f t="shared" si="79"/>
        <v>2595</v>
      </c>
      <c r="O221" s="96">
        <f>SUM(O193:O220)</f>
        <v>1544</v>
      </c>
      <c r="P221" s="96">
        <f>SUM(P193:P220)</f>
        <v>1707</v>
      </c>
      <c r="Q221" s="95" t="s">
        <v>16</v>
      </c>
      <c r="R221" s="96">
        <f>SUM(R193:R220)</f>
        <v>490</v>
      </c>
      <c r="S221" s="96">
        <f t="shared" si="79"/>
        <v>103</v>
      </c>
      <c r="T221" s="96">
        <f>SUM(T193:T220)</f>
        <v>1375</v>
      </c>
      <c r="U221" s="96">
        <f t="shared" ref="U221:AR221" si="80">SUM(U193:U220)</f>
        <v>1810</v>
      </c>
      <c r="V221" s="96">
        <f t="shared" si="80"/>
        <v>1413</v>
      </c>
      <c r="W221" s="96">
        <f t="shared" si="80"/>
        <v>2078</v>
      </c>
      <c r="X221" s="96">
        <f t="shared" si="80"/>
        <v>0</v>
      </c>
      <c r="Y221" s="96">
        <f t="shared" si="80"/>
        <v>0</v>
      </c>
      <c r="Z221" s="96">
        <f t="shared" si="80"/>
        <v>0</v>
      </c>
      <c r="AA221" s="96">
        <f t="shared" si="80"/>
        <v>0</v>
      </c>
      <c r="AB221" s="96">
        <f t="shared" si="80"/>
        <v>0</v>
      </c>
      <c r="AC221" s="96">
        <f t="shared" si="80"/>
        <v>0</v>
      </c>
      <c r="AD221" s="96">
        <f t="shared" si="80"/>
        <v>0</v>
      </c>
      <c r="AE221" s="96">
        <f t="shared" si="80"/>
        <v>0</v>
      </c>
      <c r="AF221" s="96">
        <f t="shared" si="80"/>
        <v>0</v>
      </c>
      <c r="AG221" s="96">
        <f t="shared" si="80"/>
        <v>0</v>
      </c>
      <c r="AH221" s="96">
        <f t="shared" si="80"/>
        <v>0</v>
      </c>
      <c r="AI221" s="96">
        <f t="shared" si="80"/>
        <v>0</v>
      </c>
      <c r="AJ221" s="96">
        <f t="shared" si="80"/>
        <v>0</v>
      </c>
      <c r="AK221" s="96">
        <f t="shared" si="80"/>
        <v>0</v>
      </c>
      <c r="AL221" s="96">
        <f t="shared" si="80"/>
        <v>0</v>
      </c>
      <c r="AM221" s="96">
        <f t="shared" si="80"/>
        <v>0</v>
      </c>
      <c r="AN221" s="96">
        <f t="shared" si="80"/>
        <v>0</v>
      </c>
      <c r="AO221" s="96">
        <f t="shared" si="80"/>
        <v>0</v>
      </c>
      <c r="AP221" s="96">
        <f t="shared" si="80"/>
        <v>0</v>
      </c>
      <c r="AQ221" s="96">
        <f t="shared" si="80"/>
        <v>0</v>
      </c>
      <c r="AR221" s="96">
        <f t="shared" si="80"/>
        <v>0</v>
      </c>
      <c r="AS221" s="28"/>
    </row>
    <row r="222" spans="1:45" x14ac:dyDescent="0.25">
      <c r="A222" s="76">
        <f>Q222</f>
        <v>0</v>
      </c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6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</row>
    <row r="223" spans="1:45" s="86" customFormat="1" x14ac:dyDescent="0.25">
      <c r="A223" s="10" t="s">
        <v>134</v>
      </c>
      <c r="B223" s="109"/>
      <c r="C223" s="11" t="str">
        <f t="shared" ref="C223:AR223" si="81">C$4</f>
        <v>26-31-jul-24</v>
      </c>
      <c r="D223" s="109"/>
      <c r="E223" s="11">
        <f t="shared" si="81"/>
        <v>45505</v>
      </c>
      <c r="F223" s="11" t="e">
        <f t="shared" ca="1" si="81"/>
        <v>#NAME?</v>
      </c>
      <c r="G223" s="109"/>
      <c r="H223" s="11" t="str">
        <f t="shared" si="81"/>
        <v>01-25-Out-24</v>
      </c>
      <c r="I223" s="109"/>
      <c r="J223" s="11" t="str">
        <f t="shared" si="81"/>
        <v>26-31-Out-24</v>
      </c>
      <c r="K223" s="109"/>
      <c r="L223" s="11">
        <f t="shared" si="81"/>
        <v>45566</v>
      </c>
      <c r="M223" s="11" t="e">
        <f t="shared" ca="1" si="81"/>
        <v>#NAME?</v>
      </c>
      <c r="N223" s="11" t="e">
        <f t="shared" ca="1" si="81"/>
        <v>#NAME?</v>
      </c>
      <c r="O223" s="109"/>
      <c r="P223" s="11" t="str">
        <f t="shared" si="81"/>
        <v>01-20/01 de 2025</v>
      </c>
      <c r="Q223" s="44" t="s">
        <v>135</v>
      </c>
      <c r="R223" s="110"/>
      <c r="S223" s="46" t="str">
        <f t="shared" si="81"/>
        <v>21-31/01 de 2025</v>
      </c>
      <c r="T223" s="110"/>
      <c r="U223" s="14">
        <f t="shared" si="81"/>
        <v>45658</v>
      </c>
      <c r="V223" s="14" t="e">
        <f t="shared" ca="1" si="81"/>
        <v>#NAME?</v>
      </c>
      <c r="W223" s="14" t="e">
        <f t="shared" ca="1" si="81"/>
        <v>#NAME?</v>
      </c>
      <c r="X223" s="14" t="e">
        <f t="shared" ca="1" si="81"/>
        <v>#NAME?</v>
      </c>
      <c r="Y223" s="14" t="e">
        <f t="shared" ca="1" si="81"/>
        <v>#NAME?</v>
      </c>
      <c r="Z223" s="14" t="e">
        <f t="shared" ca="1" si="81"/>
        <v>#NAME?</v>
      </c>
      <c r="AA223" s="14" t="e">
        <f t="shared" ca="1" si="81"/>
        <v>#NAME?</v>
      </c>
      <c r="AB223" s="14" t="e">
        <f t="shared" ca="1" si="81"/>
        <v>#NAME?</v>
      </c>
      <c r="AC223" s="14" t="e">
        <f t="shared" ca="1" si="81"/>
        <v>#NAME?</v>
      </c>
      <c r="AD223" s="14" t="e">
        <f t="shared" ca="1" si="81"/>
        <v>#NAME?</v>
      </c>
      <c r="AE223" s="14" t="e">
        <f t="shared" ca="1" si="81"/>
        <v>#NAME?</v>
      </c>
      <c r="AF223" s="14" t="e">
        <f t="shared" ca="1" si="81"/>
        <v>#NAME?</v>
      </c>
      <c r="AG223" s="14" t="e">
        <f t="shared" ca="1" si="81"/>
        <v>#NAME?</v>
      </c>
      <c r="AH223" s="14" t="e">
        <f t="shared" ca="1" si="81"/>
        <v>#NAME?</v>
      </c>
      <c r="AI223" s="14" t="e">
        <f t="shared" ca="1" si="81"/>
        <v>#NAME?</v>
      </c>
      <c r="AJ223" s="14" t="e">
        <f t="shared" ca="1" si="81"/>
        <v>#NAME?</v>
      </c>
      <c r="AK223" s="14" t="e">
        <f t="shared" ca="1" si="81"/>
        <v>#NAME?</v>
      </c>
      <c r="AL223" s="14" t="e">
        <f t="shared" ca="1" si="81"/>
        <v>#NAME?</v>
      </c>
      <c r="AM223" s="14" t="e">
        <f t="shared" ca="1" si="81"/>
        <v>#NAME?</v>
      </c>
      <c r="AN223" s="14" t="e">
        <f t="shared" ca="1" si="81"/>
        <v>#NAME?</v>
      </c>
      <c r="AO223" s="14" t="e">
        <f t="shared" ca="1" si="81"/>
        <v>#NAME?</v>
      </c>
      <c r="AP223" s="14" t="e">
        <f t="shared" ca="1" si="81"/>
        <v>#NAME?</v>
      </c>
      <c r="AQ223" s="14" t="e">
        <f t="shared" ca="1" si="81"/>
        <v>#NAME?</v>
      </c>
      <c r="AR223" s="14" t="e">
        <f t="shared" ca="1" si="81"/>
        <v>#NAME?</v>
      </c>
      <c r="AS223" s="16">
        <f>ROW()-3</f>
        <v>220</v>
      </c>
    </row>
    <row r="224" spans="1:45" s="22" customFormat="1" x14ac:dyDescent="0.25">
      <c r="A224" s="71" t="s">
        <v>136</v>
      </c>
      <c r="B224" s="87"/>
      <c r="C224" s="87">
        <v>0</v>
      </c>
      <c r="D224" s="87"/>
      <c r="E224" s="87">
        <v>532</v>
      </c>
      <c r="F224" s="87">
        <v>427</v>
      </c>
      <c r="G224" s="87"/>
      <c r="H224" s="87">
        <v>534</v>
      </c>
      <c r="I224" s="87"/>
      <c r="J224" s="87">
        <v>0</v>
      </c>
      <c r="K224" s="87"/>
      <c r="L224" s="24">
        <f>H224+J224</f>
        <v>534</v>
      </c>
      <c r="M224" s="87">
        <v>572</v>
      </c>
      <c r="N224" s="87">
        <v>508</v>
      </c>
      <c r="O224" s="87"/>
      <c r="P224" s="88">
        <v>14</v>
      </c>
      <c r="Q224" s="73" t="s">
        <v>136</v>
      </c>
      <c r="R224" s="103"/>
      <c r="S224" s="104">
        <v>50</v>
      </c>
      <c r="T224" s="103"/>
      <c r="U224" s="24">
        <f>S224+P224</f>
        <v>64</v>
      </c>
      <c r="V224" s="87">
        <v>18</v>
      </c>
      <c r="W224" s="87">
        <v>358</v>
      </c>
      <c r="X224" s="87"/>
      <c r="Y224" s="87"/>
      <c r="Z224" s="87"/>
      <c r="AA224" s="89"/>
      <c r="AB224" s="89"/>
      <c r="AC224" s="89"/>
      <c r="AD224" s="89"/>
      <c r="AE224" s="89"/>
      <c r="AF224" s="89"/>
      <c r="AG224" s="89"/>
      <c r="AH224" s="89"/>
      <c r="AI224" s="89"/>
      <c r="AJ224" s="89"/>
      <c r="AK224" s="89"/>
      <c r="AL224" s="89"/>
      <c r="AM224" s="89"/>
      <c r="AN224" s="89"/>
      <c r="AO224" s="89"/>
      <c r="AP224" s="89"/>
      <c r="AQ224" s="89"/>
      <c r="AR224" s="89"/>
      <c r="AS224" s="21"/>
    </row>
    <row r="225" spans="1:45" s="22" customFormat="1" x14ac:dyDescent="0.25">
      <c r="A225" s="71" t="s">
        <v>137</v>
      </c>
      <c r="B225" s="87"/>
      <c r="C225" s="87">
        <v>0</v>
      </c>
      <c r="D225" s="87"/>
      <c r="E225" s="87">
        <v>0</v>
      </c>
      <c r="F225" s="87">
        <v>0</v>
      </c>
      <c r="G225" s="87"/>
      <c r="H225" s="87">
        <v>0</v>
      </c>
      <c r="I225" s="87"/>
      <c r="J225" s="87">
        <v>0</v>
      </c>
      <c r="K225" s="87"/>
      <c r="L225" s="24">
        <f>H225+J225</f>
        <v>0</v>
      </c>
      <c r="M225" s="87">
        <v>0</v>
      </c>
      <c r="N225" s="87">
        <v>0</v>
      </c>
      <c r="O225" s="87"/>
      <c r="P225" s="88">
        <v>0</v>
      </c>
      <c r="Q225" s="73" t="s">
        <v>137</v>
      </c>
      <c r="R225" s="103"/>
      <c r="S225" s="104">
        <v>0</v>
      </c>
      <c r="T225" s="103"/>
      <c r="U225" s="24">
        <f>S225+P225</f>
        <v>0</v>
      </c>
      <c r="V225" s="87">
        <v>0</v>
      </c>
      <c r="W225" s="87">
        <v>0</v>
      </c>
      <c r="X225" s="87"/>
      <c r="Y225" s="87"/>
      <c r="Z225" s="87"/>
      <c r="AA225" s="89"/>
      <c r="AB225" s="89"/>
      <c r="AC225" s="89"/>
      <c r="AD225" s="89"/>
      <c r="AE225" s="89"/>
      <c r="AF225" s="89"/>
      <c r="AG225" s="89"/>
      <c r="AH225" s="89"/>
      <c r="AI225" s="89"/>
      <c r="AJ225" s="89"/>
      <c r="AK225" s="89"/>
      <c r="AL225" s="89"/>
      <c r="AM225" s="89"/>
      <c r="AN225" s="89"/>
      <c r="AO225" s="89"/>
      <c r="AP225" s="89"/>
      <c r="AQ225" s="89"/>
      <c r="AR225" s="89"/>
      <c r="AS225" s="21"/>
    </row>
    <row r="226" spans="1:45" s="22" customFormat="1" x14ac:dyDescent="0.25">
      <c r="A226" s="71" t="s">
        <v>138</v>
      </c>
      <c r="B226" s="87"/>
      <c r="C226" s="87">
        <v>0</v>
      </c>
      <c r="D226" s="87"/>
      <c r="E226" s="87">
        <v>532</v>
      </c>
      <c r="F226" s="87">
        <v>447</v>
      </c>
      <c r="G226" s="87"/>
      <c r="H226" s="87">
        <v>534</v>
      </c>
      <c r="I226" s="87"/>
      <c r="J226" s="87">
        <v>0</v>
      </c>
      <c r="K226" s="87"/>
      <c r="L226" s="24">
        <f>H226+J226</f>
        <v>534</v>
      </c>
      <c r="M226" s="87">
        <v>594</v>
      </c>
      <c r="N226" s="87">
        <v>508</v>
      </c>
      <c r="O226" s="87"/>
      <c r="P226" s="88">
        <v>14</v>
      </c>
      <c r="Q226" s="73" t="s">
        <v>138</v>
      </c>
      <c r="R226" s="103"/>
      <c r="S226" s="104">
        <v>50</v>
      </c>
      <c r="T226" s="103"/>
      <c r="U226" s="24">
        <f>S226+P226</f>
        <v>64</v>
      </c>
      <c r="V226" s="87">
        <v>18</v>
      </c>
      <c r="W226" s="87">
        <v>332</v>
      </c>
      <c r="X226" s="87"/>
      <c r="Y226" s="87"/>
      <c r="Z226" s="87"/>
      <c r="AA226" s="89"/>
      <c r="AB226" s="89"/>
      <c r="AC226" s="89"/>
      <c r="AD226" s="89"/>
      <c r="AE226" s="89"/>
      <c r="AF226" s="89"/>
      <c r="AG226" s="89"/>
      <c r="AH226" s="89"/>
      <c r="AI226" s="89"/>
      <c r="AJ226" s="89"/>
      <c r="AK226" s="89"/>
      <c r="AL226" s="89"/>
      <c r="AM226" s="89"/>
      <c r="AN226" s="89"/>
      <c r="AO226" s="89"/>
      <c r="AP226" s="89"/>
      <c r="AQ226" s="89"/>
      <c r="AR226" s="89"/>
      <c r="AS226" s="21"/>
    </row>
    <row r="227" spans="1:45" s="22" customFormat="1" x14ac:dyDescent="0.25">
      <c r="A227" s="71" t="s">
        <v>139</v>
      </c>
      <c r="B227" s="87"/>
      <c r="C227" s="87">
        <v>0</v>
      </c>
      <c r="D227" s="87"/>
      <c r="E227" s="87">
        <v>127</v>
      </c>
      <c r="F227" s="87">
        <v>92</v>
      </c>
      <c r="G227" s="87"/>
      <c r="H227" s="87">
        <v>1</v>
      </c>
      <c r="I227" s="87"/>
      <c r="J227" s="87">
        <v>0</v>
      </c>
      <c r="K227" s="87"/>
      <c r="L227" s="24">
        <f>H227+J227</f>
        <v>1</v>
      </c>
      <c r="M227" s="87">
        <v>0</v>
      </c>
      <c r="N227" s="87">
        <v>0</v>
      </c>
      <c r="O227" s="87"/>
      <c r="P227" s="88">
        <v>0</v>
      </c>
      <c r="Q227" s="73" t="s">
        <v>139</v>
      </c>
      <c r="R227" s="103"/>
      <c r="S227" s="104">
        <v>0</v>
      </c>
      <c r="T227" s="103"/>
      <c r="U227" s="24">
        <f>S227+P227</f>
        <v>0</v>
      </c>
      <c r="V227" s="87">
        <v>8</v>
      </c>
      <c r="W227" s="87">
        <v>135</v>
      </c>
      <c r="X227" s="87"/>
      <c r="Y227" s="87"/>
      <c r="Z227" s="87"/>
      <c r="AA227" s="89"/>
      <c r="AB227" s="89"/>
      <c r="AC227" s="89"/>
      <c r="AD227" s="89"/>
      <c r="AE227" s="89"/>
      <c r="AF227" s="89"/>
      <c r="AG227" s="89"/>
      <c r="AH227" s="89"/>
      <c r="AI227" s="89"/>
      <c r="AJ227" s="89"/>
      <c r="AK227" s="89"/>
      <c r="AL227" s="89"/>
      <c r="AM227" s="89"/>
      <c r="AN227" s="89"/>
      <c r="AO227" s="89"/>
      <c r="AP227" s="89"/>
      <c r="AQ227" s="89"/>
      <c r="AR227" s="89"/>
      <c r="AS227" s="21"/>
    </row>
    <row r="228" spans="1:45" s="22" customFormat="1" x14ac:dyDescent="0.25">
      <c r="A228" s="71" t="s">
        <v>140</v>
      </c>
      <c r="B228" s="87"/>
      <c r="C228" s="87">
        <v>0</v>
      </c>
      <c r="D228" s="87"/>
      <c r="E228" s="87">
        <v>0</v>
      </c>
      <c r="F228" s="87">
        <v>0</v>
      </c>
      <c r="G228" s="87"/>
      <c r="H228" s="87">
        <v>0</v>
      </c>
      <c r="I228" s="87"/>
      <c r="J228" s="87">
        <v>0</v>
      </c>
      <c r="K228" s="87"/>
      <c r="L228" s="24">
        <f>H228+J228</f>
        <v>0</v>
      </c>
      <c r="M228" s="87">
        <v>0</v>
      </c>
      <c r="N228" s="87">
        <v>0</v>
      </c>
      <c r="O228" s="87"/>
      <c r="P228" s="88">
        <v>0</v>
      </c>
      <c r="Q228" s="73" t="s">
        <v>140</v>
      </c>
      <c r="R228" s="103"/>
      <c r="S228" s="104">
        <v>0</v>
      </c>
      <c r="T228" s="103"/>
      <c r="U228" s="24">
        <f>S228+P228</f>
        <v>0</v>
      </c>
      <c r="V228" s="87">
        <v>0</v>
      </c>
      <c r="W228" s="87">
        <v>0</v>
      </c>
      <c r="X228" s="87"/>
      <c r="Y228" s="87"/>
      <c r="Z228" s="87"/>
      <c r="AA228" s="89"/>
      <c r="AB228" s="89"/>
      <c r="AC228" s="89"/>
      <c r="AD228" s="89"/>
      <c r="AE228" s="89"/>
      <c r="AF228" s="89"/>
      <c r="AG228" s="89"/>
      <c r="AH228" s="89"/>
      <c r="AI228" s="89"/>
      <c r="AJ228" s="89"/>
      <c r="AK228" s="89"/>
      <c r="AL228" s="89"/>
      <c r="AM228" s="89"/>
      <c r="AN228" s="89"/>
      <c r="AO228" s="89"/>
      <c r="AP228" s="89"/>
      <c r="AQ228" s="89"/>
      <c r="AR228" s="89"/>
      <c r="AS228" s="21"/>
    </row>
    <row r="229" spans="1:45" s="22" customFormat="1" x14ac:dyDescent="0.25">
      <c r="A229" s="30" t="str">
        <f>Q229</f>
        <v>Biomicroscopia de fundo de olho</v>
      </c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 s="33"/>
      <c r="Q229" s="73" t="s">
        <v>141</v>
      </c>
      <c r="R229" s="103"/>
      <c r="S229" s="104">
        <v>0</v>
      </c>
      <c r="T229" s="103"/>
      <c r="U229" s="24">
        <v>0</v>
      </c>
      <c r="V229" s="87">
        <v>0</v>
      </c>
      <c r="W229" s="87">
        <v>0</v>
      </c>
      <c r="X229" s="87"/>
      <c r="Y229" s="87"/>
      <c r="Z229" s="87"/>
      <c r="AA229" s="89"/>
      <c r="AB229" s="89"/>
      <c r="AC229" s="89"/>
      <c r="AD229" s="89"/>
      <c r="AE229" s="89"/>
      <c r="AF229" s="89"/>
      <c r="AG229" s="89"/>
      <c r="AH229" s="89"/>
      <c r="AI229" s="89"/>
      <c r="AJ229" s="89"/>
      <c r="AK229" s="89"/>
      <c r="AL229" s="89"/>
      <c r="AM229" s="89"/>
      <c r="AN229" s="89"/>
      <c r="AO229" s="89"/>
      <c r="AP229" s="89"/>
      <c r="AQ229" s="89"/>
      <c r="AR229" s="89"/>
      <c r="AS229" s="21"/>
    </row>
    <row r="230" spans="1:45" s="22" customFormat="1" ht="15" hidden="1" customHeight="1" x14ac:dyDescent="0.25">
      <c r="A230" s="30">
        <f>Q230</f>
        <v>0</v>
      </c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 s="33"/>
      <c r="Q230" s="73"/>
      <c r="R230" s="103"/>
      <c r="S230" s="104"/>
      <c r="T230" s="103"/>
      <c r="U230" s="24"/>
      <c r="V230" s="87"/>
      <c r="W230" s="87"/>
      <c r="X230" s="87"/>
      <c r="Y230" s="87"/>
      <c r="Z230" s="87"/>
      <c r="AA230" s="89"/>
      <c r="AB230" s="89"/>
      <c r="AC230" s="89"/>
      <c r="AD230" s="89"/>
      <c r="AE230" s="89"/>
      <c r="AF230" s="89"/>
      <c r="AG230" s="89"/>
      <c r="AH230" s="89"/>
      <c r="AI230" s="89"/>
      <c r="AJ230" s="89"/>
      <c r="AK230" s="89"/>
      <c r="AL230" s="89"/>
      <c r="AM230" s="89"/>
      <c r="AN230" s="89"/>
      <c r="AO230" s="89"/>
      <c r="AP230" s="89"/>
      <c r="AQ230" s="89"/>
      <c r="AR230" s="89"/>
      <c r="AS230" s="21"/>
    </row>
    <row r="231" spans="1:45" s="22" customFormat="1" ht="15" hidden="1" customHeight="1" x14ac:dyDescent="0.25">
      <c r="A231" s="30">
        <f>Q231</f>
        <v>0</v>
      </c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 s="33"/>
      <c r="Q231" s="73"/>
      <c r="R231" s="103"/>
      <c r="S231" s="104"/>
      <c r="T231" s="103"/>
      <c r="U231" s="24"/>
      <c r="V231" s="87"/>
      <c r="W231" s="87"/>
      <c r="X231" s="87"/>
      <c r="Y231" s="87"/>
      <c r="Z231" s="87"/>
      <c r="AA231" s="89"/>
      <c r="AB231" s="89"/>
      <c r="AC231" s="89"/>
      <c r="AD231" s="89"/>
      <c r="AE231" s="89"/>
      <c r="AF231" s="89"/>
      <c r="AG231" s="89"/>
      <c r="AH231" s="89"/>
      <c r="AI231" s="89"/>
      <c r="AJ231" s="89"/>
      <c r="AK231" s="89"/>
      <c r="AL231" s="89"/>
      <c r="AM231" s="89"/>
      <c r="AN231" s="89"/>
      <c r="AO231" s="89"/>
      <c r="AP231" s="89"/>
      <c r="AQ231" s="89"/>
      <c r="AR231" s="89"/>
      <c r="AS231" s="21"/>
    </row>
    <row r="232" spans="1:45" s="29" customFormat="1" x14ac:dyDescent="0.25">
      <c r="A232" s="95" t="s">
        <v>16</v>
      </c>
      <c r="B232" s="96"/>
      <c r="C232" s="96">
        <f>SUM(C224:C228)</f>
        <v>0</v>
      </c>
      <c r="D232" s="96"/>
      <c r="E232" s="96">
        <f t="shared" ref="E232:N232" si="82">SUM(E224:E228)</f>
        <v>1191</v>
      </c>
      <c r="F232" s="96">
        <f t="shared" si="82"/>
        <v>966</v>
      </c>
      <c r="G232" s="96"/>
      <c r="H232" s="96">
        <f t="shared" si="82"/>
        <v>1069</v>
      </c>
      <c r="I232" s="96"/>
      <c r="J232" s="96">
        <f t="shared" si="82"/>
        <v>0</v>
      </c>
      <c r="K232" s="96"/>
      <c r="L232" s="96">
        <f t="shared" si="82"/>
        <v>1069</v>
      </c>
      <c r="M232" s="96">
        <f t="shared" si="82"/>
        <v>1166</v>
      </c>
      <c r="N232" s="96">
        <f t="shared" si="82"/>
        <v>1016</v>
      </c>
      <c r="O232" s="96"/>
      <c r="P232" s="96">
        <f>SUM(P224:P228)</f>
        <v>28</v>
      </c>
      <c r="Q232" s="102" t="s">
        <v>16</v>
      </c>
      <c r="R232" s="100"/>
      <c r="S232" s="111">
        <f>SUM(S224:S229)</f>
        <v>100</v>
      </c>
      <c r="T232" s="100"/>
      <c r="U232" s="96">
        <f>SUM(U224:U229)</f>
        <v>128</v>
      </c>
      <c r="V232" s="96">
        <f>SUM(V224:V231)</f>
        <v>44</v>
      </c>
      <c r="W232" s="96">
        <f t="shared" ref="W232:AR232" si="83">SUM(W224:W231)</f>
        <v>825</v>
      </c>
      <c r="X232" s="96">
        <f t="shared" si="83"/>
        <v>0</v>
      </c>
      <c r="Y232" s="96">
        <f t="shared" si="83"/>
        <v>0</v>
      </c>
      <c r="Z232" s="96">
        <f t="shared" si="83"/>
        <v>0</v>
      </c>
      <c r="AA232" s="96">
        <f t="shared" si="83"/>
        <v>0</v>
      </c>
      <c r="AB232" s="96">
        <f t="shared" si="83"/>
        <v>0</v>
      </c>
      <c r="AC232" s="96">
        <f t="shared" si="83"/>
        <v>0</v>
      </c>
      <c r="AD232" s="96">
        <f t="shared" si="83"/>
        <v>0</v>
      </c>
      <c r="AE232" s="96">
        <f t="shared" si="83"/>
        <v>0</v>
      </c>
      <c r="AF232" s="96">
        <f t="shared" si="83"/>
        <v>0</v>
      </c>
      <c r="AG232" s="96">
        <f t="shared" si="83"/>
        <v>0</v>
      </c>
      <c r="AH232" s="96">
        <f t="shared" si="83"/>
        <v>0</v>
      </c>
      <c r="AI232" s="96">
        <f t="shared" si="83"/>
        <v>0</v>
      </c>
      <c r="AJ232" s="96">
        <f t="shared" si="83"/>
        <v>0</v>
      </c>
      <c r="AK232" s="96">
        <f t="shared" si="83"/>
        <v>0</v>
      </c>
      <c r="AL232" s="96">
        <f t="shared" si="83"/>
        <v>0</v>
      </c>
      <c r="AM232" s="96">
        <f t="shared" si="83"/>
        <v>0</v>
      </c>
      <c r="AN232" s="96">
        <f t="shared" si="83"/>
        <v>0</v>
      </c>
      <c r="AO232" s="96">
        <f t="shared" si="83"/>
        <v>0</v>
      </c>
      <c r="AP232" s="96">
        <f t="shared" si="83"/>
        <v>0</v>
      </c>
      <c r="AQ232" s="96">
        <f t="shared" si="83"/>
        <v>0</v>
      </c>
      <c r="AR232" s="96">
        <f t="shared" si="83"/>
        <v>0</v>
      </c>
      <c r="AS232" s="28"/>
    </row>
    <row r="233" spans="1:45" x14ac:dyDescent="0.25">
      <c r="A233" s="76">
        <f>Q233</f>
        <v>0</v>
      </c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6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</row>
    <row r="234" spans="1:45" s="86" customFormat="1" x14ac:dyDescent="0.25">
      <c r="A234" s="10" t="s">
        <v>142</v>
      </c>
      <c r="B234" s="109"/>
      <c r="C234" s="11" t="str">
        <f t="shared" ref="C234:AR234" si="84">C$4</f>
        <v>26-31-jul-24</v>
      </c>
      <c r="D234" s="11"/>
      <c r="E234" s="11">
        <f t="shared" si="84"/>
        <v>45505</v>
      </c>
      <c r="F234" s="11" t="e">
        <f t="shared" ca="1" si="84"/>
        <v>#NAME?</v>
      </c>
      <c r="G234" s="109"/>
      <c r="H234" s="11" t="str">
        <f t="shared" si="84"/>
        <v>01-25-Out-24</v>
      </c>
      <c r="I234" s="109"/>
      <c r="J234" s="11" t="str">
        <f t="shared" si="84"/>
        <v>26-31-Out-24</v>
      </c>
      <c r="K234" s="109"/>
      <c r="L234" s="11">
        <f t="shared" si="84"/>
        <v>45566</v>
      </c>
      <c r="M234" s="11" t="e">
        <f t="shared" ca="1" si="84"/>
        <v>#NAME?</v>
      </c>
      <c r="N234" s="11" t="e">
        <f t="shared" ca="1" si="84"/>
        <v>#NAME?</v>
      </c>
      <c r="O234" s="109"/>
      <c r="P234" s="11" t="str">
        <f t="shared" si="84"/>
        <v>01-20/01 de 2025</v>
      </c>
      <c r="Q234" s="44" t="s">
        <v>143</v>
      </c>
      <c r="R234" s="110"/>
      <c r="S234" s="46" t="str">
        <f t="shared" si="84"/>
        <v>21-31/01 de 2025</v>
      </c>
      <c r="T234" s="110"/>
      <c r="U234" s="14">
        <f t="shared" si="84"/>
        <v>45658</v>
      </c>
      <c r="V234" s="14" t="e">
        <f t="shared" ca="1" si="84"/>
        <v>#NAME?</v>
      </c>
      <c r="W234" s="14" t="e">
        <f t="shared" ca="1" si="84"/>
        <v>#NAME?</v>
      </c>
      <c r="X234" s="14" t="e">
        <f t="shared" ca="1" si="84"/>
        <v>#NAME?</v>
      </c>
      <c r="Y234" s="14" t="e">
        <f t="shared" ca="1" si="84"/>
        <v>#NAME?</v>
      </c>
      <c r="Z234" s="14" t="e">
        <f t="shared" ca="1" si="84"/>
        <v>#NAME?</v>
      </c>
      <c r="AA234" s="14" t="e">
        <f t="shared" ca="1" si="84"/>
        <v>#NAME?</v>
      </c>
      <c r="AB234" s="14" t="e">
        <f t="shared" ca="1" si="84"/>
        <v>#NAME?</v>
      </c>
      <c r="AC234" s="14" t="e">
        <f t="shared" ca="1" si="84"/>
        <v>#NAME?</v>
      </c>
      <c r="AD234" s="14" t="e">
        <f t="shared" ca="1" si="84"/>
        <v>#NAME?</v>
      </c>
      <c r="AE234" s="14" t="e">
        <f t="shared" ca="1" si="84"/>
        <v>#NAME?</v>
      </c>
      <c r="AF234" s="14" t="e">
        <f t="shared" ca="1" si="84"/>
        <v>#NAME?</v>
      </c>
      <c r="AG234" s="14" t="e">
        <f t="shared" ca="1" si="84"/>
        <v>#NAME?</v>
      </c>
      <c r="AH234" s="14" t="e">
        <f t="shared" ca="1" si="84"/>
        <v>#NAME?</v>
      </c>
      <c r="AI234" s="14" t="e">
        <f t="shared" ca="1" si="84"/>
        <v>#NAME?</v>
      </c>
      <c r="AJ234" s="14" t="e">
        <f t="shared" ca="1" si="84"/>
        <v>#NAME?</v>
      </c>
      <c r="AK234" s="14" t="e">
        <f t="shared" ca="1" si="84"/>
        <v>#NAME?</v>
      </c>
      <c r="AL234" s="14" t="e">
        <f t="shared" ca="1" si="84"/>
        <v>#NAME?</v>
      </c>
      <c r="AM234" s="14" t="e">
        <f t="shared" ca="1" si="84"/>
        <v>#NAME?</v>
      </c>
      <c r="AN234" s="14" t="e">
        <f t="shared" ca="1" si="84"/>
        <v>#NAME?</v>
      </c>
      <c r="AO234" s="14" t="e">
        <f t="shared" ca="1" si="84"/>
        <v>#NAME?</v>
      </c>
      <c r="AP234" s="14" t="e">
        <f t="shared" ca="1" si="84"/>
        <v>#NAME?</v>
      </c>
      <c r="AQ234" s="14" t="e">
        <f t="shared" ca="1" si="84"/>
        <v>#NAME?</v>
      </c>
      <c r="AR234" s="14" t="e">
        <f t="shared" ca="1" si="84"/>
        <v>#NAME?</v>
      </c>
      <c r="AS234" s="16">
        <f>ROW()-3</f>
        <v>231</v>
      </c>
    </row>
    <row r="235" spans="1:45" s="22" customFormat="1" x14ac:dyDescent="0.25">
      <c r="A235" s="71" t="s">
        <v>144</v>
      </c>
      <c r="B235" s="87"/>
      <c r="C235" s="87">
        <v>0</v>
      </c>
      <c r="D235" s="87"/>
      <c r="E235" s="87">
        <v>26</v>
      </c>
      <c r="F235" s="87">
        <v>30</v>
      </c>
      <c r="G235" s="87"/>
      <c r="H235" s="87">
        <v>0</v>
      </c>
      <c r="I235" s="87"/>
      <c r="J235" s="87">
        <v>0</v>
      </c>
      <c r="K235" s="87"/>
      <c r="L235" s="24">
        <f>H235+J235</f>
        <v>0</v>
      </c>
      <c r="M235" s="87">
        <v>72</v>
      </c>
      <c r="N235" s="87">
        <v>0</v>
      </c>
      <c r="O235" s="87"/>
      <c r="P235" s="88">
        <v>7</v>
      </c>
      <c r="Q235" s="73" t="s">
        <v>145</v>
      </c>
      <c r="R235" s="103"/>
      <c r="S235" s="104">
        <v>1</v>
      </c>
      <c r="T235" s="103"/>
      <c r="U235" s="24">
        <f>S235+P235</f>
        <v>8</v>
      </c>
      <c r="V235" s="87">
        <v>3</v>
      </c>
      <c r="W235" s="87">
        <v>4458</v>
      </c>
      <c r="X235" s="87"/>
      <c r="Y235" s="87"/>
      <c r="Z235" s="87"/>
      <c r="AA235" s="89"/>
      <c r="AB235" s="89"/>
      <c r="AC235" s="89"/>
      <c r="AD235" s="89"/>
      <c r="AE235" s="89"/>
      <c r="AF235" s="89"/>
      <c r="AG235" s="89"/>
      <c r="AH235" s="89"/>
      <c r="AI235" s="89"/>
      <c r="AJ235" s="89"/>
      <c r="AK235" s="89"/>
      <c r="AL235" s="89"/>
      <c r="AM235" s="89"/>
      <c r="AN235" s="89"/>
      <c r="AO235" s="89"/>
      <c r="AP235" s="89"/>
      <c r="AQ235" s="89"/>
      <c r="AR235" s="89"/>
      <c r="AS235" s="21"/>
    </row>
    <row r="236" spans="1:45" s="22" customFormat="1" x14ac:dyDescent="0.25">
      <c r="A236" s="71" t="str">
        <f>Q236</f>
        <v>Biópsias gerais</v>
      </c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24"/>
      <c r="M236" s="87"/>
      <c r="N236" s="87"/>
      <c r="O236" s="87"/>
      <c r="P236" s="88"/>
      <c r="Q236" s="73" t="s">
        <v>146</v>
      </c>
      <c r="R236" s="103"/>
      <c r="S236" s="104"/>
      <c r="T236" s="103"/>
      <c r="U236" s="24"/>
      <c r="V236" s="87">
        <v>0</v>
      </c>
      <c r="W236" s="87">
        <v>38</v>
      </c>
      <c r="X236" s="87"/>
      <c r="Y236" s="87"/>
      <c r="Z236" s="87"/>
      <c r="AA236" s="89"/>
      <c r="AB236" s="89"/>
      <c r="AC236" s="89"/>
      <c r="AD236" s="89"/>
      <c r="AE236" s="89"/>
      <c r="AF236" s="89"/>
      <c r="AG236" s="89"/>
      <c r="AH236" s="89"/>
      <c r="AI236" s="89"/>
      <c r="AJ236" s="89"/>
      <c r="AK236" s="89"/>
      <c r="AL236" s="89"/>
      <c r="AM236" s="89"/>
      <c r="AN236" s="89"/>
      <c r="AO236" s="89"/>
      <c r="AP236" s="89"/>
      <c r="AQ236" s="89"/>
      <c r="AR236" s="89"/>
      <c r="AS236" s="21"/>
    </row>
    <row r="237" spans="1:45" s="29" customFormat="1" x14ac:dyDescent="0.25">
      <c r="A237" s="95" t="s">
        <v>16</v>
      </c>
      <c r="B237" s="96"/>
      <c r="C237" s="96">
        <f>SUM(C192:C235)</f>
        <v>418</v>
      </c>
      <c r="D237" s="96"/>
      <c r="E237" s="96">
        <f>SUM(E235:E236)</f>
        <v>26</v>
      </c>
      <c r="F237" s="96">
        <f>SUM(F235:F236)</f>
        <v>30</v>
      </c>
      <c r="G237" s="96"/>
      <c r="H237" s="96">
        <f>SUM(H235:H236)</f>
        <v>0</v>
      </c>
      <c r="I237" s="96"/>
      <c r="J237" s="96">
        <f>SUM(J235:J236)</f>
        <v>0</v>
      </c>
      <c r="K237" s="87"/>
      <c r="L237" s="87"/>
      <c r="M237" s="96">
        <f>SUM(M235:M236)</f>
        <v>72</v>
      </c>
      <c r="N237" s="87"/>
      <c r="O237" s="96"/>
      <c r="P237" s="96">
        <f>SUM(P235:P236)</f>
        <v>7</v>
      </c>
      <c r="Q237" s="102" t="s">
        <v>16</v>
      </c>
      <c r="R237" s="100"/>
      <c r="S237" s="96">
        <f>SUM(S235:S236)</f>
        <v>1</v>
      </c>
      <c r="T237" s="100"/>
      <c r="U237" s="96">
        <f>SUM(U192:U235)</f>
        <v>100821</v>
      </c>
      <c r="V237" s="96">
        <f>SUM(V235:V236)</f>
        <v>3</v>
      </c>
      <c r="W237" s="96">
        <f t="shared" ref="W237:AR237" si="85">SUM(W235:W236)</f>
        <v>4496</v>
      </c>
      <c r="X237" s="96">
        <f t="shared" si="85"/>
        <v>0</v>
      </c>
      <c r="Y237" s="96">
        <f t="shared" si="85"/>
        <v>0</v>
      </c>
      <c r="Z237" s="96">
        <f t="shared" si="85"/>
        <v>0</v>
      </c>
      <c r="AA237" s="96">
        <f t="shared" si="85"/>
        <v>0</v>
      </c>
      <c r="AB237" s="96">
        <f t="shared" si="85"/>
        <v>0</v>
      </c>
      <c r="AC237" s="96">
        <f t="shared" si="85"/>
        <v>0</v>
      </c>
      <c r="AD237" s="96">
        <f t="shared" si="85"/>
        <v>0</v>
      </c>
      <c r="AE237" s="96">
        <f t="shared" si="85"/>
        <v>0</v>
      </c>
      <c r="AF237" s="96">
        <f t="shared" si="85"/>
        <v>0</v>
      </c>
      <c r="AG237" s="96">
        <f t="shared" si="85"/>
        <v>0</v>
      </c>
      <c r="AH237" s="96">
        <f t="shared" si="85"/>
        <v>0</v>
      </c>
      <c r="AI237" s="96">
        <f t="shared" si="85"/>
        <v>0</v>
      </c>
      <c r="AJ237" s="96">
        <f t="shared" si="85"/>
        <v>0</v>
      </c>
      <c r="AK237" s="96">
        <f t="shared" si="85"/>
        <v>0</v>
      </c>
      <c r="AL237" s="96">
        <f t="shared" si="85"/>
        <v>0</v>
      </c>
      <c r="AM237" s="96">
        <f t="shared" si="85"/>
        <v>0</v>
      </c>
      <c r="AN237" s="96">
        <f t="shared" si="85"/>
        <v>0</v>
      </c>
      <c r="AO237" s="96">
        <f t="shared" si="85"/>
        <v>0</v>
      </c>
      <c r="AP237" s="96">
        <f t="shared" si="85"/>
        <v>0</v>
      </c>
      <c r="AQ237" s="96">
        <f t="shared" si="85"/>
        <v>0</v>
      </c>
      <c r="AR237" s="96">
        <f t="shared" si="85"/>
        <v>0</v>
      </c>
      <c r="AS237" s="28"/>
    </row>
    <row r="238" spans="1:45" x14ac:dyDescent="0.25">
      <c r="A238" s="112">
        <f>Q238</f>
        <v>0</v>
      </c>
    </row>
    <row r="239" spans="1:45" ht="15.75" customHeight="1" x14ac:dyDescent="0.25">
      <c r="A239" t="str">
        <f>Q239</f>
        <v>Centro Especializado em Odontologia (CEO I)</v>
      </c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 s="33"/>
      <c r="Q239" s="113" t="s">
        <v>147</v>
      </c>
      <c r="R239" s="114"/>
      <c r="S239" s="114"/>
      <c r="T239" s="114"/>
      <c r="U239" s="114"/>
      <c r="V239" s="114"/>
      <c r="W239" s="114"/>
      <c r="X239" s="114"/>
      <c r="Y239" s="114"/>
      <c r="Z239" s="114"/>
      <c r="AA239" s="114"/>
      <c r="AB239" s="114"/>
      <c r="AC239" s="114"/>
      <c r="AD239" s="114"/>
      <c r="AE239" s="114"/>
      <c r="AF239" s="114"/>
      <c r="AG239" s="114"/>
      <c r="AH239" s="114"/>
      <c r="AI239" s="114"/>
      <c r="AJ239" s="114"/>
      <c r="AK239" s="114"/>
      <c r="AL239" s="114"/>
      <c r="AM239" s="114"/>
      <c r="AN239" s="114"/>
      <c r="AO239" s="114"/>
      <c r="AP239" s="114"/>
      <c r="AQ239" s="114"/>
      <c r="AR239" s="115"/>
    </row>
    <row r="240" spans="1:45" s="17" customFormat="1" ht="25.5" x14ac:dyDescent="0.25">
      <c r="A240" s="10" t="s">
        <v>148</v>
      </c>
      <c r="B240" s="11" t="str">
        <f>B$4</f>
        <v>Meta Parcial</v>
      </c>
      <c r="C240" s="11" t="str">
        <f t="shared" ref="C240:AR240" si="86">C$4</f>
        <v>26-31-jul-24</v>
      </c>
      <c r="D240" s="11" t="str">
        <f t="shared" si="86"/>
        <v>Meta Mensal</v>
      </c>
      <c r="E240" s="11">
        <f t="shared" si="86"/>
        <v>45505</v>
      </c>
      <c r="F240" s="11" t="e">
        <f t="shared" ca="1" si="86"/>
        <v>#NAME?</v>
      </c>
      <c r="G240" s="11" t="str">
        <f t="shared" si="86"/>
        <v>Meta Parcial</v>
      </c>
      <c r="H240" s="11" t="str">
        <f t="shared" si="86"/>
        <v>01-25-Out-24</v>
      </c>
      <c r="I240" s="11" t="str">
        <f t="shared" si="86"/>
        <v>Meta Parcial</v>
      </c>
      <c r="J240" s="11" t="str">
        <f t="shared" si="86"/>
        <v>26-31-Out-24</v>
      </c>
      <c r="K240" s="11" t="str">
        <f t="shared" si="86"/>
        <v>Meta Mensal</v>
      </c>
      <c r="L240" s="11">
        <f t="shared" si="86"/>
        <v>45566</v>
      </c>
      <c r="M240" s="11" t="e">
        <f t="shared" ca="1" si="86"/>
        <v>#NAME?</v>
      </c>
      <c r="N240" s="11" t="e">
        <f t="shared" ca="1" si="86"/>
        <v>#NAME?</v>
      </c>
      <c r="O240" s="11" t="str">
        <f t="shared" si="86"/>
        <v>Meta Parcial</v>
      </c>
      <c r="P240" s="11" t="str">
        <f t="shared" si="86"/>
        <v>01-20/01 de 2025</v>
      </c>
      <c r="Q240" s="13" t="s">
        <v>149</v>
      </c>
      <c r="R240" s="14" t="str">
        <f t="shared" si="86"/>
        <v>Meta Parcial</v>
      </c>
      <c r="S240" s="14" t="str">
        <f t="shared" si="86"/>
        <v>21-31/01 de 2025</v>
      </c>
      <c r="T240" s="14" t="str">
        <f t="shared" si="86"/>
        <v>Meta Mensal</v>
      </c>
      <c r="U240" s="14">
        <f t="shared" si="86"/>
        <v>45658</v>
      </c>
      <c r="V240" s="14" t="e">
        <f t="shared" ca="1" si="86"/>
        <v>#NAME?</v>
      </c>
      <c r="W240" s="14" t="e">
        <f t="shared" ca="1" si="86"/>
        <v>#NAME?</v>
      </c>
      <c r="X240" s="14" t="e">
        <f t="shared" ca="1" si="86"/>
        <v>#NAME?</v>
      </c>
      <c r="Y240" s="14" t="e">
        <f t="shared" ca="1" si="86"/>
        <v>#NAME?</v>
      </c>
      <c r="Z240" s="14" t="e">
        <f t="shared" ca="1" si="86"/>
        <v>#NAME?</v>
      </c>
      <c r="AA240" s="14" t="e">
        <f t="shared" ca="1" si="86"/>
        <v>#NAME?</v>
      </c>
      <c r="AB240" s="14" t="e">
        <f t="shared" ca="1" si="86"/>
        <v>#NAME?</v>
      </c>
      <c r="AC240" s="14" t="e">
        <f t="shared" ca="1" si="86"/>
        <v>#NAME?</v>
      </c>
      <c r="AD240" s="14" t="e">
        <f t="shared" ca="1" si="86"/>
        <v>#NAME?</v>
      </c>
      <c r="AE240" s="14" t="e">
        <f t="shared" ca="1" si="86"/>
        <v>#NAME?</v>
      </c>
      <c r="AF240" s="14" t="e">
        <f t="shared" ca="1" si="86"/>
        <v>#NAME?</v>
      </c>
      <c r="AG240" s="14" t="e">
        <f t="shared" ca="1" si="86"/>
        <v>#NAME?</v>
      </c>
      <c r="AH240" s="14" t="e">
        <f t="shared" ca="1" si="86"/>
        <v>#NAME?</v>
      </c>
      <c r="AI240" s="14" t="e">
        <f t="shared" ca="1" si="86"/>
        <v>#NAME?</v>
      </c>
      <c r="AJ240" s="14" t="e">
        <f t="shared" ca="1" si="86"/>
        <v>#NAME?</v>
      </c>
      <c r="AK240" s="14" t="e">
        <f t="shared" ca="1" si="86"/>
        <v>#NAME?</v>
      </c>
      <c r="AL240" s="14" t="e">
        <f t="shared" ca="1" si="86"/>
        <v>#NAME?</v>
      </c>
      <c r="AM240" s="14" t="e">
        <f t="shared" ca="1" si="86"/>
        <v>#NAME?</v>
      </c>
      <c r="AN240" s="14" t="e">
        <f t="shared" ca="1" si="86"/>
        <v>#NAME?</v>
      </c>
      <c r="AO240" s="14" t="e">
        <f t="shared" ca="1" si="86"/>
        <v>#NAME?</v>
      </c>
      <c r="AP240" s="14" t="e">
        <f t="shared" ca="1" si="86"/>
        <v>#NAME?</v>
      </c>
      <c r="AQ240" s="14" t="e">
        <f t="shared" ca="1" si="86"/>
        <v>#NAME?</v>
      </c>
      <c r="AR240" s="14" t="e">
        <f t="shared" ca="1" si="86"/>
        <v>#NAME?</v>
      </c>
      <c r="AS240" s="16">
        <f>ROW()-3</f>
        <v>237</v>
      </c>
    </row>
    <row r="241" spans="1:45" s="22" customFormat="1" x14ac:dyDescent="0.25">
      <c r="A241" s="23" t="s">
        <v>150</v>
      </c>
      <c r="B241" s="38">
        <f>(D241/31)*6</f>
        <v>46.451612903225808</v>
      </c>
      <c r="C241" s="87">
        <v>6</v>
      </c>
      <c r="D241" s="38">
        <v>240</v>
      </c>
      <c r="E241" s="87">
        <v>253</v>
      </c>
      <c r="F241" s="87">
        <v>257</v>
      </c>
      <c r="G241" s="20">
        <f>ROUND(((K241/31)*25),0)</f>
        <v>194</v>
      </c>
      <c r="H241" s="87">
        <v>241</v>
      </c>
      <c r="I241" s="20">
        <f>ROUND(((K241/31)*6),0)</f>
        <v>46</v>
      </c>
      <c r="J241" s="87">
        <v>4</v>
      </c>
      <c r="K241" s="87">
        <f>D241</f>
        <v>240</v>
      </c>
      <c r="L241" s="24">
        <f>H241+J241</f>
        <v>245</v>
      </c>
      <c r="M241" s="87">
        <v>240</v>
      </c>
      <c r="N241" s="87">
        <v>249</v>
      </c>
      <c r="O241" s="72">
        <f>ROUND((K241/31)*20,0)</f>
        <v>155</v>
      </c>
      <c r="P241" s="88">
        <v>146</v>
      </c>
      <c r="Q241" s="23" t="s">
        <v>150</v>
      </c>
      <c r="R241" s="20">
        <f>ROUND((T241/31)*11,0)</f>
        <v>85</v>
      </c>
      <c r="S241" s="88">
        <v>108</v>
      </c>
      <c r="T241" s="87">
        <v>240</v>
      </c>
      <c r="U241" s="24">
        <f>S241+P241</f>
        <v>254</v>
      </c>
      <c r="V241" s="87">
        <v>242</v>
      </c>
      <c r="W241" s="87">
        <v>241</v>
      </c>
      <c r="X241" s="87"/>
      <c r="Y241" s="87"/>
      <c r="Z241" s="87"/>
      <c r="AA241" s="89"/>
      <c r="AB241" s="89"/>
      <c r="AC241" s="89"/>
      <c r="AD241" s="89"/>
      <c r="AE241" s="89"/>
      <c r="AF241" s="89"/>
      <c r="AG241" s="89"/>
      <c r="AH241" s="89"/>
      <c r="AI241" s="89"/>
      <c r="AJ241" s="89"/>
      <c r="AK241" s="89"/>
      <c r="AL241" s="89"/>
      <c r="AM241" s="89"/>
      <c r="AN241" s="89"/>
      <c r="AO241" s="89"/>
      <c r="AP241" s="89"/>
      <c r="AQ241" s="89"/>
      <c r="AR241" s="89"/>
      <c r="AS241" s="21"/>
    </row>
    <row r="242" spans="1:45" s="22" customFormat="1" x14ac:dyDescent="0.25">
      <c r="A242" s="23" t="s">
        <v>151</v>
      </c>
      <c r="B242" s="38">
        <f>(D242/31)*6</f>
        <v>69.677419354838719</v>
      </c>
      <c r="C242" s="87">
        <v>45</v>
      </c>
      <c r="D242" s="38">
        <v>360</v>
      </c>
      <c r="E242" s="87">
        <v>411</v>
      </c>
      <c r="F242" s="87">
        <v>396</v>
      </c>
      <c r="G242" s="20">
        <f>ROUND(((K242/31)*25),0)</f>
        <v>290</v>
      </c>
      <c r="H242" s="87">
        <v>253</v>
      </c>
      <c r="I242" s="20">
        <f>ROUND(((K242/31)*6),0)</f>
        <v>70</v>
      </c>
      <c r="J242" s="87">
        <v>110</v>
      </c>
      <c r="K242" s="87">
        <f>D242</f>
        <v>360</v>
      </c>
      <c r="L242" s="24">
        <f>H242+J242</f>
        <v>363</v>
      </c>
      <c r="M242" s="87">
        <v>402</v>
      </c>
      <c r="N242" s="87">
        <v>397</v>
      </c>
      <c r="O242" s="72">
        <f>ROUND((K242/31)*20,0)</f>
        <v>232</v>
      </c>
      <c r="P242" s="88">
        <v>215</v>
      </c>
      <c r="Q242" s="23" t="s">
        <v>151</v>
      </c>
      <c r="R242" s="20">
        <f>ROUND((T242/31)*11,0)</f>
        <v>128</v>
      </c>
      <c r="S242" s="88">
        <v>150</v>
      </c>
      <c r="T242" s="87">
        <v>360</v>
      </c>
      <c r="U242" s="24">
        <f>S242+P242</f>
        <v>365</v>
      </c>
      <c r="V242" s="87">
        <v>367</v>
      </c>
      <c r="W242" s="87">
        <v>362</v>
      </c>
      <c r="X242" s="87"/>
      <c r="Y242" s="87"/>
      <c r="Z242" s="87"/>
      <c r="AA242" s="89"/>
      <c r="AB242" s="89"/>
      <c r="AC242" s="89"/>
      <c r="AD242" s="89"/>
      <c r="AE242" s="89"/>
      <c r="AF242" s="89"/>
      <c r="AG242" s="89"/>
      <c r="AH242" s="89"/>
      <c r="AI242" s="89"/>
      <c r="AJ242" s="89"/>
      <c r="AK242" s="89"/>
      <c r="AL242" s="89"/>
      <c r="AM242" s="89"/>
      <c r="AN242" s="89"/>
      <c r="AO242" s="89"/>
      <c r="AP242" s="89"/>
      <c r="AQ242" s="89"/>
      <c r="AR242" s="89"/>
      <c r="AS242" s="21"/>
    </row>
    <row r="243" spans="1:45" s="29" customFormat="1" x14ac:dyDescent="0.25">
      <c r="A243" s="25" t="s">
        <v>16</v>
      </c>
      <c r="B243" s="27">
        <f>SUM(B241:B242)</f>
        <v>116.12903225806453</v>
      </c>
      <c r="C243" s="27">
        <f>SUM(C241:C242)</f>
        <v>51</v>
      </c>
      <c r="D243" s="27">
        <f>SUM(D241:D242)</f>
        <v>600</v>
      </c>
      <c r="E243" s="27">
        <f t="shared" ref="E243:AR243" si="87">SUM(E241:E242)</f>
        <v>664</v>
      </c>
      <c r="F243" s="27">
        <f t="shared" si="87"/>
        <v>653</v>
      </c>
      <c r="G243" s="27">
        <f t="shared" si="87"/>
        <v>484</v>
      </c>
      <c r="H243" s="27">
        <f t="shared" si="87"/>
        <v>494</v>
      </c>
      <c r="I243" s="27">
        <f t="shared" si="87"/>
        <v>116</v>
      </c>
      <c r="J243" s="27">
        <f t="shared" si="87"/>
        <v>114</v>
      </c>
      <c r="K243" s="27">
        <f t="shared" si="87"/>
        <v>600</v>
      </c>
      <c r="L243" s="27">
        <f t="shared" si="87"/>
        <v>608</v>
      </c>
      <c r="M243" s="27">
        <f t="shared" si="87"/>
        <v>642</v>
      </c>
      <c r="N243" s="27">
        <f t="shared" si="87"/>
        <v>646</v>
      </c>
      <c r="O243" s="27">
        <f t="shared" si="87"/>
        <v>387</v>
      </c>
      <c r="P243" s="27">
        <f t="shared" si="87"/>
        <v>361</v>
      </c>
      <c r="Q243" s="25" t="s">
        <v>16</v>
      </c>
      <c r="R243" s="27">
        <f t="shared" si="87"/>
        <v>213</v>
      </c>
      <c r="S243" s="27">
        <f t="shared" si="87"/>
        <v>258</v>
      </c>
      <c r="T243" s="27">
        <f t="shared" si="87"/>
        <v>600</v>
      </c>
      <c r="U243" s="27">
        <f t="shared" si="87"/>
        <v>619</v>
      </c>
      <c r="V243" s="27">
        <f t="shared" si="87"/>
        <v>609</v>
      </c>
      <c r="W243" s="27">
        <f t="shared" si="87"/>
        <v>603</v>
      </c>
      <c r="X243" s="27">
        <f t="shared" si="87"/>
        <v>0</v>
      </c>
      <c r="Y243" s="27">
        <f t="shared" si="87"/>
        <v>0</v>
      </c>
      <c r="Z243" s="27">
        <f t="shared" si="87"/>
        <v>0</v>
      </c>
      <c r="AA243" s="27">
        <f t="shared" si="87"/>
        <v>0</v>
      </c>
      <c r="AB243" s="27">
        <f t="shared" si="87"/>
        <v>0</v>
      </c>
      <c r="AC243" s="27">
        <f t="shared" si="87"/>
        <v>0</v>
      </c>
      <c r="AD243" s="27">
        <f t="shared" si="87"/>
        <v>0</v>
      </c>
      <c r="AE243" s="27">
        <f t="shared" si="87"/>
        <v>0</v>
      </c>
      <c r="AF243" s="27">
        <f t="shared" si="87"/>
        <v>0</v>
      </c>
      <c r="AG243" s="27">
        <f t="shared" si="87"/>
        <v>0</v>
      </c>
      <c r="AH243" s="27">
        <f t="shared" si="87"/>
        <v>0</v>
      </c>
      <c r="AI243" s="27">
        <f t="shared" si="87"/>
        <v>0</v>
      </c>
      <c r="AJ243" s="27">
        <f t="shared" si="87"/>
        <v>0</v>
      </c>
      <c r="AK243" s="27">
        <f t="shared" si="87"/>
        <v>0</v>
      </c>
      <c r="AL243" s="27">
        <f t="shared" si="87"/>
        <v>0</v>
      </c>
      <c r="AM243" s="27">
        <f t="shared" si="87"/>
        <v>0</v>
      </c>
      <c r="AN243" s="27">
        <f t="shared" si="87"/>
        <v>0</v>
      </c>
      <c r="AO243" s="27">
        <f t="shared" si="87"/>
        <v>0</v>
      </c>
      <c r="AP243" s="27">
        <f t="shared" si="87"/>
        <v>0</v>
      </c>
      <c r="AQ243" s="27">
        <f t="shared" si="87"/>
        <v>0</v>
      </c>
      <c r="AR243" s="27">
        <f t="shared" si="87"/>
        <v>0</v>
      </c>
      <c r="AS243" s="28"/>
    </row>
    <row r="244" spans="1:45" x14ac:dyDescent="0.25">
      <c r="A244" s="76">
        <f>Q244</f>
        <v>0</v>
      </c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6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  <c r="AN244" s="77"/>
      <c r="AO244" s="77"/>
      <c r="AP244" s="77"/>
      <c r="AQ244" s="77"/>
      <c r="AR244" s="77"/>
    </row>
    <row r="245" spans="1:45" s="17" customFormat="1" ht="25.5" x14ac:dyDescent="0.25">
      <c r="A245" s="10" t="s">
        <v>152</v>
      </c>
      <c r="B245" s="11" t="str">
        <f>B$4</f>
        <v>Meta Parcial</v>
      </c>
      <c r="C245" s="11" t="str">
        <f t="shared" ref="C245:AR245" si="88">C$4</f>
        <v>26-31-jul-24</v>
      </c>
      <c r="D245" s="11" t="str">
        <f t="shared" si="88"/>
        <v>Meta Mensal</v>
      </c>
      <c r="E245" s="11">
        <f t="shared" si="88"/>
        <v>45505</v>
      </c>
      <c r="F245" s="11" t="e">
        <f t="shared" ca="1" si="88"/>
        <v>#NAME?</v>
      </c>
      <c r="G245" s="11" t="str">
        <f t="shared" si="88"/>
        <v>Meta Parcial</v>
      </c>
      <c r="H245" s="11" t="str">
        <f t="shared" si="88"/>
        <v>01-25-Out-24</v>
      </c>
      <c r="I245" s="11" t="str">
        <f t="shared" si="88"/>
        <v>Meta Parcial</v>
      </c>
      <c r="J245" s="11" t="str">
        <f t="shared" si="88"/>
        <v>26-31-Out-24</v>
      </c>
      <c r="K245" s="11" t="str">
        <f t="shared" si="88"/>
        <v>Meta Mensal</v>
      </c>
      <c r="L245" s="11">
        <f t="shared" si="88"/>
        <v>45566</v>
      </c>
      <c r="M245" s="11" t="e">
        <f t="shared" ca="1" si="88"/>
        <v>#NAME?</v>
      </c>
      <c r="N245" s="11" t="e">
        <f t="shared" ca="1" si="88"/>
        <v>#NAME?</v>
      </c>
      <c r="O245" s="11" t="str">
        <f t="shared" si="88"/>
        <v>Meta Parcial</v>
      </c>
      <c r="P245" s="11" t="str">
        <f t="shared" si="88"/>
        <v>01-20/01 de 2025</v>
      </c>
      <c r="Q245" s="13" t="s">
        <v>153</v>
      </c>
      <c r="R245" s="14" t="str">
        <f t="shared" si="88"/>
        <v>Meta Parcial</v>
      </c>
      <c r="S245" s="14" t="str">
        <f t="shared" si="88"/>
        <v>21-31/01 de 2025</v>
      </c>
      <c r="T245" s="14" t="str">
        <f t="shared" si="88"/>
        <v>Meta Mensal</v>
      </c>
      <c r="U245" s="14">
        <f t="shared" si="88"/>
        <v>45658</v>
      </c>
      <c r="V245" s="14" t="e">
        <f t="shared" ca="1" si="88"/>
        <v>#NAME?</v>
      </c>
      <c r="W245" s="14" t="e">
        <f t="shared" ca="1" si="88"/>
        <v>#NAME?</v>
      </c>
      <c r="X245" s="14" t="e">
        <f t="shared" ca="1" si="88"/>
        <v>#NAME?</v>
      </c>
      <c r="Y245" s="14" t="e">
        <f t="shared" ca="1" si="88"/>
        <v>#NAME?</v>
      </c>
      <c r="Z245" s="14" t="e">
        <f t="shared" ca="1" si="88"/>
        <v>#NAME?</v>
      </c>
      <c r="AA245" s="14" t="e">
        <f t="shared" ca="1" si="88"/>
        <v>#NAME?</v>
      </c>
      <c r="AB245" s="14" t="e">
        <f t="shared" ca="1" si="88"/>
        <v>#NAME?</v>
      </c>
      <c r="AC245" s="14" t="e">
        <f t="shared" ca="1" si="88"/>
        <v>#NAME?</v>
      </c>
      <c r="AD245" s="14" t="e">
        <f t="shared" ca="1" si="88"/>
        <v>#NAME?</v>
      </c>
      <c r="AE245" s="14" t="e">
        <f t="shared" ca="1" si="88"/>
        <v>#NAME?</v>
      </c>
      <c r="AF245" s="14" t="e">
        <f t="shared" ca="1" si="88"/>
        <v>#NAME?</v>
      </c>
      <c r="AG245" s="14" t="e">
        <f t="shared" ca="1" si="88"/>
        <v>#NAME?</v>
      </c>
      <c r="AH245" s="14" t="e">
        <f t="shared" ca="1" si="88"/>
        <v>#NAME?</v>
      </c>
      <c r="AI245" s="14" t="e">
        <f t="shared" ca="1" si="88"/>
        <v>#NAME?</v>
      </c>
      <c r="AJ245" s="14" t="e">
        <f t="shared" ca="1" si="88"/>
        <v>#NAME?</v>
      </c>
      <c r="AK245" s="14" t="e">
        <f t="shared" ca="1" si="88"/>
        <v>#NAME?</v>
      </c>
      <c r="AL245" s="14" t="e">
        <f t="shared" ca="1" si="88"/>
        <v>#NAME?</v>
      </c>
      <c r="AM245" s="14" t="e">
        <f t="shared" ca="1" si="88"/>
        <v>#NAME?</v>
      </c>
      <c r="AN245" s="14" t="e">
        <f t="shared" ca="1" si="88"/>
        <v>#NAME?</v>
      </c>
      <c r="AO245" s="14" t="e">
        <f t="shared" ca="1" si="88"/>
        <v>#NAME?</v>
      </c>
      <c r="AP245" s="14" t="e">
        <f t="shared" ca="1" si="88"/>
        <v>#NAME?</v>
      </c>
      <c r="AQ245" s="14" t="e">
        <f t="shared" ca="1" si="88"/>
        <v>#NAME?</v>
      </c>
      <c r="AR245" s="14" t="e">
        <f t="shared" ca="1" si="88"/>
        <v>#NAME?</v>
      </c>
      <c r="AS245" s="16">
        <f>ROW()-3</f>
        <v>242</v>
      </c>
    </row>
    <row r="246" spans="1:45" s="22" customFormat="1" x14ac:dyDescent="0.25">
      <c r="A246" s="23" t="s">
        <v>154</v>
      </c>
      <c r="B246" s="38">
        <f>(D246/31)*6</f>
        <v>21.29032258064516</v>
      </c>
      <c r="C246" s="20">
        <v>145</v>
      </c>
      <c r="D246" s="38">
        <v>110</v>
      </c>
      <c r="E246" s="20">
        <v>986</v>
      </c>
      <c r="F246" s="20">
        <v>788</v>
      </c>
      <c r="G246" s="20">
        <f>ROUND(((K246/31)*25),0)</f>
        <v>89</v>
      </c>
      <c r="H246" s="20">
        <v>547</v>
      </c>
      <c r="I246" s="20">
        <f>ROUND(((K246/31)*6),0)</f>
        <v>21</v>
      </c>
      <c r="J246" s="20">
        <v>158</v>
      </c>
      <c r="K246" s="87">
        <f>D246</f>
        <v>110</v>
      </c>
      <c r="L246" s="24">
        <f>H246+J246</f>
        <v>705</v>
      </c>
      <c r="M246" s="20">
        <v>683</v>
      </c>
      <c r="N246" s="20">
        <v>592</v>
      </c>
      <c r="O246" s="72">
        <f>ROUND((K246/31)*20,0)</f>
        <v>71</v>
      </c>
      <c r="P246" s="57">
        <v>357</v>
      </c>
      <c r="Q246" s="23" t="s">
        <v>154</v>
      </c>
      <c r="R246" s="20">
        <f>ROUND((T246/31)*11,0)</f>
        <v>39</v>
      </c>
      <c r="S246" s="57">
        <v>265</v>
      </c>
      <c r="T246" s="87">
        <v>110</v>
      </c>
      <c r="U246" s="24">
        <f>S246+P246</f>
        <v>622</v>
      </c>
      <c r="V246" s="20">
        <v>477</v>
      </c>
      <c r="W246" s="20">
        <v>551</v>
      </c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1"/>
    </row>
    <row r="247" spans="1:45" s="22" customFormat="1" x14ac:dyDescent="0.25">
      <c r="A247" s="23" t="s">
        <v>155</v>
      </c>
      <c r="B247" s="38">
        <f>(D247/31)*6</f>
        <v>17.41935483870968</v>
      </c>
      <c r="C247" s="20">
        <v>0</v>
      </c>
      <c r="D247" s="38">
        <v>90</v>
      </c>
      <c r="E247" s="20">
        <v>330</v>
      </c>
      <c r="F247" s="20">
        <v>299</v>
      </c>
      <c r="G247" s="20">
        <f>ROUND(((K247/31)*25),0)</f>
        <v>73</v>
      </c>
      <c r="H247" s="20">
        <v>255</v>
      </c>
      <c r="I247" s="20">
        <f>ROUND(((K247/31)*6),0)</f>
        <v>17</v>
      </c>
      <c r="J247" s="20">
        <v>21</v>
      </c>
      <c r="K247" s="87">
        <f>D247</f>
        <v>90</v>
      </c>
      <c r="L247" s="24">
        <f>H247+J247</f>
        <v>276</v>
      </c>
      <c r="M247" s="20">
        <v>162</v>
      </c>
      <c r="N247" s="20">
        <v>245</v>
      </c>
      <c r="O247" s="72">
        <f>ROUND((K247/31)*20,0)</f>
        <v>58</v>
      </c>
      <c r="P247" s="57">
        <v>132</v>
      </c>
      <c r="Q247" s="23" t="s">
        <v>155</v>
      </c>
      <c r="R247" s="20">
        <f>ROUND((T247/31)*11,0)</f>
        <v>32</v>
      </c>
      <c r="S247" s="57">
        <v>81</v>
      </c>
      <c r="T247" s="87">
        <v>90</v>
      </c>
      <c r="U247" s="24">
        <f>S247+P247</f>
        <v>213</v>
      </c>
      <c r="V247" s="20">
        <v>126</v>
      </c>
      <c r="W247" s="20">
        <v>198</v>
      </c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1"/>
    </row>
    <row r="248" spans="1:45" s="22" customFormat="1" x14ac:dyDescent="0.25">
      <c r="A248" s="23" t="s">
        <v>156</v>
      </c>
      <c r="B248" s="38">
        <f>(D248/31)*6</f>
        <v>11.612903225806452</v>
      </c>
      <c r="C248" s="20">
        <v>24</v>
      </c>
      <c r="D248" s="38">
        <v>60</v>
      </c>
      <c r="E248" s="20">
        <v>84</v>
      </c>
      <c r="F248" s="20">
        <v>98</v>
      </c>
      <c r="G248" s="20">
        <f>ROUND(((K248/31)*25),0)</f>
        <v>48</v>
      </c>
      <c r="H248" s="20">
        <v>88</v>
      </c>
      <c r="I248" s="20">
        <f>ROUND(((K248/31)*6),0)</f>
        <v>12</v>
      </c>
      <c r="J248" s="20">
        <v>4</v>
      </c>
      <c r="K248" s="87">
        <f>D248</f>
        <v>60</v>
      </c>
      <c r="L248" s="24">
        <f>H248+J248</f>
        <v>92</v>
      </c>
      <c r="M248" s="20">
        <v>78</v>
      </c>
      <c r="N248" s="20">
        <v>73</v>
      </c>
      <c r="O248" s="72">
        <f>ROUND((K248/31)*20,0)</f>
        <v>39</v>
      </c>
      <c r="P248" s="57">
        <v>43</v>
      </c>
      <c r="Q248" s="23" t="s">
        <v>156</v>
      </c>
      <c r="R248" s="20">
        <f>ROUND((T248/31)*11,0)</f>
        <v>21</v>
      </c>
      <c r="S248" s="57">
        <v>31</v>
      </c>
      <c r="T248" s="87">
        <v>60</v>
      </c>
      <c r="U248" s="24">
        <f>S248+P248</f>
        <v>74</v>
      </c>
      <c r="V248" s="20">
        <v>71</v>
      </c>
      <c r="W248" s="20">
        <v>83</v>
      </c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1"/>
    </row>
    <row r="249" spans="1:45" s="22" customFormat="1" x14ac:dyDescent="0.25">
      <c r="A249" s="23" t="s">
        <v>157</v>
      </c>
      <c r="B249" s="38">
        <f>(D249/31)*6</f>
        <v>17.41935483870968</v>
      </c>
      <c r="C249" s="20">
        <v>7</v>
      </c>
      <c r="D249" s="38">
        <v>90</v>
      </c>
      <c r="E249" s="20">
        <v>146</v>
      </c>
      <c r="F249" s="20">
        <v>135</v>
      </c>
      <c r="G249" s="20">
        <f>ROUND(((K249/31)*25),0)</f>
        <v>73</v>
      </c>
      <c r="H249" s="20">
        <v>75</v>
      </c>
      <c r="I249" s="20">
        <f>ROUND(((K249/31)*6),0)</f>
        <v>17</v>
      </c>
      <c r="J249" s="20">
        <v>33</v>
      </c>
      <c r="K249" s="87">
        <f>D249</f>
        <v>90</v>
      </c>
      <c r="L249" s="24">
        <f>H249+J249</f>
        <v>108</v>
      </c>
      <c r="M249" s="20">
        <v>126</v>
      </c>
      <c r="N249" s="20">
        <v>96</v>
      </c>
      <c r="O249" s="72">
        <f>ROUND((K249/31)*20,0)</f>
        <v>58</v>
      </c>
      <c r="P249" s="57">
        <v>106</v>
      </c>
      <c r="Q249" s="23" t="s">
        <v>157</v>
      </c>
      <c r="R249" s="20">
        <f>ROUND((T249/31)*11,0)</f>
        <v>32</v>
      </c>
      <c r="S249" s="57">
        <v>15</v>
      </c>
      <c r="T249" s="87">
        <v>90</v>
      </c>
      <c r="U249" s="24">
        <f>S249+P249</f>
        <v>121</v>
      </c>
      <c r="V249" s="20">
        <v>110</v>
      </c>
      <c r="W249" s="20">
        <v>102</v>
      </c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1"/>
    </row>
    <row r="250" spans="1:45" s="29" customFormat="1" x14ac:dyDescent="0.25">
      <c r="A250" s="25" t="s">
        <v>16</v>
      </c>
      <c r="B250" s="27">
        <f>SUM(B246:B249)</f>
        <v>67.741935483870975</v>
      </c>
      <c r="C250" s="27">
        <f>SUM(C246:C249)</f>
        <v>176</v>
      </c>
      <c r="D250" s="27">
        <f>SUM(D246:D249)</f>
        <v>350</v>
      </c>
      <c r="E250" s="27">
        <f t="shared" ref="E250:AR250" si="89">SUM(E246:E249)</f>
        <v>1546</v>
      </c>
      <c r="F250" s="27">
        <f t="shared" si="89"/>
        <v>1320</v>
      </c>
      <c r="G250" s="27">
        <f t="shared" si="89"/>
        <v>283</v>
      </c>
      <c r="H250" s="27">
        <f t="shared" si="89"/>
        <v>965</v>
      </c>
      <c r="I250" s="27">
        <f t="shared" si="89"/>
        <v>67</v>
      </c>
      <c r="J250" s="27">
        <f t="shared" si="89"/>
        <v>216</v>
      </c>
      <c r="K250" s="27">
        <f t="shared" si="89"/>
        <v>350</v>
      </c>
      <c r="L250" s="27">
        <f t="shared" si="89"/>
        <v>1181</v>
      </c>
      <c r="M250" s="27">
        <f t="shared" si="89"/>
        <v>1049</v>
      </c>
      <c r="N250" s="27">
        <f t="shared" si="89"/>
        <v>1006</v>
      </c>
      <c r="O250" s="27">
        <f t="shared" si="89"/>
        <v>226</v>
      </c>
      <c r="P250" s="27">
        <f t="shared" si="89"/>
        <v>638</v>
      </c>
      <c r="Q250" s="25" t="s">
        <v>16</v>
      </c>
      <c r="R250" s="27">
        <f t="shared" si="89"/>
        <v>124</v>
      </c>
      <c r="S250" s="27">
        <f t="shared" si="89"/>
        <v>392</v>
      </c>
      <c r="T250" s="27">
        <f t="shared" si="89"/>
        <v>350</v>
      </c>
      <c r="U250" s="27">
        <f t="shared" si="89"/>
        <v>1030</v>
      </c>
      <c r="V250" s="27">
        <f t="shared" si="89"/>
        <v>784</v>
      </c>
      <c r="W250" s="27">
        <f t="shared" si="89"/>
        <v>934</v>
      </c>
      <c r="X250" s="27">
        <f t="shared" si="89"/>
        <v>0</v>
      </c>
      <c r="Y250" s="27">
        <f t="shared" si="89"/>
        <v>0</v>
      </c>
      <c r="Z250" s="27">
        <f t="shared" si="89"/>
        <v>0</v>
      </c>
      <c r="AA250" s="27">
        <f t="shared" si="89"/>
        <v>0</v>
      </c>
      <c r="AB250" s="27">
        <f t="shared" si="89"/>
        <v>0</v>
      </c>
      <c r="AC250" s="27">
        <f t="shared" si="89"/>
        <v>0</v>
      </c>
      <c r="AD250" s="27">
        <f t="shared" si="89"/>
        <v>0</v>
      </c>
      <c r="AE250" s="27">
        <f t="shared" si="89"/>
        <v>0</v>
      </c>
      <c r="AF250" s="27">
        <f t="shared" si="89"/>
        <v>0</v>
      </c>
      <c r="AG250" s="27">
        <f t="shared" si="89"/>
        <v>0</v>
      </c>
      <c r="AH250" s="27">
        <f t="shared" si="89"/>
        <v>0</v>
      </c>
      <c r="AI250" s="27">
        <f t="shared" si="89"/>
        <v>0</v>
      </c>
      <c r="AJ250" s="27">
        <f t="shared" si="89"/>
        <v>0</v>
      </c>
      <c r="AK250" s="27">
        <f t="shared" si="89"/>
        <v>0</v>
      </c>
      <c r="AL250" s="27">
        <f t="shared" si="89"/>
        <v>0</v>
      </c>
      <c r="AM250" s="27">
        <f t="shared" si="89"/>
        <v>0</v>
      </c>
      <c r="AN250" s="27">
        <f t="shared" si="89"/>
        <v>0</v>
      </c>
      <c r="AO250" s="27">
        <f t="shared" si="89"/>
        <v>0</v>
      </c>
      <c r="AP250" s="27">
        <f t="shared" si="89"/>
        <v>0</v>
      </c>
      <c r="AQ250" s="27">
        <f t="shared" si="89"/>
        <v>0</v>
      </c>
      <c r="AR250" s="27">
        <f t="shared" si="89"/>
        <v>0</v>
      </c>
      <c r="AS250" s="28"/>
    </row>
    <row r="251" spans="1:45" x14ac:dyDescent="0.25">
      <c r="A251" s="112">
        <f>Q251</f>
        <v>0</v>
      </c>
    </row>
    <row r="252" spans="1:45" ht="15.75" customHeight="1" x14ac:dyDescent="0.25">
      <c r="A252" t="str">
        <f>Q252</f>
        <v>Clínica de Serviços Dialíticos</v>
      </c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 s="33"/>
      <c r="Q252" s="113" t="s">
        <v>158</v>
      </c>
      <c r="R252" s="114"/>
      <c r="S252" s="114"/>
      <c r="T252" s="114"/>
      <c r="U252" s="114"/>
      <c r="V252" s="114"/>
      <c r="W252" s="114"/>
      <c r="X252" s="114"/>
      <c r="Y252" s="114"/>
      <c r="Z252" s="114"/>
      <c r="AA252" s="114"/>
      <c r="AB252" s="114"/>
      <c r="AC252" s="114"/>
      <c r="AD252" s="114"/>
      <c r="AE252" s="114"/>
      <c r="AF252" s="114"/>
      <c r="AG252" s="114"/>
      <c r="AH252" s="114"/>
      <c r="AI252" s="114"/>
      <c r="AJ252" s="114"/>
      <c r="AK252" s="114"/>
      <c r="AL252" s="114"/>
      <c r="AM252" s="114"/>
      <c r="AN252" s="114"/>
      <c r="AO252" s="114"/>
      <c r="AP252" s="114"/>
      <c r="AQ252" s="114"/>
      <c r="AR252" s="115"/>
    </row>
    <row r="253" spans="1:45" x14ac:dyDescent="0.25">
      <c r="A253" s="10" t="s">
        <v>159</v>
      </c>
      <c r="B253" s="11" t="str">
        <f>B$4</f>
        <v>Meta Parcial</v>
      </c>
      <c r="C253" s="11" t="str">
        <f t="shared" ref="C253:AR253" si="90">C$4</f>
        <v>26-31-jul-24</v>
      </c>
      <c r="D253" s="11" t="str">
        <f t="shared" si="90"/>
        <v>Meta Mensal</v>
      </c>
      <c r="E253" s="11">
        <f t="shared" si="90"/>
        <v>45505</v>
      </c>
      <c r="F253" s="11" t="e">
        <f t="shared" ca="1" si="90"/>
        <v>#NAME?</v>
      </c>
      <c r="G253" s="11" t="str">
        <f t="shared" si="90"/>
        <v>Meta Parcial</v>
      </c>
      <c r="H253" s="11" t="str">
        <f t="shared" si="90"/>
        <v>01-25-Out-24</v>
      </c>
      <c r="I253" s="11" t="str">
        <f t="shared" si="90"/>
        <v>Meta Parcial</v>
      </c>
      <c r="J253" s="11" t="str">
        <f t="shared" si="90"/>
        <v>26-31-Out-24</v>
      </c>
      <c r="K253" s="11" t="str">
        <f t="shared" si="90"/>
        <v>Meta Mensal</v>
      </c>
      <c r="L253" s="11">
        <f t="shared" si="90"/>
        <v>45566</v>
      </c>
      <c r="M253" s="11" t="e">
        <f t="shared" ca="1" si="90"/>
        <v>#NAME?</v>
      </c>
      <c r="N253" s="11" t="e">
        <f t="shared" ca="1" si="90"/>
        <v>#NAME?</v>
      </c>
      <c r="O253" s="11" t="str">
        <f t="shared" si="90"/>
        <v>Meta Parcial</v>
      </c>
      <c r="P253" s="11" t="str">
        <f t="shared" si="90"/>
        <v>01-20/01 de 2025</v>
      </c>
      <c r="Q253" s="13" t="s">
        <v>160</v>
      </c>
      <c r="R253" s="14" t="str">
        <f t="shared" si="90"/>
        <v>Meta Parcial</v>
      </c>
      <c r="S253" s="14" t="str">
        <f t="shared" si="90"/>
        <v>21-31/01 de 2025</v>
      </c>
      <c r="T253" s="14" t="str">
        <f t="shared" si="90"/>
        <v>Meta Mensal</v>
      </c>
      <c r="U253" s="14">
        <f t="shared" si="90"/>
        <v>45658</v>
      </c>
      <c r="V253" s="14" t="e">
        <f t="shared" ca="1" si="90"/>
        <v>#NAME?</v>
      </c>
      <c r="W253" s="14" t="e">
        <f t="shared" ca="1" si="90"/>
        <v>#NAME?</v>
      </c>
      <c r="X253" s="14" t="e">
        <f t="shared" ca="1" si="90"/>
        <v>#NAME?</v>
      </c>
      <c r="Y253" s="14" t="e">
        <f t="shared" ca="1" si="90"/>
        <v>#NAME?</v>
      </c>
      <c r="Z253" s="14" t="e">
        <f t="shared" ca="1" si="90"/>
        <v>#NAME?</v>
      </c>
      <c r="AA253" s="14" t="e">
        <f t="shared" ca="1" si="90"/>
        <v>#NAME?</v>
      </c>
      <c r="AB253" s="14" t="e">
        <f t="shared" ca="1" si="90"/>
        <v>#NAME?</v>
      </c>
      <c r="AC253" s="14" t="e">
        <f t="shared" ca="1" si="90"/>
        <v>#NAME?</v>
      </c>
      <c r="AD253" s="14" t="e">
        <f t="shared" ca="1" si="90"/>
        <v>#NAME?</v>
      </c>
      <c r="AE253" s="14" t="e">
        <f t="shared" ca="1" si="90"/>
        <v>#NAME?</v>
      </c>
      <c r="AF253" s="14" t="e">
        <f t="shared" ca="1" si="90"/>
        <v>#NAME?</v>
      </c>
      <c r="AG253" s="14" t="e">
        <f t="shared" ca="1" si="90"/>
        <v>#NAME?</v>
      </c>
      <c r="AH253" s="14" t="e">
        <f t="shared" ca="1" si="90"/>
        <v>#NAME?</v>
      </c>
      <c r="AI253" s="14" t="e">
        <f t="shared" ca="1" si="90"/>
        <v>#NAME?</v>
      </c>
      <c r="AJ253" s="14" t="e">
        <f t="shared" ca="1" si="90"/>
        <v>#NAME?</v>
      </c>
      <c r="AK253" s="14" t="e">
        <f t="shared" ca="1" si="90"/>
        <v>#NAME?</v>
      </c>
      <c r="AL253" s="14" t="e">
        <f t="shared" ca="1" si="90"/>
        <v>#NAME?</v>
      </c>
      <c r="AM253" s="14" t="e">
        <f t="shared" ca="1" si="90"/>
        <v>#NAME?</v>
      </c>
      <c r="AN253" s="14" t="e">
        <f t="shared" ca="1" si="90"/>
        <v>#NAME?</v>
      </c>
      <c r="AO253" s="14" t="e">
        <f t="shared" ca="1" si="90"/>
        <v>#NAME?</v>
      </c>
      <c r="AP253" s="14" t="e">
        <f t="shared" ca="1" si="90"/>
        <v>#NAME?</v>
      </c>
      <c r="AQ253" s="14" t="e">
        <f t="shared" ca="1" si="90"/>
        <v>#NAME?</v>
      </c>
      <c r="AR253" s="14" t="e">
        <f t="shared" ca="1" si="90"/>
        <v>#NAME?</v>
      </c>
      <c r="AS253" s="16">
        <f>ROW()-3</f>
        <v>250</v>
      </c>
    </row>
    <row r="254" spans="1:45" s="22" customFormat="1" x14ac:dyDescent="0.25">
      <c r="A254" s="23" t="s">
        <v>161</v>
      </c>
      <c r="B254" s="38">
        <f>(D254/31)*6</f>
        <v>181.16129032258067</v>
      </c>
      <c r="C254" s="20">
        <v>140</v>
      </c>
      <c r="D254" s="38">
        <v>936</v>
      </c>
      <c r="E254" s="20">
        <v>756</v>
      </c>
      <c r="F254" s="20">
        <v>697</v>
      </c>
      <c r="G254" s="20">
        <f>ROUND(((K254/31)*25),0)</f>
        <v>755</v>
      </c>
      <c r="H254" s="20">
        <v>598</v>
      </c>
      <c r="I254" s="20">
        <f>ROUND(((K254/31)*6),0)</f>
        <v>181</v>
      </c>
      <c r="J254" s="20">
        <v>134</v>
      </c>
      <c r="K254" s="87">
        <f>D254</f>
        <v>936</v>
      </c>
      <c r="L254" s="24">
        <f>H254+J254</f>
        <v>732</v>
      </c>
      <c r="M254" s="20">
        <v>719</v>
      </c>
      <c r="N254" s="20">
        <v>757</v>
      </c>
      <c r="O254" s="72">
        <f>ROUND((K254/31)*20,0)</f>
        <v>604</v>
      </c>
      <c r="P254" s="57">
        <v>490</v>
      </c>
      <c r="Q254" s="23" t="s">
        <v>162</v>
      </c>
      <c r="R254" s="20">
        <f>ROUND((T254/31)*11,0)</f>
        <v>314</v>
      </c>
      <c r="S254" s="57">
        <v>311</v>
      </c>
      <c r="T254" s="87">
        <v>884</v>
      </c>
      <c r="U254" s="24">
        <f>S254+P254</f>
        <v>801</v>
      </c>
      <c r="V254" s="20">
        <v>770</v>
      </c>
      <c r="W254" s="20">
        <v>864</v>
      </c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1"/>
    </row>
    <row r="255" spans="1:45" s="22" customFormat="1" x14ac:dyDescent="0.25">
      <c r="A255" s="23" t="s">
        <v>163</v>
      </c>
      <c r="B255" s="116">
        <f>(D255/31)*6</f>
        <v>6.9677419354838719</v>
      </c>
      <c r="C255" s="20">
        <v>0</v>
      </c>
      <c r="D255" s="116">
        <v>36</v>
      </c>
      <c r="E255" s="20">
        <v>0</v>
      </c>
      <c r="F255" s="20">
        <v>0</v>
      </c>
      <c r="G255" s="20">
        <f>ROUND(((K255/31)*25),0)</f>
        <v>29</v>
      </c>
      <c r="H255" s="20">
        <v>0</v>
      </c>
      <c r="I255" s="20">
        <f>ROUND(((K255/31)*6),0)</f>
        <v>7</v>
      </c>
      <c r="J255" s="20">
        <v>0</v>
      </c>
      <c r="K255" s="87">
        <f>D255</f>
        <v>36</v>
      </c>
      <c r="L255" s="24">
        <f>H255+J255</f>
        <v>0</v>
      </c>
      <c r="M255" s="20">
        <v>0</v>
      </c>
      <c r="N255" s="20">
        <v>0</v>
      </c>
      <c r="O255" s="72">
        <f>ROUND((K255/31)*20,0)</f>
        <v>23</v>
      </c>
      <c r="P255" s="57">
        <v>0</v>
      </c>
      <c r="Q255" s="23" t="s">
        <v>164</v>
      </c>
      <c r="R255" s="20">
        <f>ROUND((T255/31)*11,0)</f>
        <v>2</v>
      </c>
      <c r="S255" s="57">
        <v>0</v>
      </c>
      <c r="T255" s="87">
        <v>6</v>
      </c>
      <c r="U255" s="24">
        <f>S255+P255</f>
        <v>0</v>
      </c>
      <c r="V255" s="20">
        <v>0</v>
      </c>
      <c r="W255" s="20">
        <v>0</v>
      </c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1"/>
    </row>
    <row r="256" spans="1:45" s="29" customFormat="1" x14ac:dyDescent="0.25">
      <c r="A256" s="25" t="s">
        <v>16</v>
      </c>
      <c r="B256" s="117">
        <f t="shared" ref="B256:P256" si="91">SUM(B254:B255)</f>
        <v>188.12903225806454</v>
      </c>
      <c r="C256" s="117">
        <f t="shared" si="91"/>
        <v>140</v>
      </c>
      <c r="D256" s="117">
        <f t="shared" si="91"/>
        <v>972</v>
      </c>
      <c r="E256" s="117">
        <f t="shared" si="91"/>
        <v>756</v>
      </c>
      <c r="F256" s="117">
        <f t="shared" si="91"/>
        <v>697</v>
      </c>
      <c r="G256" s="117">
        <f t="shared" si="91"/>
        <v>784</v>
      </c>
      <c r="H256" s="117">
        <f t="shared" si="91"/>
        <v>598</v>
      </c>
      <c r="I256" s="117">
        <f t="shared" si="91"/>
        <v>188</v>
      </c>
      <c r="J256" s="117">
        <f t="shared" si="91"/>
        <v>134</v>
      </c>
      <c r="K256" s="117">
        <f t="shared" si="91"/>
        <v>972</v>
      </c>
      <c r="L256" s="117">
        <f t="shared" si="91"/>
        <v>732</v>
      </c>
      <c r="M256" s="117">
        <f t="shared" si="91"/>
        <v>719</v>
      </c>
      <c r="N256" s="117">
        <f t="shared" si="91"/>
        <v>757</v>
      </c>
      <c r="O256" s="117">
        <f t="shared" si="91"/>
        <v>627</v>
      </c>
      <c r="P256" s="117">
        <f t="shared" si="91"/>
        <v>490</v>
      </c>
      <c r="Q256" s="25" t="s">
        <v>16</v>
      </c>
      <c r="R256" s="117">
        <f t="shared" ref="R256:AR256" si="92">SUM(R254:R255)</f>
        <v>316</v>
      </c>
      <c r="S256" s="117">
        <f t="shared" si="92"/>
        <v>311</v>
      </c>
      <c r="T256" s="117">
        <f t="shared" si="92"/>
        <v>890</v>
      </c>
      <c r="U256" s="117">
        <f t="shared" si="92"/>
        <v>801</v>
      </c>
      <c r="V256" s="117">
        <f t="shared" si="92"/>
        <v>770</v>
      </c>
      <c r="W256" s="117">
        <f t="shared" si="92"/>
        <v>864</v>
      </c>
      <c r="X256" s="117">
        <f t="shared" si="92"/>
        <v>0</v>
      </c>
      <c r="Y256" s="117">
        <f t="shared" si="92"/>
        <v>0</v>
      </c>
      <c r="Z256" s="117">
        <f t="shared" si="92"/>
        <v>0</v>
      </c>
      <c r="AA256" s="117">
        <f t="shared" si="92"/>
        <v>0</v>
      </c>
      <c r="AB256" s="117">
        <f t="shared" si="92"/>
        <v>0</v>
      </c>
      <c r="AC256" s="117">
        <f t="shared" si="92"/>
        <v>0</v>
      </c>
      <c r="AD256" s="117">
        <f t="shared" si="92"/>
        <v>0</v>
      </c>
      <c r="AE256" s="117">
        <f t="shared" si="92"/>
        <v>0</v>
      </c>
      <c r="AF256" s="117">
        <f t="shared" si="92"/>
        <v>0</v>
      </c>
      <c r="AG256" s="117">
        <f t="shared" si="92"/>
        <v>0</v>
      </c>
      <c r="AH256" s="117">
        <f t="shared" si="92"/>
        <v>0</v>
      </c>
      <c r="AI256" s="117">
        <f t="shared" si="92"/>
        <v>0</v>
      </c>
      <c r="AJ256" s="117">
        <f t="shared" si="92"/>
        <v>0</v>
      </c>
      <c r="AK256" s="117">
        <f t="shared" si="92"/>
        <v>0</v>
      </c>
      <c r="AL256" s="117">
        <f t="shared" si="92"/>
        <v>0</v>
      </c>
      <c r="AM256" s="117">
        <f t="shared" si="92"/>
        <v>0</v>
      </c>
      <c r="AN256" s="117">
        <f t="shared" si="92"/>
        <v>0</v>
      </c>
      <c r="AO256" s="117">
        <f t="shared" si="92"/>
        <v>0</v>
      </c>
      <c r="AP256" s="117">
        <f t="shared" si="92"/>
        <v>0</v>
      </c>
      <c r="AQ256" s="117">
        <f t="shared" si="92"/>
        <v>0</v>
      </c>
      <c r="AR256" s="117">
        <f t="shared" si="92"/>
        <v>0</v>
      </c>
      <c r="AS256" s="28"/>
    </row>
    <row r="257" spans="1:45" x14ac:dyDescent="0.25">
      <c r="A257" s="76">
        <f>Q257</f>
        <v>0</v>
      </c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6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  <c r="AP257" s="77"/>
      <c r="AQ257" s="77"/>
      <c r="AR257" s="77"/>
    </row>
    <row r="258" spans="1:45" ht="15.75" customHeight="1" x14ac:dyDescent="0.25">
      <c r="A258" t="str">
        <f>Q258</f>
        <v>Transporte para sessões de tratamento dialítico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 s="33"/>
      <c r="Q258" s="113" t="s">
        <v>165</v>
      </c>
      <c r="R258" s="114"/>
      <c r="S258" s="114"/>
      <c r="T258" s="114"/>
      <c r="U258" s="114"/>
      <c r="V258" s="114"/>
      <c r="W258" s="114"/>
      <c r="X258" s="114"/>
      <c r="Y258" s="114"/>
      <c r="Z258" s="114"/>
      <c r="AA258" s="114"/>
      <c r="AB258" s="114"/>
      <c r="AC258" s="114"/>
      <c r="AD258" s="114"/>
      <c r="AE258" s="114"/>
      <c r="AF258" s="114"/>
      <c r="AG258" s="114"/>
      <c r="AH258" s="114"/>
      <c r="AI258" s="114"/>
      <c r="AJ258" s="114"/>
      <c r="AK258" s="114"/>
      <c r="AL258" s="114"/>
      <c r="AM258" s="114"/>
      <c r="AN258" s="114"/>
      <c r="AO258" s="114"/>
      <c r="AP258" s="114"/>
      <c r="AQ258" s="114"/>
      <c r="AR258" s="115"/>
    </row>
    <row r="259" spans="1:45" x14ac:dyDescent="0.25">
      <c r="A259" s="10" t="s">
        <v>166</v>
      </c>
      <c r="B259" s="11" t="str">
        <f>B$4</f>
        <v>Meta Parcial</v>
      </c>
      <c r="C259" s="11" t="str">
        <f t="shared" ref="C259:AR259" si="93">C$4</f>
        <v>26-31-jul-24</v>
      </c>
      <c r="D259" s="11" t="str">
        <f t="shared" si="93"/>
        <v>Meta Mensal</v>
      </c>
      <c r="E259" s="11">
        <f t="shared" si="93"/>
        <v>45505</v>
      </c>
      <c r="F259" s="11" t="e">
        <f t="shared" ca="1" si="93"/>
        <v>#NAME?</v>
      </c>
      <c r="G259" s="11" t="str">
        <f t="shared" si="93"/>
        <v>Meta Parcial</v>
      </c>
      <c r="H259" s="11" t="str">
        <f t="shared" si="93"/>
        <v>01-25-Out-24</v>
      </c>
      <c r="I259" s="11" t="str">
        <f t="shared" si="93"/>
        <v>Meta Parcial</v>
      </c>
      <c r="J259" s="11" t="str">
        <f t="shared" si="93"/>
        <v>26-31-Out-24</v>
      </c>
      <c r="K259" s="11" t="str">
        <f t="shared" si="93"/>
        <v>Meta Mensal</v>
      </c>
      <c r="L259" s="11">
        <f>L$4</f>
        <v>45566</v>
      </c>
      <c r="M259" s="11" t="e">
        <f t="shared" ca="1" si="93"/>
        <v>#NAME?</v>
      </c>
      <c r="N259" s="11" t="e">
        <f t="shared" ca="1" si="93"/>
        <v>#NAME?</v>
      </c>
      <c r="O259" s="11" t="str">
        <f t="shared" si="93"/>
        <v>Meta Parcial</v>
      </c>
      <c r="P259" s="11" t="str">
        <f t="shared" si="93"/>
        <v>01-20/01 de 2025</v>
      </c>
      <c r="Q259" s="13" t="s">
        <v>167</v>
      </c>
      <c r="R259" s="14" t="str">
        <f t="shared" si="93"/>
        <v>Meta Parcial</v>
      </c>
      <c r="S259" s="14" t="str">
        <f t="shared" si="93"/>
        <v>21-31/01 de 2025</v>
      </c>
      <c r="T259" s="14" t="str">
        <f t="shared" si="93"/>
        <v>Meta Mensal</v>
      </c>
      <c r="U259" s="14">
        <f t="shared" si="93"/>
        <v>45658</v>
      </c>
      <c r="V259" s="14" t="e">
        <f t="shared" ca="1" si="93"/>
        <v>#NAME?</v>
      </c>
      <c r="W259" s="14" t="e">
        <f t="shared" ca="1" si="93"/>
        <v>#NAME?</v>
      </c>
      <c r="X259" s="14" t="e">
        <f t="shared" ca="1" si="93"/>
        <v>#NAME?</v>
      </c>
      <c r="Y259" s="14" t="e">
        <f t="shared" ca="1" si="93"/>
        <v>#NAME?</v>
      </c>
      <c r="Z259" s="14" t="e">
        <f t="shared" ca="1" si="93"/>
        <v>#NAME?</v>
      </c>
      <c r="AA259" s="14" t="e">
        <f t="shared" ca="1" si="93"/>
        <v>#NAME?</v>
      </c>
      <c r="AB259" s="14" t="e">
        <f t="shared" ca="1" si="93"/>
        <v>#NAME?</v>
      </c>
      <c r="AC259" s="14" t="e">
        <f t="shared" ca="1" si="93"/>
        <v>#NAME?</v>
      </c>
      <c r="AD259" s="14" t="e">
        <f t="shared" ca="1" si="93"/>
        <v>#NAME?</v>
      </c>
      <c r="AE259" s="14" t="e">
        <f t="shared" ca="1" si="93"/>
        <v>#NAME?</v>
      </c>
      <c r="AF259" s="14" t="e">
        <f t="shared" ca="1" si="93"/>
        <v>#NAME?</v>
      </c>
      <c r="AG259" s="14" t="e">
        <f t="shared" ca="1" si="93"/>
        <v>#NAME?</v>
      </c>
      <c r="AH259" s="14" t="e">
        <f t="shared" ca="1" si="93"/>
        <v>#NAME?</v>
      </c>
      <c r="AI259" s="14" t="e">
        <f t="shared" ca="1" si="93"/>
        <v>#NAME?</v>
      </c>
      <c r="AJ259" s="14" t="e">
        <f t="shared" ca="1" si="93"/>
        <v>#NAME?</v>
      </c>
      <c r="AK259" s="14" t="e">
        <f t="shared" ca="1" si="93"/>
        <v>#NAME?</v>
      </c>
      <c r="AL259" s="14" t="e">
        <f t="shared" ca="1" si="93"/>
        <v>#NAME?</v>
      </c>
      <c r="AM259" s="14" t="e">
        <f t="shared" ca="1" si="93"/>
        <v>#NAME?</v>
      </c>
      <c r="AN259" s="14" t="e">
        <f t="shared" ca="1" si="93"/>
        <v>#NAME?</v>
      </c>
      <c r="AO259" s="14" t="e">
        <f t="shared" ca="1" si="93"/>
        <v>#NAME?</v>
      </c>
      <c r="AP259" s="14" t="e">
        <f t="shared" ca="1" si="93"/>
        <v>#NAME?</v>
      </c>
      <c r="AQ259" s="14" t="e">
        <f t="shared" ca="1" si="93"/>
        <v>#NAME?</v>
      </c>
      <c r="AR259" s="14" t="e">
        <f t="shared" ca="1" si="93"/>
        <v>#NAME?</v>
      </c>
      <c r="AS259" s="16">
        <f>ROW()-3</f>
        <v>256</v>
      </c>
    </row>
    <row r="260" spans="1:45" s="22" customFormat="1" ht="15" hidden="1" customHeight="1" x14ac:dyDescent="0.25">
      <c r="A260" s="30">
        <f>Q260</f>
        <v>0</v>
      </c>
      <c r="B260" s="38">
        <f>(D260/31)*6</f>
        <v>2322.5806451612907</v>
      </c>
      <c r="C260" s="20">
        <v>2842</v>
      </c>
      <c r="D260" s="38">
        <v>12000</v>
      </c>
      <c r="E260" s="20">
        <v>14061</v>
      </c>
      <c r="F260" s="20">
        <v>7935</v>
      </c>
      <c r="G260" s="20">
        <f>ROUND(((K260/31)*25),0)</f>
        <v>9677</v>
      </c>
      <c r="H260" s="20">
        <v>9290</v>
      </c>
      <c r="I260" s="20">
        <f>ROUND(((K260/31)*6),0)</f>
        <v>2323</v>
      </c>
      <c r="J260" s="20">
        <v>3141</v>
      </c>
      <c r="K260" s="87">
        <f>D260</f>
        <v>12000</v>
      </c>
      <c r="L260" s="24">
        <f>H260+J260</f>
        <v>12431</v>
      </c>
      <c r="M260" s="20">
        <v>11907</v>
      </c>
      <c r="N260" s="20">
        <v>14812</v>
      </c>
      <c r="O260" s="20">
        <f>ROUND((K260/31)*20,0)</f>
        <v>7742</v>
      </c>
      <c r="P260" s="57">
        <v>7718</v>
      </c>
      <c r="Q260" s="118"/>
      <c r="R260" s="91"/>
      <c r="S260" s="91"/>
      <c r="T260" s="92"/>
      <c r="U260" s="93"/>
      <c r="V260" s="91"/>
      <c r="W260" s="91"/>
      <c r="X260" s="91"/>
      <c r="Y260" s="91"/>
      <c r="Z260" s="91"/>
      <c r="AA260" s="91"/>
      <c r="AB260" s="91"/>
      <c r="AC260" s="91"/>
      <c r="AD260" s="91"/>
      <c r="AE260" s="91"/>
      <c r="AF260" s="91"/>
      <c r="AG260" s="91"/>
      <c r="AH260" s="91"/>
      <c r="AI260" s="91"/>
      <c r="AJ260" s="91"/>
      <c r="AK260" s="91"/>
      <c r="AL260" s="91"/>
      <c r="AM260" s="91"/>
      <c r="AN260" s="91"/>
      <c r="AO260" s="91"/>
      <c r="AP260" s="91"/>
      <c r="AQ260" s="91"/>
      <c r="AR260" s="91"/>
      <c r="AS260" s="21"/>
    </row>
    <row r="261" spans="1:45" s="22" customFormat="1" x14ac:dyDescent="0.25">
      <c r="A261" s="30" t="str">
        <f>Q261</f>
        <v>Veículo I</v>
      </c>
      <c r="B261" s="116">
        <f>(D261/31)*6</f>
        <v>2322.5806451612907</v>
      </c>
      <c r="C261" s="20">
        <v>1831</v>
      </c>
      <c r="D261" s="116">
        <v>12000</v>
      </c>
      <c r="E261" s="20">
        <v>9294</v>
      </c>
      <c r="F261" s="20">
        <v>13253</v>
      </c>
      <c r="G261" s="20">
        <f>ROUND(((K261/31)*25),0)</f>
        <v>9677</v>
      </c>
      <c r="H261" s="20">
        <v>9519</v>
      </c>
      <c r="I261" s="20">
        <f>ROUND(((K261/31)*6),0)</f>
        <v>2323</v>
      </c>
      <c r="J261" s="20">
        <v>1499</v>
      </c>
      <c r="K261" s="87">
        <f>D261</f>
        <v>12000</v>
      </c>
      <c r="L261" s="24">
        <f>H261+J261</f>
        <v>11018</v>
      </c>
      <c r="M261" s="20">
        <v>10785</v>
      </c>
      <c r="N261" s="20">
        <v>7261</v>
      </c>
      <c r="O261" s="20">
        <f>ROUND((K261/31)*20,0)</f>
        <v>7742</v>
      </c>
      <c r="P261" s="57">
        <v>6825</v>
      </c>
      <c r="Q261" s="23" t="s">
        <v>168</v>
      </c>
      <c r="R261" s="20">
        <f>ROUND((T261/31)*11,0)</f>
        <v>3548</v>
      </c>
      <c r="S261" s="57">
        <v>8556</v>
      </c>
      <c r="T261" s="106">
        <v>10000</v>
      </c>
      <c r="U261" s="24">
        <f>S261+P261</f>
        <v>15381</v>
      </c>
      <c r="V261" s="20">
        <v>13138</v>
      </c>
      <c r="W261" s="20">
        <v>12125</v>
      </c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1"/>
    </row>
    <row r="262" spans="1:45" s="22" customFormat="1" x14ac:dyDescent="0.25">
      <c r="A262" s="30" t="str">
        <f>Q262</f>
        <v>Veículo II</v>
      </c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 s="33"/>
      <c r="Q262" s="23" t="s">
        <v>169</v>
      </c>
      <c r="R262" s="20"/>
      <c r="S262" s="57"/>
      <c r="T262" s="108"/>
      <c r="U262" s="24"/>
      <c r="V262" s="20">
        <v>7258</v>
      </c>
      <c r="W262" s="20">
        <v>9525</v>
      </c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1"/>
    </row>
    <row r="263" spans="1:45" s="29" customFormat="1" x14ac:dyDescent="0.25">
      <c r="A263" s="25" t="s">
        <v>16</v>
      </c>
      <c r="B263" s="117">
        <f t="shared" ref="B263:P263" si="94">SUM(B260:B261)</f>
        <v>4645.1612903225814</v>
      </c>
      <c r="C263" s="117">
        <f t="shared" si="94"/>
        <v>4673</v>
      </c>
      <c r="D263" s="117">
        <f t="shared" si="94"/>
        <v>24000</v>
      </c>
      <c r="E263" s="117">
        <f t="shared" si="94"/>
        <v>23355</v>
      </c>
      <c r="F263" s="117">
        <f t="shared" si="94"/>
        <v>21188</v>
      </c>
      <c r="G263" s="117">
        <f t="shared" si="94"/>
        <v>19354</v>
      </c>
      <c r="H263" s="117">
        <f t="shared" si="94"/>
        <v>18809</v>
      </c>
      <c r="I263" s="117">
        <f t="shared" si="94"/>
        <v>4646</v>
      </c>
      <c r="J263" s="117">
        <f t="shared" si="94"/>
        <v>4640</v>
      </c>
      <c r="K263" s="117">
        <f t="shared" si="94"/>
        <v>24000</v>
      </c>
      <c r="L263" s="117">
        <f t="shared" si="94"/>
        <v>23449</v>
      </c>
      <c r="M263" s="117">
        <f t="shared" si="94"/>
        <v>22692</v>
      </c>
      <c r="N263" s="117">
        <f t="shared" si="94"/>
        <v>22073</v>
      </c>
      <c r="O263" s="117">
        <f t="shared" si="94"/>
        <v>15484</v>
      </c>
      <c r="P263" s="117">
        <f t="shared" si="94"/>
        <v>14543</v>
      </c>
      <c r="Q263" s="25" t="s">
        <v>16</v>
      </c>
      <c r="R263" s="117">
        <f t="shared" ref="R263:AR263" si="95">SUM(R260:R262)</f>
        <v>3548</v>
      </c>
      <c r="S263" s="117">
        <f t="shared" si="95"/>
        <v>8556</v>
      </c>
      <c r="T263" s="117">
        <f t="shared" si="95"/>
        <v>10000</v>
      </c>
      <c r="U263" s="117">
        <f t="shared" si="95"/>
        <v>15381</v>
      </c>
      <c r="V263" s="117">
        <f t="shared" si="95"/>
        <v>20396</v>
      </c>
      <c r="W263" s="117">
        <f t="shared" si="95"/>
        <v>21650</v>
      </c>
      <c r="X263" s="117">
        <f t="shared" si="95"/>
        <v>0</v>
      </c>
      <c r="Y263" s="117">
        <f t="shared" si="95"/>
        <v>0</v>
      </c>
      <c r="Z263" s="117">
        <f t="shared" si="95"/>
        <v>0</v>
      </c>
      <c r="AA263" s="117">
        <f t="shared" si="95"/>
        <v>0</v>
      </c>
      <c r="AB263" s="117">
        <f t="shared" si="95"/>
        <v>0</v>
      </c>
      <c r="AC263" s="117">
        <f t="shared" si="95"/>
        <v>0</v>
      </c>
      <c r="AD263" s="117">
        <f t="shared" si="95"/>
        <v>0</v>
      </c>
      <c r="AE263" s="117">
        <f t="shared" si="95"/>
        <v>0</v>
      </c>
      <c r="AF263" s="117">
        <f t="shared" si="95"/>
        <v>0</v>
      </c>
      <c r="AG263" s="117">
        <f t="shared" si="95"/>
        <v>0</v>
      </c>
      <c r="AH263" s="117">
        <f t="shared" si="95"/>
        <v>0</v>
      </c>
      <c r="AI263" s="117">
        <f t="shared" si="95"/>
        <v>0</v>
      </c>
      <c r="AJ263" s="117">
        <f t="shared" si="95"/>
        <v>0</v>
      </c>
      <c r="AK263" s="117">
        <f t="shared" si="95"/>
        <v>0</v>
      </c>
      <c r="AL263" s="117">
        <f t="shared" si="95"/>
        <v>0</v>
      </c>
      <c r="AM263" s="117">
        <f t="shared" si="95"/>
        <v>0</v>
      </c>
      <c r="AN263" s="117">
        <f t="shared" si="95"/>
        <v>0</v>
      </c>
      <c r="AO263" s="117">
        <f t="shared" si="95"/>
        <v>0</v>
      </c>
      <c r="AP263" s="117">
        <f t="shared" si="95"/>
        <v>0</v>
      </c>
      <c r="AQ263" s="117">
        <f t="shared" si="95"/>
        <v>0</v>
      </c>
      <c r="AR263" s="117">
        <f t="shared" si="95"/>
        <v>0</v>
      </c>
      <c r="AS263" s="28"/>
    </row>
    <row r="264" spans="1:45" x14ac:dyDescent="0.25">
      <c r="A264" s="30">
        <f t="shared" ref="A264:A292" si="96">Q264</f>
        <v>0</v>
      </c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 s="31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43"/>
      <c r="AN264" s="43"/>
      <c r="AO264" s="43"/>
      <c r="AP264" s="43"/>
      <c r="AQ264" s="43"/>
      <c r="AR264" s="43"/>
    </row>
    <row r="265" spans="1:45" s="17" customFormat="1" x14ac:dyDescent="0.25">
      <c r="A265" s="30" t="str">
        <f t="shared" si="96"/>
        <v>22. CONSULTA MULTIPROFISSIONAL - [INTERCONSULTA]</v>
      </c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 s="33"/>
      <c r="Q265" s="13" t="s">
        <v>170</v>
      </c>
      <c r="R265" s="14" t="str">
        <f t="shared" ref="R265:AR265" si="97">R$4</f>
        <v>Meta Parcial</v>
      </c>
      <c r="S265" s="14" t="str">
        <f t="shared" si="97"/>
        <v>21-31/01 de 2025</v>
      </c>
      <c r="T265" s="14" t="str">
        <f t="shared" si="97"/>
        <v>Meta Mensal</v>
      </c>
      <c r="U265" s="14">
        <f t="shared" si="97"/>
        <v>45658</v>
      </c>
      <c r="V265" s="14" t="e">
        <f t="shared" ca="1" si="97"/>
        <v>#NAME?</v>
      </c>
      <c r="W265" s="14" t="e">
        <f t="shared" ca="1" si="97"/>
        <v>#NAME?</v>
      </c>
      <c r="X265" s="14" t="e">
        <f t="shared" ca="1" si="97"/>
        <v>#NAME?</v>
      </c>
      <c r="Y265" s="14" t="e">
        <f t="shared" ca="1" si="97"/>
        <v>#NAME?</v>
      </c>
      <c r="Z265" s="14" t="e">
        <f t="shared" ca="1" si="97"/>
        <v>#NAME?</v>
      </c>
      <c r="AA265" s="14" t="e">
        <f t="shared" ca="1" si="97"/>
        <v>#NAME?</v>
      </c>
      <c r="AB265" s="14" t="e">
        <f t="shared" ca="1" si="97"/>
        <v>#NAME?</v>
      </c>
      <c r="AC265" s="14" t="e">
        <f t="shared" ca="1" si="97"/>
        <v>#NAME?</v>
      </c>
      <c r="AD265" s="14" t="e">
        <f t="shared" ca="1" si="97"/>
        <v>#NAME?</v>
      </c>
      <c r="AE265" s="14" t="e">
        <f t="shared" ca="1" si="97"/>
        <v>#NAME?</v>
      </c>
      <c r="AF265" s="14" t="e">
        <f t="shared" ca="1" si="97"/>
        <v>#NAME?</v>
      </c>
      <c r="AG265" s="14" t="e">
        <f t="shared" ca="1" si="97"/>
        <v>#NAME?</v>
      </c>
      <c r="AH265" s="14" t="e">
        <f t="shared" ca="1" si="97"/>
        <v>#NAME?</v>
      </c>
      <c r="AI265" s="14" t="e">
        <f t="shared" ca="1" si="97"/>
        <v>#NAME?</v>
      </c>
      <c r="AJ265" s="14" t="e">
        <f t="shared" ca="1" si="97"/>
        <v>#NAME?</v>
      </c>
      <c r="AK265" s="14" t="e">
        <f t="shared" ca="1" si="97"/>
        <v>#NAME?</v>
      </c>
      <c r="AL265" s="14" t="e">
        <f t="shared" ca="1" si="97"/>
        <v>#NAME?</v>
      </c>
      <c r="AM265" s="14" t="e">
        <f t="shared" ca="1" si="97"/>
        <v>#NAME?</v>
      </c>
      <c r="AN265" s="14" t="e">
        <f t="shared" ca="1" si="97"/>
        <v>#NAME?</v>
      </c>
      <c r="AO265" s="14" t="e">
        <f t="shared" ca="1" si="97"/>
        <v>#NAME?</v>
      </c>
      <c r="AP265" s="14" t="e">
        <f t="shared" ca="1" si="97"/>
        <v>#NAME?</v>
      </c>
      <c r="AQ265" s="14" t="e">
        <f t="shared" ca="1" si="97"/>
        <v>#NAME?</v>
      </c>
      <c r="AR265" s="14" t="e">
        <f t="shared" ca="1" si="97"/>
        <v>#NAME?</v>
      </c>
      <c r="AS265" s="16">
        <f>ROW()-3</f>
        <v>262</v>
      </c>
    </row>
    <row r="266" spans="1:45" s="22" customFormat="1" x14ac:dyDescent="0.25">
      <c r="A266" s="30" t="str">
        <f t="shared" si="96"/>
        <v>Enfermeiro</v>
      </c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 s="33"/>
      <c r="Q266" s="23" t="s">
        <v>51</v>
      </c>
      <c r="R266" s="24">
        <f>ROUND((T266/31)*11,0)</f>
        <v>458</v>
      </c>
      <c r="S266" s="36">
        <v>317</v>
      </c>
      <c r="T266" s="35">
        <v>1290</v>
      </c>
      <c r="U266" s="24">
        <f t="shared" ref="U266:U271" si="98">S266+P266</f>
        <v>317</v>
      </c>
      <c r="V266" s="24">
        <v>851</v>
      </c>
      <c r="W266" s="24">
        <v>748</v>
      </c>
      <c r="X266" s="24"/>
      <c r="Y266" s="24"/>
      <c r="Z266" s="24"/>
      <c r="AA266" s="38"/>
      <c r="AB266" s="38"/>
      <c r="AC266" s="38"/>
      <c r="AD266" s="38"/>
      <c r="AE266" s="38"/>
      <c r="AF266" s="38"/>
      <c r="AG266" s="38"/>
      <c r="AH266" s="38"/>
      <c r="AI266" s="38"/>
      <c r="AJ266" s="38"/>
      <c r="AK266" s="38"/>
      <c r="AL266" s="38"/>
      <c r="AM266" s="38"/>
      <c r="AN266" s="38"/>
      <c r="AO266" s="38"/>
      <c r="AP266" s="38"/>
      <c r="AQ266" s="38"/>
      <c r="AR266" s="38"/>
      <c r="AS266" s="21"/>
    </row>
    <row r="267" spans="1:45" s="22" customFormat="1" x14ac:dyDescent="0.25">
      <c r="A267" s="30" t="str">
        <f t="shared" si="96"/>
        <v>Farmacêutico</v>
      </c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 s="33"/>
      <c r="Q267" s="23" t="s">
        <v>52</v>
      </c>
      <c r="R267" s="24"/>
      <c r="S267" s="36">
        <v>7</v>
      </c>
      <c r="T267" s="70"/>
      <c r="U267" s="24">
        <f t="shared" si="98"/>
        <v>7</v>
      </c>
      <c r="V267" s="24">
        <v>118</v>
      </c>
      <c r="W267" s="24">
        <v>162</v>
      </c>
      <c r="X267" s="24"/>
      <c r="Y267" s="24"/>
      <c r="Z267" s="24"/>
      <c r="AA267" s="38"/>
      <c r="AB267" s="38"/>
      <c r="AC267" s="38"/>
      <c r="AD267" s="38"/>
      <c r="AE267" s="38"/>
      <c r="AF267" s="38"/>
      <c r="AG267" s="38"/>
      <c r="AH267" s="38"/>
      <c r="AI267" s="38"/>
      <c r="AJ267" s="38"/>
      <c r="AK267" s="38"/>
      <c r="AL267" s="38"/>
      <c r="AM267" s="38"/>
      <c r="AN267" s="38"/>
      <c r="AO267" s="38"/>
      <c r="AP267" s="38"/>
      <c r="AQ267" s="38"/>
      <c r="AR267" s="38"/>
      <c r="AS267" s="21"/>
    </row>
    <row r="268" spans="1:45" s="22" customFormat="1" x14ac:dyDescent="0.25">
      <c r="A268" s="30" t="str">
        <f t="shared" si="96"/>
        <v>Fisioterapeuta</v>
      </c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 s="33"/>
      <c r="Q268" s="23" t="s">
        <v>53</v>
      </c>
      <c r="R268" s="24"/>
      <c r="S268" s="36">
        <v>102</v>
      </c>
      <c r="T268" s="70"/>
      <c r="U268" s="24">
        <f t="shared" si="98"/>
        <v>102</v>
      </c>
      <c r="V268" s="24">
        <v>355</v>
      </c>
      <c r="W268" s="24">
        <v>307</v>
      </c>
      <c r="X268" s="24"/>
      <c r="Y268" s="24"/>
      <c r="Z268" s="24"/>
      <c r="AA268" s="38"/>
      <c r="AB268" s="38"/>
      <c r="AC268" s="38"/>
      <c r="AD268" s="38"/>
      <c r="AE268" s="38"/>
      <c r="AF268" s="38"/>
      <c r="AG268" s="38"/>
      <c r="AH268" s="38"/>
      <c r="AI268" s="38"/>
      <c r="AJ268" s="38"/>
      <c r="AK268" s="38"/>
      <c r="AL268" s="38"/>
      <c r="AM268" s="38"/>
      <c r="AN268" s="38"/>
      <c r="AO268" s="38"/>
      <c r="AP268" s="38"/>
      <c r="AQ268" s="38"/>
      <c r="AR268" s="38"/>
      <c r="AS268" s="21"/>
    </row>
    <row r="269" spans="1:45" s="22" customFormat="1" x14ac:dyDescent="0.25">
      <c r="A269" s="30" t="str">
        <f t="shared" si="96"/>
        <v>Fonoaudiólogo</v>
      </c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 s="33"/>
      <c r="Q269" s="23" t="s">
        <v>54</v>
      </c>
      <c r="R269" s="24"/>
      <c r="S269" s="36">
        <v>0</v>
      </c>
      <c r="T269" s="70"/>
      <c r="U269" s="24">
        <f t="shared" si="98"/>
        <v>0</v>
      </c>
      <c r="V269" s="24">
        <v>0</v>
      </c>
      <c r="W269" s="24">
        <v>0</v>
      </c>
      <c r="X269" s="24"/>
      <c r="Y269" s="24"/>
      <c r="Z269" s="24"/>
      <c r="AA269" s="38"/>
      <c r="AB269" s="38"/>
      <c r="AC269" s="38"/>
      <c r="AD269" s="38"/>
      <c r="AE269" s="38"/>
      <c r="AF269" s="38"/>
      <c r="AG269" s="38"/>
      <c r="AH269" s="38"/>
      <c r="AI269" s="38"/>
      <c r="AJ269" s="38"/>
      <c r="AK269" s="38"/>
      <c r="AL269" s="38"/>
      <c r="AM269" s="38"/>
      <c r="AN269" s="38"/>
      <c r="AO269" s="38"/>
      <c r="AP269" s="38"/>
      <c r="AQ269" s="38"/>
      <c r="AR269" s="38"/>
      <c r="AS269" s="21"/>
    </row>
    <row r="270" spans="1:45" s="22" customFormat="1" x14ac:dyDescent="0.25">
      <c r="A270" s="30" t="str">
        <f t="shared" si="96"/>
        <v>Nutricionista</v>
      </c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 s="33"/>
      <c r="Q270" s="23" t="s">
        <v>55</v>
      </c>
      <c r="R270" s="24"/>
      <c r="S270" s="36">
        <v>45</v>
      </c>
      <c r="T270" s="70"/>
      <c r="U270" s="24">
        <f t="shared" si="98"/>
        <v>45</v>
      </c>
      <c r="V270" s="24">
        <v>94</v>
      </c>
      <c r="W270" s="24">
        <v>97</v>
      </c>
      <c r="X270" s="24"/>
      <c r="Y270" s="24"/>
      <c r="Z270" s="24"/>
      <c r="AA270" s="38"/>
      <c r="AB270" s="38"/>
      <c r="AC270" s="38"/>
      <c r="AD270" s="38"/>
      <c r="AE270" s="38"/>
      <c r="AF270" s="38"/>
      <c r="AG270" s="38"/>
      <c r="AH270" s="38"/>
      <c r="AI270" s="38"/>
      <c r="AJ270" s="38"/>
      <c r="AK270" s="38"/>
      <c r="AL270" s="38"/>
      <c r="AM270" s="38"/>
      <c r="AN270" s="38"/>
      <c r="AO270" s="38"/>
      <c r="AP270" s="38"/>
      <c r="AQ270" s="38"/>
      <c r="AR270" s="38"/>
      <c r="AS270" s="21"/>
    </row>
    <row r="271" spans="1:45" s="22" customFormat="1" x14ac:dyDescent="0.25">
      <c r="A271" s="30" t="str">
        <f t="shared" si="96"/>
        <v>Psicólogo</v>
      </c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 s="33"/>
      <c r="Q271" s="23" t="s">
        <v>56</v>
      </c>
      <c r="R271" s="24"/>
      <c r="S271" s="36">
        <v>20</v>
      </c>
      <c r="T271" s="70"/>
      <c r="U271" s="24">
        <f t="shared" si="98"/>
        <v>20</v>
      </c>
      <c r="V271" s="24">
        <v>46</v>
      </c>
      <c r="W271" s="24">
        <v>48</v>
      </c>
      <c r="X271" s="24"/>
      <c r="Y271" s="24"/>
      <c r="Z271" s="24"/>
      <c r="AA271" s="38"/>
      <c r="AB271" s="38"/>
      <c r="AC271" s="38"/>
      <c r="AD271" s="38"/>
      <c r="AE271" s="38"/>
      <c r="AF271" s="38"/>
      <c r="AG271" s="38"/>
      <c r="AH271" s="38"/>
      <c r="AI271" s="38"/>
      <c r="AJ271" s="38"/>
      <c r="AK271" s="38"/>
      <c r="AL271" s="38"/>
      <c r="AM271" s="38"/>
      <c r="AN271" s="38"/>
      <c r="AO271" s="38"/>
      <c r="AP271" s="38"/>
      <c r="AQ271" s="38"/>
      <c r="AR271" s="38"/>
      <c r="AS271" s="21"/>
    </row>
    <row r="272" spans="1:45" s="22" customFormat="1" x14ac:dyDescent="0.25">
      <c r="A272" s="30" t="str">
        <f t="shared" si="96"/>
        <v>Terapia Ocupacional</v>
      </c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 s="33"/>
      <c r="Q272" s="23" t="s">
        <v>57</v>
      </c>
      <c r="R272" s="24"/>
      <c r="S272" s="36"/>
      <c r="T272" s="19"/>
      <c r="U272" s="24"/>
      <c r="V272" s="24">
        <v>0</v>
      </c>
      <c r="W272" s="24">
        <v>0</v>
      </c>
      <c r="X272" s="24"/>
      <c r="Y272" s="24"/>
      <c r="Z272" s="24"/>
      <c r="AA272" s="38"/>
      <c r="AB272" s="38"/>
      <c r="AC272" s="38"/>
      <c r="AD272" s="38"/>
      <c r="AE272" s="38"/>
      <c r="AF272" s="38"/>
      <c r="AG272" s="38"/>
      <c r="AH272" s="38"/>
      <c r="AI272" s="38"/>
      <c r="AJ272" s="38"/>
      <c r="AK272" s="38"/>
      <c r="AL272" s="38"/>
      <c r="AM272" s="38"/>
      <c r="AN272" s="38"/>
      <c r="AO272" s="38"/>
      <c r="AP272" s="38"/>
      <c r="AQ272" s="38"/>
      <c r="AR272" s="38"/>
      <c r="AS272" s="21"/>
    </row>
    <row r="273" spans="1:45" s="29" customFormat="1" x14ac:dyDescent="0.25">
      <c r="A273" s="30" t="str">
        <f t="shared" si="96"/>
        <v>TOTAL</v>
      </c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 s="33"/>
      <c r="Q273" s="25" t="s">
        <v>16</v>
      </c>
      <c r="R273" s="26">
        <f>SUM(R266:R271)</f>
        <v>458</v>
      </c>
      <c r="S273" s="26">
        <f>SUM(S266:S271)</f>
        <v>491</v>
      </c>
      <c r="T273" s="26">
        <f>SUM(T266:T272)</f>
        <v>1290</v>
      </c>
      <c r="U273" s="26">
        <f t="shared" ref="U273:AR273" si="99">SUM(U266:U272)</f>
        <v>491</v>
      </c>
      <c r="V273" s="26">
        <f t="shared" si="99"/>
        <v>1464</v>
      </c>
      <c r="W273" s="26">
        <f t="shared" si="99"/>
        <v>1362</v>
      </c>
      <c r="X273" s="26">
        <f t="shared" si="99"/>
        <v>0</v>
      </c>
      <c r="Y273" s="26">
        <f t="shared" si="99"/>
        <v>0</v>
      </c>
      <c r="Z273" s="26">
        <f t="shared" si="99"/>
        <v>0</v>
      </c>
      <c r="AA273" s="26">
        <f t="shared" si="99"/>
        <v>0</v>
      </c>
      <c r="AB273" s="26">
        <f t="shared" si="99"/>
        <v>0</v>
      </c>
      <c r="AC273" s="26">
        <f t="shared" si="99"/>
        <v>0</v>
      </c>
      <c r="AD273" s="26">
        <f t="shared" si="99"/>
        <v>0</v>
      </c>
      <c r="AE273" s="26">
        <f t="shared" si="99"/>
        <v>0</v>
      </c>
      <c r="AF273" s="26">
        <f t="shared" si="99"/>
        <v>0</v>
      </c>
      <c r="AG273" s="26">
        <f t="shared" si="99"/>
        <v>0</v>
      </c>
      <c r="AH273" s="26">
        <f t="shared" si="99"/>
        <v>0</v>
      </c>
      <c r="AI273" s="26">
        <f t="shared" si="99"/>
        <v>0</v>
      </c>
      <c r="AJ273" s="26">
        <f t="shared" si="99"/>
        <v>0</v>
      </c>
      <c r="AK273" s="26">
        <f t="shared" si="99"/>
        <v>0</v>
      </c>
      <c r="AL273" s="26">
        <f t="shared" si="99"/>
        <v>0</v>
      </c>
      <c r="AM273" s="26">
        <f t="shared" si="99"/>
        <v>0</v>
      </c>
      <c r="AN273" s="26">
        <f t="shared" si="99"/>
        <v>0</v>
      </c>
      <c r="AO273" s="26">
        <f t="shared" si="99"/>
        <v>0</v>
      </c>
      <c r="AP273" s="26">
        <f t="shared" si="99"/>
        <v>0</v>
      </c>
      <c r="AQ273" s="26">
        <f t="shared" si="99"/>
        <v>0</v>
      </c>
      <c r="AR273" s="26">
        <f t="shared" si="99"/>
        <v>0</v>
      </c>
      <c r="AS273" s="28"/>
    </row>
    <row r="274" spans="1:45" x14ac:dyDescent="0.25">
      <c r="A274" s="30">
        <f t="shared" si="96"/>
        <v>0</v>
      </c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 s="31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  <c r="AJ274" s="43"/>
      <c r="AK274" s="43"/>
      <c r="AL274" s="43"/>
      <c r="AM274" s="43"/>
      <c r="AN274" s="43"/>
      <c r="AO274" s="43"/>
      <c r="AP274" s="43"/>
      <c r="AQ274" s="43"/>
      <c r="AR274" s="43"/>
    </row>
    <row r="275" spans="1:45" s="17" customFormat="1" x14ac:dyDescent="0.25">
      <c r="A275" s="30" t="str">
        <f t="shared" si="96"/>
        <v>23. CONSULTA MULTIPROFISSIONAL - [RETORNO]</v>
      </c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 s="33"/>
      <c r="Q275" s="13" t="s">
        <v>171</v>
      </c>
      <c r="R275" s="14" t="str">
        <f t="shared" ref="R275:AR275" si="100">R$4</f>
        <v>Meta Parcial</v>
      </c>
      <c r="S275" s="14" t="str">
        <f t="shared" si="100"/>
        <v>21-31/01 de 2025</v>
      </c>
      <c r="T275" s="14" t="str">
        <f t="shared" si="100"/>
        <v>Meta Mensal</v>
      </c>
      <c r="U275" s="14">
        <f t="shared" si="100"/>
        <v>45658</v>
      </c>
      <c r="V275" s="14" t="e">
        <f t="shared" ca="1" si="100"/>
        <v>#NAME?</v>
      </c>
      <c r="W275" s="14" t="e">
        <f t="shared" ca="1" si="100"/>
        <v>#NAME?</v>
      </c>
      <c r="X275" s="14" t="e">
        <f t="shared" ca="1" si="100"/>
        <v>#NAME?</v>
      </c>
      <c r="Y275" s="14" t="e">
        <f t="shared" ca="1" si="100"/>
        <v>#NAME?</v>
      </c>
      <c r="Z275" s="14" t="e">
        <f t="shared" ca="1" si="100"/>
        <v>#NAME?</v>
      </c>
      <c r="AA275" s="14" t="e">
        <f t="shared" ca="1" si="100"/>
        <v>#NAME?</v>
      </c>
      <c r="AB275" s="14" t="e">
        <f t="shared" ca="1" si="100"/>
        <v>#NAME?</v>
      </c>
      <c r="AC275" s="14" t="e">
        <f t="shared" ca="1" si="100"/>
        <v>#NAME?</v>
      </c>
      <c r="AD275" s="14" t="e">
        <f t="shared" ca="1" si="100"/>
        <v>#NAME?</v>
      </c>
      <c r="AE275" s="14" t="e">
        <f t="shared" ca="1" si="100"/>
        <v>#NAME?</v>
      </c>
      <c r="AF275" s="14" t="e">
        <f t="shared" ca="1" si="100"/>
        <v>#NAME?</v>
      </c>
      <c r="AG275" s="14" t="e">
        <f t="shared" ca="1" si="100"/>
        <v>#NAME?</v>
      </c>
      <c r="AH275" s="14" t="e">
        <f t="shared" ca="1" si="100"/>
        <v>#NAME?</v>
      </c>
      <c r="AI275" s="14" t="e">
        <f t="shared" ca="1" si="100"/>
        <v>#NAME?</v>
      </c>
      <c r="AJ275" s="14" t="e">
        <f t="shared" ca="1" si="100"/>
        <v>#NAME?</v>
      </c>
      <c r="AK275" s="14" t="e">
        <f t="shared" ca="1" si="100"/>
        <v>#NAME?</v>
      </c>
      <c r="AL275" s="14" t="e">
        <f t="shared" ca="1" si="100"/>
        <v>#NAME?</v>
      </c>
      <c r="AM275" s="14" t="e">
        <f t="shared" ca="1" si="100"/>
        <v>#NAME?</v>
      </c>
      <c r="AN275" s="14" t="e">
        <f t="shared" ca="1" si="100"/>
        <v>#NAME?</v>
      </c>
      <c r="AO275" s="14" t="e">
        <f t="shared" ca="1" si="100"/>
        <v>#NAME?</v>
      </c>
      <c r="AP275" s="14" t="e">
        <f t="shared" ca="1" si="100"/>
        <v>#NAME?</v>
      </c>
      <c r="AQ275" s="14" t="e">
        <f t="shared" ca="1" si="100"/>
        <v>#NAME?</v>
      </c>
      <c r="AR275" s="14" t="e">
        <f t="shared" ca="1" si="100"/>
        <v>#NAME?</v>
      </c>
      <c r="AS275" s="16">
        <f>ROW()-3</f>
        <v>272</v>
      </c>
    </row>
    <row r="276" spans="1:45" s="22" customFormat="1" x14ac:dyDescent="0.25">
      <c r="A276" s="30" t="str">
        <f t="shared" si="96"/>
        <v>Enfermeiro</v>
      </c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 s="33"/>
      <c r="Q276" s="23" t="s">
        <v>51</v>
      </c>
      <c r="R276" s="24">
        <f>ROUND((T276/31)*11,0)</f>
        <v>1068</v>
      </c>
      <c r="S276" s="36">
        <v>208</v>
      </c>
      <c r="T276" s="35">
        <v>3010</v>
      </c>
      <c r="U276" s="24">
        <f t="shared" ref="U276:U281" si="101">S276+P276</f>
        <v>208</v>
      </c>
      <c r="V276" s="24">
        <v>722</v>
      </c>
      <c r="W276" s="24">
        <v>632</v>
      </c>
      <c r="X276" s="24"/>
      <c r="Y276" s="24"/>
      <c r="Z276" s="24"/>
      <c r="AA276" s="38"/>
      <c r="AB276" s="38"/>
      <c r="AC276" s="38"/>
      <c r="AD276" s="38"/>
      <c r="AE276" s="38"/>
      <c r="AF276" s="38"/>
      <c r="AG276" s="38"/>
      <c r="AH276" s="38"/>
      <c r="AI276" s="38"/>
      <c r="AJ276" s="38"/>
      <c r="AK276" s="38"/>
      <c r="AL276" s="38"/>
      <c r="AM276" s="38"/>
      <c r="AN276" s="38"/>
      <c r="AO276" s="38"/>
      <c r="AP276" s="38"/>
      <c r="AQ276" s="38"/>
      <c r="AR276" s="38"/>
      <c r="AS276" s="21"/>
    </row>
    <row r="277" spans="1:45" s="22" customFormat="1" x14ac:dyDescent="0.25">
      <c r="A277" s="30" t="str">
        <f t="shared" si="96"/>
        <v>Farmacêutico</v>
      </c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 s="33"/>
      <c r="Q277" s="23" t="s">
        <v>52</v>
      </c>
      <c r="R277" s="24"/>
      <c r="S277" s="36">
        <v>28</v>
      </c>
      <c r="T277" s="70"/>
      <c r="U277" s="24">
        <f t="shared" si="101"/>
        <v>28</v>
      </c>
      <c r="V277" s="24">
        <v>16</v>
      </c>
      <c r="W277" s="24">
        <v>0</v>
      </c>
      <c r="X277" s="24"/>
      <c r="Y277" s="24"/>
      <c r="Z277" s="24"/>
      <c r="AA277" s="38"/>
      <c r="AB277" s="38"/>
      <c r="AC277" s="38"/>
      <c r="AD277" s="38"/>
      <c r="AE277" s="38"/>
      <c r="AF277" s="38"/>
      <c r="AG277" s="38"/>
      <c r="AH277" s="38"/>
      <c r="AI277" s="38"/>
      <c r="AJ277" s="38"/>
      <c r="AK277" s="38"/>
      <c r="AL277" s="38"/>
      <c r="AM277" s="38"/>
      <c r="AN277" s="38"/>
      <c r="AO277" s="38"/>
      <c r="AP277" s="38"/>
      <c r="AQ277" s="38"/>
      <c r="AR277" s="38"/>
      <c r="AS277" s="21"/>
    </row>
    <row r="278" spans="1:45" s="22" customFormat="1" x14ac:dyDescent="0.25">
      <c r="A278" s="30" t="str">
        <f t="shared" si="96"/>
        <v>Fisioterapeuta</v>
      </c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 s="33"/>
      <c r="Q278" s="23" t="s">
        <v>53</v>
      </c>
      <c r="R278" s="24"/>
      <c r="S278" s="36">
        <v>592</v>
      </c>
      <c r="T278" s="70"/>
      <c r="U278" s="24">
        <f t="shared" si="101"/>
        <v>592</v>
      </c>
      <c r="V278" s="24">
        <v>1592</v>
      </c>
      <c r="W278" s="24">
        <v>1850</v>
      </c>
      <c r="X278" s="24"/>
      <c r="Y278" s="24"/>
      <c r="Z278" s="24"/>
      <c r="AA278" s="38"/>
      <c r="AB278" s="38"/>
      <c r="AC278" s="38"/>
      <c r="AD278" s="38"/>
      <c r="AE278" s="38"/>
      <c r="AF278" s="38"/>
      <c r="AG278" s="38"/>
      <c r="AH278" s="38"/>
      <c r="AI278" s="38"/>
      <c r="AJ278" s="38"/>
      <c r="AK278" s="38"/>
      <c r="AL278" s="38"/>
      <c r="AM278" s="38"/>
      <c r="AN278" s="38"/>
      <c r="AO278" s="38"/>
      <c r="AP278" s="38"/>
      <c r="AQ278" s="38"/>
      <c r="AR278" s="38"/>
      <c r="AS278" s="21"/>
    </row>
    <row r="279" spans="1:45" s="22" customFormat="1" x14ac:dyDescent="0.25">
      <c r="A279" s="30" t="str">
        <f t="shared" si="96"/>
        <v>Fonoaudiólogo</v>
      </c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 s="33"/>
      <c r="Q279" s="23" t="s">
        <v>54</v>
      </c>
      <c r="R279" s="24"/>
      <c r="S279" s="36">
        <v>0</v>
      </c>
      <c r="T279" s="70"/>
      <c r="U279" s="24">
        <f t="shared" si="101"/>
        <v>0</v>
      </c>
      <c r="V279" s="24">
        <v>0</v>
      </c>
      <c r="W279" s="24">
        <v>0</v>
      </c>
      <c r="X279" s="24"/>
      <c r="Y279" s="24"/>
      <c r="Z279" s="24"/>
      <c r="AA279" s="38"/>
      <c r="AB279" s="38"/>
      <c r="AC279" s="38"/>
      <c r="AD279" s="38"/>
      <c r="AE279" s="38"/>
      <c r="AF279" s="38"/>
      <c r="AG279" s="38"/>
      <c r="AH279" s="38"/>
      <c r="AI279" s="38"/>
      <c r="AJ279" s="38"/>
      <c r="AK279" s="38"/>
      <c r="AL279" s="38"/>
      <c r="AM279" s="38"/>
      <c r="AN279" s="38"/>
      <c r="AO279" s="38"/>
      <c r="AP279" s="38"/>
      <c r="AQ279" s="38"/>
      <c r="AR279" s="38"/>
      <c r="AS279" s="21"/>
    </row>
    <row r="280" spans="1:45" s="22" customFormat="1" x14ac:dyDescent="0.25">
      <c r="A280" s="30" t="str">
        <f t="shared" si="96"/>
        <v>Nutricionista</v>
      </c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 s="33"/>
      <c r="Q280" s="23" t="s">
        <v>55</v>
      </c>
      <c r="R280" s="24"/>
      <c r="S280" s="36">
        <v>144</v>
      </c>
      <c r="T280" s="70"/>
      <c r="U280" s="24">
        <f t="shared" si="101"/>
        <v>144</v>
      </c>
      <c r="V280" s="24">
        <v>414</v>
      </c>
      <c r="W280" s="24">
        <v>413</v>
      </c>
      <c r="X280" s="24"/>
      <c r="Y280" s="24"/>
      <c r="Z280" s="24"/>
      <c r="AA280" s="38"/>
      <c r="AB280" s="38"/>
      <c r="AC280" s="38"/>
      <c r="AD280" s="38"/>
      <c r="AE280" s="38"/>
      <c r="AF280" s="38"/>
      <c r="AG280" s="38"/>
      <c r="AH280" s="38"/>
      <c r="AI280" s="38"/>
      <c r="AJ280" s="38"/>
      <c r="AK280" s="38"/>
      <c r="AL280" s="38"/>
      <c r="AM280" s="38"/>
      <c r="AN280" s="38"/>
      <c r="AO280" s="38"/>
      <c r="AP280" s="38"/>
      <c r="AQ280" s="38"/>
      <c r="AR280" s="38"/>
      <c r="AS280" s="21"/>
    </row>
    <row r="281" spans="1:45" s="22" customFormat="1" x14ac:dyDescent="0.25">
      <c r="A281" s="30" t="str">
        <f t="shared" si="96"/>
        <v>Psicólogo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 s="33"/>
      <c r="Q281" s="23" t="s">
        <v>56</v>
      </c>
      <c r="R281" s="24"/>
      <c r="S281" s="36">
        <v>49</v>
      </c>
      <c r="T281" s="70"/>
      <c r="U281" s="24">
        <f t="shared" si="101"/>
        <v>49</v>
      </c>
      <c r="V281" s="24">
        <v>154</v>
      </c>
      <c r="W281" s="24">
        <v>131</v>
      </c>
      <c r="X281" s="24"/>
      <c r="Y281" s="24"/>
      <c r="Z281" s="24"/>
      <c r="AA281" s="38"/>
      <c r="AB281" s="38"/>
      <c r="AC281" s="38"/>
      <c r="AD281" s="38"/>
      <c r="AE281" s="38"/>
      <c r="AF281" s="38"/>
      <c r="AG281" s="38"/>
      <c r="AH281" s="38"/>
      <c r="AI281" s="38"/>
      <c r="AJ281" s="38"/>
      <c r="AK281" s="38"/>
      <c r="AL281" s="38"/>
      <c r="AM281" s="38"/>
      <c r="AN281" s="38"/>
      <c r="AO281" s="38"/>
      <c r="AP281" s="38"/>
      <c r="AQ281" s="38"/>
      <c r="AR281" s="38"/>
      <c r="AS281" s="21"/>
    </row>
    <row r="282" spans="1:45" s="22" customFormat="1" x14ac:dyDescent="0.25">
      <c r="A282" s="30" t="str">
        <f t="shared" si="96"/>
        <v>Terapia Ocupacional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 s="33"/>
      <c r="Q282" s="23" t="s">
        <v>57</v>
      </c>
      <c r="R282" s="24"/>
      <c r="S282" s="36"/>
      <c r="T282" s="19"/>
      <c r="U282" s="24"/>
      <c r="V282" s="24"/>
      <c r="W282" s="24">
        <v>0</v>
      </c>
      <c r="X282" s="24"/>
      <c r="Y282" s="24"/>
      <c r="Z282" s="24"/>
      <c r="AA282" s="38"/>
      <c r="AB282" s="38"/>
      <c r="AC282" s="38"/>
      <c r="AD282" s="38"/>
      <c r="AE282" s="38"/>
      <c r="AF282" s="38"/>
      <c r="AG282" s="38"/>
      <c r="AH282" s="38"/>
      <c r="AI282" s="38"/>
      <c r="AJ282" s="38"/>
      <c r="AK282" s="38"/>
      <c r="AL282" s="38"/>
      <c r="AM282" s="38"/>
      <c r="AN282" s="38"/>
      <c r="AO282" s="38"/>
      <c r="AP282" s="38"/>
      <c r="AQ282" s="38"/>
      <c r="AR282" s="38"/>
      <c r="AS282" s="21"/>
    </row>
    <row r="283" spans="1:45" s="29" customFormat="1" x14ac:dyDescent="0.25">
      <c r="A283" s="30" t="str">
        <f t="shared" si="96"/>
        <v>TOTAL</v>
      </c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 s="33"/>
      <c r="Q283" s="25" t="s">
        <v>16</v>
      </c>
      <c r="R283" s="26">
        <f>SUM(R276:R281)</f>
        <v>1068</v>
      </c>
      <c r="S283" s="26">
        <f t="shared" ref="S283:AR283" si="102">SUM(S276:S281)</f>
        <v>1021</v>
      </c>
      <c r="T283" s="26">
        <f t="shared" si="102"/>
        <v>3010</v>
      </c>
      <c r="U283" s="26">
        <f t="shared" si="102"/>
        <v>1021</v>
      </c>
      <c r="V283" s="26">
        <f t="shared" si="102"/>
        <v>2898</v>
      </c>
      <c r="W283" s="26">
        <f t="shared" si="102"/>
        <v>3026</v>
      </c>
      <c r="X283" s="26">
        <f t="shared" si="102"/>
        <v>0</v>
      </c>
      <c r="Y283" s="26">
        <f t="shared" si="102"/>
        <v>0</v>
      </c>
      <c r="Z283" s="26">
        <f t="shared" si="102"/>
        <v>0</v>
      </c>
      <c r="AA283" s="27">
        <f t="shared" si="102"/>
        <v>0</v>
      </c>
      <c r="AB283" s="27">
        <f t="shared" si="102"/>
        <v>0</v>
      </c>
      <c r="AC283" s="27">
        <f t="shared" si="102"/>
        <v>0</v>
      </c>
      <c r="AD283" s="27">
        <f t="shared" si="102"/>
        <v>0</v>
      </c>
      <c r="AE283" s="27">
        <f t="shared" si="102"/>
        <v>0</v>
      </c>
      <c r="AF283" s="27">
        <f t="shared" si="102"/>
        <v>0</v>
      </c>
      <c r="AG283" s="27">
        <f t="shared" si="102"/>
        <v>0</v>
      </c>
      <c r="AH283" s="27">
        <f t="shared" si="102"/>
        <v>0</v>
      </c>
      <c r="AI283" s="27">
        <f t="shared" si="102"/>
        <v>0</v>
      </c>
      <c r="AJ283" s="27">
        <f t="shared" si="102"/>
        <v>0</v>
      </c>
      <c r="AK283" s="27">
        <f t="shared" si="102"/>
        <v>0</v>
      </c>
      <c r="AL283" s="27">
        <f t="shared" si="102"/>
        <v>0</v>
      </c>
      <c r="AM283" s="27">
        <f t="shared" si="102"/>
        <v>0</v>
      </c>
      <c r="AN283" s="27">
        <f t="shared" si="102"/>
        <v>0</v>
      </c>
      <c r="AO283" s="27">
        <f t="shared" si="102"/>
        <v>0</v>
      </c>
      <c r="AP283" s="27">
        <f t="shared" si="102"/>
        <v>0</v>
      </c>
      <c r="AQ283" s="27">
        <f t="shared" si="102"/>
        <v>0</v>
      </c>
      <c r="AR283" s="27">
        <f t="shared" si="102"/>
        <v>0</v>
      </c>
      <c r="AS283" s="28"/>
    </row>
    <row r="284" spans="1:45" x14ac:dyDescent="0.25">
      <c r="A284" s="30">
        <f t="shared" si="96"/>
        <v>0</v>
      </c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 s="31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/>
      <c r="AI284" s="43"/>
      <c r="AJ284" s="43"/>
      <c r="AK284" s="43"/>
      <c r="AL284" s="43"/>
      <c r="AM284" s="43"/>
      <c r="AN284" s="43"/>
      <c r="AO284" s="43"/>
      <c r="AP284" s="43"/>
      <c r="AQ284" s="43"/>
      <c r="AR284" s="43"/>
    </row>
    <row r="285" spans="1:45" s="17" customFormat="1" x14ac:dyDescent="0.25">
      <c r="A285" s="30" t="str">
        <f t="shared" si="96"/>
        <v>24. PRÁTICAS INTEGRATIVAS E COMPLEMENTARES - PICS - [MÉDICA]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 s="33"/>
      <c r="Q285" s="13" t="s">
        <v>172</v>
      </c>
      <c r="R285" s="14" t="str">
        <f t="shared" ref="R285:AR285" si="103">R$4</f>
        <v>Meta Parcial</v>
      </c>
      <c r="S285" s="14" t="str">
        <f t="shared" si="103"/>
        <v>21-31/01 de 2025</v>
      </c>
      <c r="T285" s="14" t="str">
        <f t="shared" si="103"/>
        <v>Meta Mensal</v>
      </c>
      <c r="U285" s="14">
        <f t="shared" si="103"/>
        <v>45658</v>
      </c>
      <c r="V285" s="14" t="e">
        <f t="shared" ca="1" si="103"/>
        <v>#NAME?</v>
      </c>
      <c r="W285" s="14" t="e">
        <f t="shared" ca="1" si="103"/>
        <v>#NAME?</v>
      </c>
      <c r="X285" s="14" t="e">
        <f t="shared" ca="1" si="103"/>
        <v>#NAME?</v>
      </c>
      <c r="Y285" s="14" t="e">
        <f t="shared" ca="1" si="103"/>
        <v>#NAME?</v>
      </c>
      <c r="Z285" s="14" t="e">
        <f t="shared" ca="1" si="103"/>
        <v>#NAME?</v>
      </c>
      <c r="AA285" s="14" t="e">
        <f t="shared" ca="1" si="103"/>
        <v>#NAME?</v>
      </c>
      <c r="AB285" s="14" t="e">
        <f t="shared" ca="1" si="103"/>
        <v>#NAME?</v>
      </c>
      <c r="AC285" s="14" t="e">
        <f t="shared" ca="1" si="103"/>
        <v>#NAME?</v>
      </c>
      <c r="AD285" s="14" t="e">
        <f t="shared" ca="1" si="103"/>
        <v>#NAME?</v>
      </c>
      <c r="AE285" s="14" t="e">
        <f t="shared" ca="1" si="103"/>
        <v>#NAME?</v>
      </c>
      <c r="AF285" s="14" t="e">
        <f t="shared" ca="1" si="103"/>
        <v>#NAME?</v>
      </c>
      <c r="AG285" s="14" t="e">
        <f t="shared" ca="1" si="103"/>
        <v>#NAME?</v>
      </c>
      <c r="AH285" s="14" t="e">
        <f t="shared" ca="1" si="103"/>
        <v>#NAME?</v>
      </c>
      <c r="AI285" s="14" t="e">
        <f t="shared" ca="1" si="103"/>
        <v>#NAME?</v>
      </c>
      <c r="AJ285" s="14" t="e">
        <f t="shared" ca="1" si="103"/>
        <v>#NAME?</v>
      </c>
      <c r="AK285" s="14" t="e">
        <f t="shared" ca="1" si="103"/>
        <v>#NAME?</v>
      </c>
      <c r="AL285" s="14" t="e">
        <f t="shared" ca="1" si="103"/>
        <v>#NAME?</v>
      </c>
      <c r="AM285" s="14" t="e">
        <f t="shared" ca="1" si="103"/>
        <v>#NAME?</v>
      </c>
      <c r="AN285" s="14" t="e">
        <f t="shared" ca="1" si="103"/>
        <v>#NAME?</v>
      </c>
      <c r="AO285" s="14" t="e">
        <f t="shared" ca="1" si="103"/>
        <v>#NAME?</v>
      </c>
      <c r="AP285" s="14" t="e">
        <f t="shared" ca="1" si="103"/>
        <v>#NAME?</v>
      </c>
      <c r="AQ285" s="14" t="e">
        <f t="shared" ca="1" si="103"/>
        <v>#NAME?</v>
      </c>
      <c r="AR285" s="14" t="e">
        <f t="shared" ca="1" si="103"/>
        <v>#NAME?</v>
      </c>
      <c r="AS285" s="16">
        <f>ROW()-3</f>
        <v>282</v>
      </c>
    </row>
    <row r="286" spans="1:45" s="22" customFormat="1" x14ac:dyDescent="0.25">
      <c r="A286" s="30" t="str">
        <f t="shared" si="96"/>
        <v>Acunputura/Auriculoterapia</v>
      </c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 s="33"/>
      <c r="Q286" s="23" t="s">
        <v>173</v>
      </c>
      <c r="R286" s="35">
        <f>R44*10%</f>
        <v>440</v>
      </c>
      <c r="S286" s="36">
        <v>0</v>
      </c>
      <c r="T286" s="35">
        <f>T78*10%</f>
        <v>430</v>
      </c>
      <c r="U286" s="24">
        <f t="shared" ref="U286:U292" si="104">S286+P286</f>
        <v>0</v>
      </c>
      <c r="V286" s="24">
        <v>0</v>
      </c>
      <c r="W286" s="24">
        <v>0</v>
      </c>
      <c r="X286" s="24"/>
      <c r="Y286" s="24"/>
      <c r="Z286" s="24"/>
      <c r="AA286" s="38"/>
      <c r="AB286" s="38"/>
      <c r="AC286" s="38"/>
      <c r="AD286" s="38"/>
      <c r="AE286" s="38"/>
      <c r="AF286" s="38"/>
      <c r="AG286" s="38"/>
      <c r="AH286" s="38"/>
      <c r="AI286" s="38"/>
      <c r="AJ286" s="38"/>
      <c r="AK286" s="38"/>
      <c r="AL286" s="38"/>
      <c r="AM286" s="38"/>
      <c r="AN286" s="38"/>
      <c r="AO286" s="38"/>
      <c r="AP286" s="38"/>
      <c r="AQ286" s="38"/>
      <c r="AR286" s="38"/>
      <c r="AS286" s="21"/>
    </row>
    <row r="287" spans="1:45" s="22" customFormat="1" x14ac:dyDescent="0.25">
      <c r="A287" s="30" t="str">
        <f t="shared" si="96"/>
        <v>Aromaterapia</v>
      </c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 s="33"/>
      <c r="Q287" s="23" t="s">
        <v>81</v>
      </c>
      <c r="R287" s="70"/>
      <c r="S287" s="36">
        <v>0</v>
      </c>
      <c r="T287" s="70"/>
      <c r="U287" s="24">
        <f t="shared" si="104"/>
        <v>0</v>
      </c>
      <c r="V287" s="24">
        <v>0</v>
      </c>
      <c r="W287" s="24">
        <v>0</v>
      </c>
      <c r="X287" s="24"/>
      <c r="Y287" s="24"/>
      <c r="Z287" s="24"/>
      <c r="AA287" s="38"/>
      <c r="AB287" s="38"/>
      <c r="AC287" s="38"/>
      <c r="AD287" s="38"/>
      <c r="AE287" s="38"/>
      <c r="AF287" s="38"/>
      <c r="AG287" s="38"/>
      <c r="AH287" s="38"/>
      <c r="AI287" s="38"/>
      <c r="AJ287" s="38"/>
      <c r="AK287" s="38"/>
      <c r="AL287" s="38"/>
      <c r="AM287" s="38"/>
      <c r="AN287" s="38"/>
      <c r="AO287" s="38"/>
      <c r="AP287" s="38"/>
      <c r="AQ287" s="38"/>
      <c r="AR287" s="38"/>
      <c r="AS287" s="21"/>
    </row>
    <row r="288" spans="1:45" s="22" customFormat="1" x14ac:dyDescent="0.25">
      <c r="A288" s="30" t="str">
        <f t="shared" si="96"/>
        <v>Fitoterapia</v>
      </c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 s="33"/>
      <c r="Q288" s="23" t="s">
        <v>82</v>
      </c>
      <c r="R288" s="70"/>
      <c r="S288" s="36">
        <v>0</v>
      </c>
      <c r="T288" s="70"/>
      <c r="U288" s="24">
        <f t="shared" si="104"/>
        <v>0</v>
      </c>
      <c r="V288" s="24">
        <v>0</v>
      </c>
      <c r="W288" s="24">
        <v>0</v>
      </c>
      <c r="X288" s="24"/>
      <c r="Y288" s="24"/>
      <c r="Z288" s="24"/>
      <c r="AA288" s="38"/>
      <c r="AB288" s="38"/>
      <c r="AC288" s="38"/>
      <c r="AD288" s="38"/>
      <c r="AE288" s="38"/>
      <c r="AF288" s="38"/>
      <c r="AG288" s="38"/>
      <c r="AH288" s="38"/>
      <c r="AI288" s="38"/>
      <c r="AJ288" s="38"/>
      <c r="AK288" s="38"/>
      <c r="AL288" s="38"/>
      <c r="AM288" s="38"/>
      <c r="AN288" s="38"/>
      <c r="AO288" s="38"/>
      <c r="AP288" s="38"/>
      <c r="AQ288" s="38"/>
      <c r="AR288" s="38"/>
      <c r="AS288" s="21"/>
    </row>
    <row r="289" spans="1:45" s="22" customFormat="1" x14ac:dyDescent="0.25">
      <c r="A289" s="30" t="str">
        <f t="shared" si="96"/>
        <v>Tratamento Naturopático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 s="33"/>
      <c r="Q289" s="23" t="s">
        <v>83</v>
      </c>
      <c r="R289" s="70"/>
      <c r="S289" s="36">
        <v>0</v>
      </c>
      <c r="T289" s="70"/>
      <c r="U289" s="24">
        <f t="shared" si="104"/>
        <v>0</v>
      </c>
      <c r="V289" s="24">
        <v>0</v>
      </c>
      <c r="W289" s="24">
        <v>0</v>
      </c>
      <c r="X289" s="24"/>
      <c r="Y289" s="24"/>
      <c r="Z289" s="24"/>
      <c r="AA289" s="38"/>
      <c r="AB289" s="38"/>
      <c r="AC289" s="38"/>
      <c r="AD289" s="38"/>
      <c r="AE289" s="38"/>
      <c r="AF289" s="38"/>
      <c r="AG289" s="38"/>
      <c r="AH289" s="38"/>
      <c r="AI289" s="38"/>
      <c r="AJ289" s="38"/>
      <c r="AK289" s="38"/>
      <c r="AL289" s="38"/>
      <c r="AM289" s="38"/>
      <c r="AN289" s="38"/>
      <c r="AO289" s="38"/>
      <c r="AP289" s="38"/>
      <c r="AQ289" s="38"/>
      <c r="AR289" s="38"/>
      <c r="AS289" s="21"/>
    </row>
    <row r="290" spans="1:45" s="22" customFormat="1" x14ac:dyDescent="0.25">
      <c r="A290" s="30" t="str">
        <f t="shared" si="96"/>
        <v>Medicina tradicional chinesa/Acupuntura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 s="33"/>
      <c r="Q290" s="23" t="s">
        <v>174</v>
      </c>
      <c r="R290" s="70"/>
      <c r="S290" s="36">
        <v>0</v>
      </c>
      <c r="T290" s="70"/>
      <c r="U290" s="24">
        <f t="shared" si="104"/>
        <v>0</v>
      </c>
      <c r="V290" s="24">
        <v>0</v>
      </c>
      <c r="W290" s="24">
        <v>0</v>
      </c>
      <c r="X290" s="24"/>
      <c r="Y290" s="24"/>
      <c r="Z290" s="24"/>
      <c r="AA290" s="38"/>
      <c r="AB290" s="38"/>
      <c r="AC290" s="38"/>
      <c r="AD290" s="38"/>
      <c r="AE290" s="38"/>
      <c r="AF290" s="38"/>
      <c r="AG290" s="38"/>
      <c r="AH290" s="38"/>
      <c r="AI290" s="38"/>
      <c r="AJ290" s="38"/>
      <c r="AK290" s="38"/>
      <c r="AL290" s="38"/>
      <c r="AM290" s="38"/>
      <c r="AN290" s="38"/>
      <c r="AO290" s="38"/>
      <c r="AP290" s="38"/>
      <c r="AQ290" s="38"/>
      <c r="AR290" s="38"/>
      <c r="AS290" s="21"/>
    </row>
    <row r="291" spans="1:45" s="22" customFormat="1" x14ac:dyDescent="0.25">
      <c r="A291" s="30" t="str">
        <f t="shared" si="96"/>
        <v>Ventosaterapia</v>
      </c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 s="33"/>
      <c r="Q291" s="23" t="s">
        <v>84</v>
      </c>
      <c r="R291" s="70"/>
      <c r="S291" s="36">
        <v>0</v>
      </c>
      <c r="T291" s="70"/>
      <c r="U291" s="24">
        <f t="shared" si="104"/>
        <v>0</v>
      </c>
      <c r="V291" s="24">
        <v>0</v>
      </c>
      <c r="W291" s="24">
        <v>0</v>
      </c>
      <c r="X291" s="24"/>
      <c r="Y291" s="24"/>
      <c r="Z291" s="24"/>
      <c r="AA291" s="38"/>
      <c r="AB291" s="38"/>
      <c r="AC291" s="38"/>
      <c r="AD291" s="38"/>
      <c r="AE291" s="38"/>
      <c r="AF291" s="38"/>
      <c r="AG291" s="38"/>
      <c r="AH291" s="38"/>
      <c r="AI291" s="38"/>
      <c r="AJ291" s="38"/>
      <c r="AK291" s="38"/>
      <c r="AL291" s="38"/>
      <c r="AM291" s="38"/>
      <c r="AN291" s="38"/>
      <c r="AO291" s="38"/>
      <c r="AP291" s="38"/>
      <c r="AQ291" s="38"/>
      <c r="AR291" s="38"/>
      <c r="AS291" s="21"/>
    </row>
    <row r="292" spans="1:45" s="22" customFormat="1" x14ac:dyDescent="0.25">
      <c r="A292" s="30" t="str">
        <f t="shared" si="96"/>
        <v>Eletroestimulação</v>
      </c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 s="33"/>
      <c r="Q292" s="23" t="s">
        <v>85</v>
      </c>
      <c r="R292" s="19"/>
      <c r="S292" s="36">
        <v>0</v>
      </c>
      <c r="T292" s="70"/>
      <c r="U292" s="24">
        <f t="shared" si="104"/>
        <v>0</v>
      </c>
      <c r="V292" s="24">
        <v>0</v>
      </c>
      <c r="W292" s="24">
        <v>0</v>
      </c>
      <c r="X292" s="24"/>
      <c r="Y292" s="24"/>
      <c r="Z292" s="24"/>
      <c r="AA292" s="38"/>
      <c r="AB292" s="38"/>
      <c r="AC292" s="38"/>
      <c r="AD292" s="38"/>
      <c r="AE292" s="38"/>
      <c r="AF292" s="38"/>
      <c r="AG292" s="38"/>
      <c r="AH292" s="38"/>
      <c r="AI292" s="38"/>
      <c r="AJ292" s="38"/>
      <c r="AK292" s="38"/>
      <c r="AL292" s="38"/>
      <c r="AM292" s="38"/>
      <c r="AN292" s="38"/>
      <c r="AO292" s="38"/>
      <c r="AP292" s="38"/>
      <c r="AQ292" s="38"/>
      <c r="AR292" s="38"/>
      <c r="AS292" s="21"/>
    </row>
    <row r="293" spans="1:45" s="22" customFormat="1" ht="15" hidden="1" customHeight="1" x14ac:dyDescent="0.25">
      <c r="A293" s="30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 s="33"/>
      <c r="Q293" s="23"/>
      <c r="R293" s="19"/>
      <c r="S293" s="36"/>
      <c r="T293" s="70"/>
      <c r="U293" s="24"/>
      <c r="V293" s="24"/>
      <c r="W293" s="24"/>
      <c r="X293" s="24"/>
      <c r="Y293" s="24"/>
      <c r="Z293" s="24"/>
      <c r="AA293" s="38"/>
      <c r="AB293" s="38"/>
      <c r="AC293" s="38"/>
      <c r="AD293" s="38"/>
      <c r="AE293" s="38"/>
      <c r="AF293" s="38"/>
      <c r="AG293" s="38"/>
      <c r="AH293" s="38"/>
      <c r="AI293" s="38"/>
      <c r="AJ293" s="38"/>
      <c r="AK293" s="38"/>
      <c r="AL293" s="38"/>
      <c r="AM293" s="38"/>
      <c r="AN293" s="38"/>
      <c r="AO293" s="38"/>
      <c r="AP293" s="38"/>
      <c r="AQ293" s="38"/>
      <c r="AR293" s="38"/>
      <c r="AS293" s="21"/>
    </row>
    <row r="294" spans="1:45" s="22" customFormat="1" ht="15" hidden="1" customHeight="1" x14ac:dyDescent="0.25">
      <c r="A294" s="30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 s="33"/>
      <c r="Q294" s="23"/>
      <c r="R294" s="19"/>
      <c r="S294" s="36"/>
      <c r="T294" s="70"/>
      <c r="U294" s="24"/>
      <c r="V294" s="24"/>
      <c r="W294" s="24"/>
      <c r="X294" s="24"/>
      <c r="Y294" s="24"/>
      <c r="Z294" s="24"/>
      <c r="AA294" s="38"/>
      <c r="AB294" s="38"/>
      <c r="AC294" s="38"/>
      <c r="AD294" s="38"/>
      <c r="AE294" s="38"/>
      <c r="AF294" s="38"/>
      <c r="AG294" s="38"/>
      <c r="AH294" s="38"/>
      <c r="AI294" s="38"/>
      <c r="AJ294" s="38"/>
      <c r="AK294" s="38"/>
      <c r="AL294" s="38"/>
      <c r="AM294" s="38"/>
      <c r="AN294" s="38"/>
      <c r="AO294" s="38"/>
      <c r="AP294" s="38"/>
      <c r="AQ294" s="38"/>
      <c r="AR294" s="38"/>
      <c r="AS294" s="21"/>
    </row>
    <row r="295" spans="1:45" s="22" customFormat="1" ht="15" hidden="1" customHeight="1" x14ac:dyDescent="0.25">
      <c r="A295" s="30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 s="33"/>
      <c r="Q295" s="23"/>
      <c r="R295" s="19"/>
      <c r="S295" s="36"/>
      <c r="T295" s="70"/>
      <c r="U295" s="24"/>
      <c r="V295" s="24"/>
      <c r="W295" s="24"/>
      <c r="X295" s="24"/>
      <c r="Y295" s="24"/>
      <c r="Z295" s="24"/>
      <c r="AA295" s="38"/>
      <c r="AB295" s="38"/>
      <c r="AC295" s="38"/>
      <c r="AD295" s="38"/>
      <c r="AE295" s="38"/>
      <c r="AF295" s="38"/>
      <c r="AG295" s="38"/>
      <c r="AH295" s="38"/>
      <c r="AI295" s="38"/>
      <c r="AJ295" s="38"/>
      <c r="AK295" s="38"/>
      <c r="AL295" s="38"/>
      <c r="AM295" s="38"/>
      <c r="AN295" s="38"/>
      <c r="AO295" s="38"/>
      <c r="AP295" s="38"/>
      <c r="AQ295" s="38"/>
      <c r="AR295" s="38"/>
      <c r="AS295" s="21"/>
    </row>
    <row r="296" spans="1:45" s="22" customFormat="1" ht="15" hidden="1" customHeight="1" x14ac:dyDescent="0.25">
      <c r="A296" s="30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 s="33"/>
      <c r="Q296" s="23"/>
      <c r="R296" s="19"/>
      <c r="S296" s="36"/>
      <c r="T296" s="70"/>
      <c r="U296" s="24"/>
      <c r="V296" s="24"/>
      <c r="W296" s="24"/>
      <c r="X296" s="24"/>
      <c r="Y296" s="24"/>
      <c r="Z296" s="24"/>
      <c r="AA296" s="38"/>
      <c r="AB296" s="38"/>
      <c r="AC296" s="38"/>
      <c r="AD296" s="38"/>
      <c r="AE296" s="38"/>
      <c r="AF296" s="38"/>
      <c r="AG296" s="38"/>
      <c r="AH296" s="38"/>
      <c r="AI296" s="38"/>
      <c r="AJ296" s="38"/>
      <c r="AK296" s="38"/>
      <c r="AL296" s="38"/>
      <c r="AM296" s="38"/>
      <c r="AN296" s="38"/>
      <c r="AO296" s="38"/>
      <c r="AP296" s="38"/>
      <c r="AQ296" s="38"/>
      <c r="AR296" s="38"/>
      <c r="AS296" s="21"/>
    </row>
    <row r="297" spans="1:45" s="22" customFormat="1" ht="15" hidden="1" customHeight="1" x14ac:dyDescent="0.25">
      <c r="A297" s="30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 s="33"/>
      <c r="Q297" s="23"/>
      <c r="R297" s="19"/>
      <c r="S297" s="36"/>
      <c r="T297" s="70"/>
      <c r="U297" s="24"/>
      <c r="V297" s="24"/>
      <c r="W297" s="24"/>
      <c r="X297" s="24"/>
      <c r="Y297" s="24"/>
      <c r="Z297" s="24"/>
      <c r="AA297" s="38"/>
      <c r="AB297" s="38"/>
      <c r="AC297" s="38"/>
      <c r="AD297" s="38"/>
      <c r="AE297" s="38"/>
      <c r="AF297" s="38"/>
      <c r="AG297" s="38"/>
      <c r="AH297" s="38"/>
      <c r="AI297" s="38"/>
      <c r="AJ297" s="38"/>
      <c r="AK297" s="38"/>
      <c r="AL297" s="38"/>
      <c r="AM297" s="38"/>
      <c r="AN297" s="38"/>
      <c r="AO297" s="38"/>
      <c r="AP297" s="38"/>
      <c r="AQ297" s="38"/>
      <c r="AR297" s="38"/>
      <c r="AS297" s="21"/>
    </row>
    <row r="298" spans="1:45" s="22" customFormat="1" ht="15" hidden="1" customHeight="1" x14ac:dyDescent="0.25">
      <c r="A298" s="30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 s="33"/>
      <c r="Q298" s="23"/>
      <c r="R298" s="19"/>
      <c r="S298" s="36"/>
      <c r="T298" s="70"/>
      <c r="U298" s="24"/>
      <c r="V298" s="24"/>
      <c r="W298" s="24"/>
      <c r="X298" s="24"/>
      <c r="Y298" s="24"/>
      <c r="Z298" s="24"/>
      <c r="AA298" s="38"/>
      <c r="AB298" s="38"/>
      <c r="AC298" s="38"/>
      <c r="AD298" s="38"/>
      <c r="AE298" s="38"/>
      <c r="AF298" s="38"/>
      <c r="AG298" s="38"/>
      <c r="AH298" s="38"/>
      <c r="AI298" s="38"/>
      <c r="AJ298" s="38"/>
      <c r="AK298" s="38"/>
      <c r="AL298" s="38"/>
      <c r="AM298" s="38"/>
      <c r="AN298" s="38"/>
      <c r="AO298" s="38"/>
      <c r="AP298" s="38"/>
      <c r="AQ298" s="38"/>
      <c r="AR298" s="38"/>
      <c r="AS298" s="21"/>
    </row>
    <row r="299" spans="1:45" s="22" customFormat="1" ht="15" hidden="1" customHeight="1" x14ac:dyDescent="0.25">
      <c r="A299" s="30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 s="33"/>
      <c r="Q299" s="23"/>
      <c r="R299" s="19"/>
      <c r="S299" s="36"/>
      <c r="T299" s="19"/>
      <c r="U299" s="24"/>
      <c r="V299" s="24"/>
      <c r="W299" s="24"/>
      <c r="X299" s="24"/>
      <c r="Y299" s="24"/>
      <c r="Z299" s="24"/>
      <c r="AA299" s="38"/>
      <c r="AB299" s="38"/>
      <c r="AC299" s="38"/>
      <c r="AD299" s="38"/>
      <c r="AE299" s="38"/>
      <c r="AF299" s="38"/>
      <c r="AG299" s="38"/>
      <c r="AH299" s="38"/>
      <c r="AI299" s="38"/>
      <c r="AJ299" s="38"/>
      <c r="AK299" s="38"/>
      <c r="AL299" s="38"/>
      <c r="AM299" s="38"/>
      <c r="AN299" s="38"/>
      <c r="AO299" s="38"/>
      <c r="AP299" s="38"/>
      <c r="AQ299" s="38"/>
      <c r="AR299" s="38"/>
      <c r="AS299" s="21"/>
    </row>
    <row r="300" spans="1:45" s="29" customFormat="1" x14ac:dyDescent="0.25">
      <c r="A300" s="30" t="str">
        <f>Q300</f>
        <v>TOTAL</v>
      </c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 s="33"/>
      <c r="Q300" s="25" t="s">
        <v>16</v>
      </c>
      <c r="R300" s="26">
        <f>SUM(R286:R292)</f>
        <v>440</v>
      </c>
      <c r="S300" s="26">
        <f>SUM(S286:S292)</f>
        <v>0</v>
      </c>
      <c r="T300" s="26">
        <f>SUM(T286:T299)</f>
        <v>430</v>
      </c>
      <c r="U300" s="26">
        <f t="shared" ref="U300:AR300" si="105">SUM(U286:U299)</f>
        <v>0</v>
      </c>
      <c r="V300" s="26">
        <f t="shared" si="105"/>
        <v>0</v>
      </c>
      <c r="W300" s="26">
        <f t="shared" si="105"/>
        <v>0</v>
      </c>
      <c r="X300" s="26">
        <f t="shared" si="105"/>
        <v>0</v>
      </c>
      <c r="Y300" s="26">
        <f t="shared" si="105"/>
        <v>0</v>
      </c>
      <c r="Z300" s="26">
        <f t="shared" si="105"/>
        <v>0</v>
      </c>
      <c r="AA300" s="26">
        <f t="shared" si="105"/>
        <v>0</v>
      </c>
      <c r="AB300" s="26">
        <f t="shared" si="105"/>
        <v>0</v>
      </c>
      <c r="AC300" s="26">
        <f t="shared" si="105"/>
        <v>0</v>
      </c>
      <c r="AD300" s="26">
        <f t="shared" si="105"/>
        <v>0</v>
      </c>
      <c r="AE300" s="26">
        <f t="shared" si="105"/>
        <v>0</v>
      </c>
      <c r="AF300" s="26">
        <f t="shared" si="105"/>
        <v>0</v>
      </c>
      <c r="AG300" s="26">
        <f t="shared" si="105"/>
        <v>0</v>
      </c>
      <c r="AH300" s="26">
        <f t="shared" si="105"/>
        <v>0</v>
      </c>
      <c r="AI300" s="26">
        <f t="shared" si="105"/>
        <v>0</v>
      </c>
      <c r="AJ300" s="26">
        <f t="shared" si="105"/>
        <v>0</v>
      </c>
      <c r="AK300" s="26">
        <f t="shared" si="105"/>
        <v>0</v>
      </c>
      <c r="AL300" s="26">
        <f t="shared" si="105"/>
        <v>0</v>
      </c>
      <c r="AM300" s="26">
        <f t="shared" si="105"/>
        <v>0</v>
      </c>
      <c r="AN300" s="26">
        <f t="shared" si="105"/>
        <v>0</v>
      </c>
      <c r="AO300" s="26">
        <f t="shared" si="105"/>
        <v>0</v>
      </c>
      <c r="AP300" s="26">
        <f t="shared" si="105"/>
        <v>0</v>
      </c>
      <c r="AQ300" s="26">
        <f t="shared" si="105"/>
        <v>0</v>
      </c>
      <c r="AR300" s="26">
        <f t="shared" si="105"/>
        <v>0</v>
      </c>
      <c r="AS300" s="28"/>
    </row>
    <row r="301" spans="1:45" x14ac:dyDescent="0.25">
      <c r="A301" s="30">
        <f>Q301</f>
        <v>0</v>
      </c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 s="31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F301" s="43"/>
      <c r="AG301" s="43"/>
      <c r="AH301" s="43"/>
      <c r="AI301" s="43"/>
      <c r="AJ301" s="43"/>
      <c r="AK301" s="43"/>
      <c r="AL301" s="43"/>
      <c r="AM301" s="43"/>
      <c r="AN301" s="43"/>
      <c r="AO301" s="43"/>
      <c r="AP301" s="43"/>
      <c r="AQ301" s="43"/>
      <c r="AR301" s="43"/>
    </row>
    <row r="302" spans="1:45" s="17" customFormat="1" x14ac:dyDescent="0.25">
      <c r="A302" s="30" t="str">
        <f t="shared" ref="A302:A309" si="106">Q302</f>
        <v>25. PRÁTICAS INTEGRATIVAS E COMPLEMENTARES - PICS - [MULTIPROFISSIONAL]</v>
      </c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 s="33"/>
      <c r="Q302" s="13" t="s">
        <v>175</v>
      </c>
      <c r="R302" s="14" t="str">
        <f t="shared" ref="R302:AR302" si="107">R$4</f>
        <v>Meta Parcial</v>
      </c>
      <c r="S302" s="14" t="str">
        <f t="shared" si="107"/>
        <v>21-31/01 de 2025</v>
      </c>
      <c r="T302" s="14" t="str">
        <f t="shared" si="107"/>
        <v>Meta Mensal</v>
      </c>
      <c r="U302" s="14">
        <f t="shared" si="107"/>
        <v>45658</v>
      </c>
      <c r="V302" s="14" t="e">
        <f t="shared" ca="1" si="107"/>
        <v>#NAME?</v>
      </c>
      <c r="W302" s="14" t="e">
        <f t="shared" ca="1" si="107"/>
        <v>#NAME?</v>
      </c>
      <c r="X302" s="14" t="e">
        <f t="shared" ca="1" si="107"/>
        <v>#NAME?</v>
      </c>
      <c r="Y302" s="14" t="e">
        <f t="shared" ca="1" si="107"/>
        <v>#NAME?</v>
      </c>
      <c r="Z302" s="14" t="e">
        <f t="shared" ca="1" si="107"/>
        <v>#NAME?</v>
      </c>
      <c r="AA302" s="14" t="e">
        <f t="shared" ca="1" si="107"/>
        <v>#NAME?</v>
      </c>
      <c r="AB302" s="14" t="e">
        <f t="shared" ca="1" si="107"/>
        <v>#NAME?</v>
      </c>
      <c r="AC302" s="14" t="e">
        <f t="shared" ca="1" si="107"/>
        <v>#NAME?</v>
      </c>
      <c r="AD302" s="14" t="e">
        <f t="shared" ca="1" si="107"/>
        <v>#NAME?</v>
      </c>
      <c r="AE302" s="14" t="e">
        <f t="shared" ca="1" si="107"/>
        <v>#NAME?</v>
      </c>
      <c r="AF302" s="14" t="e">
        <f t="shared" ca="1" si="107"/>
        <v>#NAME?</v>
      </c>
      <c r="AG302" s="14" t="e">
        <f t="shared" ca="1" si="107"/>
        <v>#NAME?</v>
      </c>
      <c r="AH302" s="14" t="e">
        <f t="shared" ca="1" si="107"/>
        <v>#NAME?</v>
      </c>
      <c r="AI302" s="14" t="e">
        <f t="shared" ca="1" si="107"/>
        <v>#NAME?</v>
      </c>
      <c r="AJ302" s="14" t="e">
        <f t="shared" ca="1" si="107"/>
        <v>#NAME?</v>
      </c>
      <c r="AK302" s="14" t="e">
        <f t="shared" ca="1" si="107"/>
        <v>#NAME?</v>
      </c>
      <c r="AL302" s="14" t="e">
        <f t="shared" ca="1" si="107"/>
        <v>#NAME?</v>
      </c>
      <c r="AM302" s="14" t="e">
        <f t="shared" ca="1" si="107"/>
        <v>#NAME?</v>
      </c>
      <c r="AN302" s="14" t="e">
        <f t="shared" ca="1" si="107"/>
        <v>#NAME?</v>
      </c>
      <c r="AO302" s="14" t="e">
        <f t="shared" ca="1" si="107"/>
        <v>#NAME?</v>
      </c>
      <c r="AP302" s="14" t="e">
        <f t="shared" ca="1" si="107"/>
        <v>#NAME?</v>
      </c>
      <c r="AQ302" s="14" t="e">
        <f t="shared" ca="1" si="107"/>
        <v>#NAME?</v>
      </c>
      <c r="AR302" s="14" t="e">
        <f t="shared" ca="1" si="107"/>
        <v>#NAME?</v>
      </c>
      <c r="AS302" s="16">
        <f>ROW()-3</f>
        <v>299</v>
      </c>
    </row>
    <row r="303" spans="1:45" s="22" customFormat="1" x14ac:dyDescent="0.25">
      <c r="A303" s="30" t="str">
        <f t="shared" si="106"/>
        <v>Acunputura/Auriculoterapia</v>
      </c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 s="33"/>
      <c r="Q303" s="23" t="s">
        <v>173</v>
      </c>
      <c r="R303" s="35">
        <f>R78*10%</f>
        <v>152.6</v>
      </c>
      <c r="S303" s="36">
        <v>0</v>
      </c>
      <c r="T303" s="35">
        <f>T78*10%</f>
        <v>430</v>
      </c>
      <c r="U303" s="24">
        <f t="shared" ref="U303:U309" si="108">S303+P303</f>
        <v>0</v>
      </c>
      <c r="V303" s="24">
        <v>0</v>
      </c>
      <c r="W303" s="24">
        <v>0</v>
      </c>
      <c r="X303" s="24"/>
      <c r="Y303" s="24"/>
      <c r="Z303" s="24"/>
      <c r="AA303" s="38"/>
      <c r="AB303" s="38"/>
      <c r="AC303" s="38"/>
      <c r="AD303" s="38"/>
      <c r="AE303" s="38"/>
      <c r="AF303" s="38"/>
      <c r="AG303" s="38"/>
      <c r="AH303" s="38"/>
      <c r="AI303" s="38"/>
      <c r="AJ303" s="38"/>
      <c r="AK303" s="38"/>
      <c r="AL303" s="38"/>
      <c r="AM303" s="38"/>
      <c r="AN303" s="38"/>
      <c r="AO303" s="38"/>
      <c r="AP303" s="38"/>
      <c r="AQ303" s="38"/>
      <c r="AR303" s="38"/>
      <c r="AS303" s="21"/>
    </row>
    <row r="304" spans="1:45" s="22" customFormat="1" x14ac:dyDescent="0.25">
      <c r="A304" s="30" t="str">
        <f t="shared" si="106"/>
        <v>Aromaterapia</v>
      </c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 s="33"/>
      <c r="Q304" s="23" t="s">
        <v>81</v>
      </c>
      <c r="R304" s="70"/>
      <c r="S304" s="36">
        <v>210</v>
      </c>
      <c r="T304" s="70"/>
      <c r="U304" s="24">
        <f t="shared" si="108"/>
        <v>210</v>
      </c>
      <c r="V304" s="24">
        <v>555</v>
      </c>
      <c r="W304" s="24">
        <v>249</v>
      </c>
      <c r="X304" s="24"/>
      <c r="Y304" s="24"/>
      <c r="Z304" s="24"/>
      <c r="AA304" s="38"/>
      <c r="AB304" s="38"/>
      <c r="AC304" s="38"/>
      <c r="AD304" s="38"/>
      <c r="AE304" s="38"/>
      <c r="AF304" s="38"/>
      <c r="AG304" s="38"/>
      <c r="AH304" s="38"/>
      <c r="AI304" s="38"/>
      <c r="AJ304" s="38"/>
      <c r="AK304" s="38"/>
      <c r="AL304" s="38"/>
      <c r="AM304" s="38"/>
      <c r="AN304" s="38"/>
      <c r="AO304" s="38"/>
      <c r="AP304" s="38"/>
      <c r="AQ304" s="38"/>
      <c r="AR304" s="38"/>
      <c r="AS304" s="21"/>
    </row>
    <row r="305" spans="1:45" s="22" customFormat="1" x14ac:dyDescent="0.25">
      <c r="A305" s="30" t="str">
        <f t="shared" si="106"/>
        <v>Fitoterapia</v>
      </c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 s="33"/>
      <c r="Q305" s="23" t="s">
        <v>82</v>
      </c>
      <c r="R305" s="70"/>
      <c r="S305" s="36">
        <v>0</v>
      </c>
      <c r="T305" s="70"/>
      <c r="U305" s="24">
        <f t="shared" si="108"/>
        <v>0</v>
      </c>
      <c r="V305" s="24">
        <v>0</v>
      </c>
      <c r="W305" s="24">
        <v>25</v>
      </c>
      <c r="X305" s="24"/>
      <c r="Y305" s="24"/>
      <c r="Z305" s="24"/>
      <c r="AA305" s="38"/>
      <c r="AB305" s="38"/>
      <c r="AC305" s="38"/>
      <c r="AD305" s="38"/>
      <c r="AE305" s="38"/>
      <c r="AF305" s="38"/>
      <c r="AG305" s="38"/>
      <c r="AH305" s="38"/>
      <c r="AI305" s="38"/>
      <c r="AJ305" s="38"/>
      <c r="AK305" s="38"/>
      <c r="AL305" s="38"/>
      <c r="AM305" s="38"/>
      <c r="AN305" s="38"/>
      <c r="AO305" s="38"/>
      <c r="AP305" s="38"/>
      <c r="AQ305" s="38"/>
      <c r="AR305" s="38"/>
      <c r="AS305" s="21"/>
    </row>
    <row r="306" spans="1:45" s="22" customFormat="1" x14ac:dyDescent="0.25">
      <c r="A306" s="30" t="str">
        <f t="shared" si="106"/>
        <v>Tratamento Naturopático</v>
      </c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 s="33"/>
      <c r="Q306" s="23" t="s">
        <v>83</v>
      </c>
      <c r="R306" s="70"/>
      <c r="S306" s="36">
        <v>20</v>
      </c>
      <c r="T306" s="70"/>
      <c r="U306" s="24">
        <f t="shared" si="108"/>
        <v>20</v>
      </c>
      <c r="V306" s="24">
        <v>55</v>
      </c>
      <c r="W306" s="24">
        <v>61</v>
      </c>
      <c r="X306" s="24"/>
      <c r="Y306" s="24"/>
      <c r="Z306" s="24"/>
      <c r="AA306" s="38"/>
      <c r="AB306" s="38"/>
      <c r="AC306" s="38"/>
      <c r="AD306" s="38"/>
      <c r="AE306" s="38"/>
      <c r="AF306" s="38"/>
      <c r="AG306" s="38"/>
      <c r="AH306" s="38"/>
      <c r="AI306" s="38"/>
      <c r="AJ306" s="38"/>
      <c r="AK306" s="38"/>
      <c r="AL306" s="38"/>
      <c r="AM306" s="38"/>
      <c r="AN306" s="38"/>
      <c r="AO306" s="38"/>
      <c r="AP306" s="38"/>
      <c r="AQ306" s="38"/>
      <c r="AR306" s="38"/>
      <c r="AS306" s="21"/>
    </row>
    <row r="307" spans="1:45" s="22" customFormat="1" x14ac:dyDescent="0.25">
      <c r="A307" s="30" t="str">
        <f t="shared" si="106"/>
        <v>Medicina tradicional chinesa/Acupuntura</v>
      </c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 s="33"/>
      <c r="Q307" s="23" t="s">
        <v>174</v>
      </c>
      <c r="R307" s="70"/>
      <c r="S307" s="36">
        <v>131</v>
      </c>
      <c r="T307" s="70"/>
      <c r="U307" s="24">
        <f t="shared" si="108"/>
        <v>131</v>
      </c>
      <c r="V307" s="24">
        <v>2</v>
      </c>
      <c r="W307" s="24">
        <v>0</v>
      </c>
      <c r="X307" s="24"/>
      <c r="Y307" s="24"/>
      <c r="Z307" s="24"/>
      <c r="AA307" s="38"/>
      <c r="AB307" s="38"/>
      <c r="AC307" s="38"/>
      <c r="AD307" s="38"/>
      <c r="AE307" s="38"/>
      <c r="AF307" s="38"/>
      <c r="AG307" s="38"/>
      <c r="AH307" s="38"/>
      <c r="AI307" s="38"/>
      <c r="AJ307" s="38"/>
      <c r="AK307" s="38"/>
      <c r="AL307" s="38"/>
      <c r="AM307" s="38"/>
      <c r="AN307" s="38"/>
      <c r="AO307" s="38"/>
      <c r="AP307" s="38"/>
      <c r="AQ307" s="38"/>
      <c r="AR307" s="38"/>
      <c r="AS307" s="21"/>
    </row>
    <row r="308" spans="1:45" s="22" customFormat="1" x14ac:dyDescent="0.25">
      <c r="A308" s="30" t="str">
        <f t="shared" si="106"/>
        <v>Ventosaterapia</v>
      </c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 s="33"/>
      <c r="Q308" s="23" t="s">
        <v>84</v>
      </c>
      <c r="R308" s="70"/>
      <c r="S308" s="36">
        <v>31</v>
      </c>
      <c r="T308" s="70"/>
      <c r="U308" s="24">
        <f t="shared" si="108"/>
        <v>31</v>
      </c>
      <c r="V308" s="24">
        <v>131</v>
      </c>
      <c r="W308" s="24">
        <v>82</v>
      </c>
      <c r="X308" s="24"/>
      <c r="Y308" s="24"/>
      <c r="Z308" s="24"/>
      <c r="AA308" s="38"/>
      <c r="AB308" s="38"/>
      <c r="AC308" s="38"/>
      <c r="AD308" s="38"/>
      <c r="AE308" s="38"/>
      <c r="AF308" s="38"/>
      <c r="AG308" s="38"/>
      <c r="AH308" s="38"/>
      <c r="AI308" s="38"/>
      <c r="AJ308" s="38"/>
      <c r="AK308" s="38"/>
      <c r="AL308" s="38"/>
      <c r="AM308" s="38"/>
      <c r="AN308" s="38"/>
      <c r="AO308" s="38"/>
      <c r="AP308" s="38"/>
      <c r="AQ308" s="38"/>
      <c r="AR308" s="38"/>
      <c r="AS308" s="21"/>
    </row>
    <row r="309" spans="1:45" s="22" customFormat="1" x14ac:dyDescent="0.25">
      <c r="A309" s="30" t="str">
        <f t="shared" si="106"/>
        <v>Eletroestimulação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 s="33"/>
      <c r="Q309" s="23" t="s">
        <v>85</v>
      </c>
      <c r="R309" s="19"/>
      <c r="S309" s="36">
        <v>2</v>
      </c>
      <c r="T309" s="70"/>
      <c r="U309" s="24">
        <f t="shared" si="108"/>
        <v>2</v>
      </c>
      <c r="V309" s="24">
        <v>17</v>
      </c>
      <c r="W309" s="24">
        <v>4</v>
      </c>
      <c r="X309" s="24"/>
      <c r="Y309" s="24"/>
      <c r="Z309" s="24"/>
      <c r="AA309" s="38"/>
      <c r="AB309" s="38"/>
      <c r="AC309" s="38"/>
      <c r="AD309" s="38"/>
      <c r="AE309" s="38"/>
      <c r="AF309" s="38"/>
      <c r="AG309" s="38"/>
      <c r="AH309" s="38"/>
      <c r="AI309" s="38"/>
      <c r="AJ309" s="38"/>
      <c r="AK309" s="38"/>
      <c r="AL309" s="38"/>
      <c r="AM309" s="38"/>
      <c r="AN309" s="38"/>
      <c r="AO309" s="38"/>
      <c r="AP309" s="38"/>
      <c r="AQ309" s="38"/>
      <c r="AR309" s="38"/>
      <c r="AS309" s="21"/>
    </row>
    <row r="310" spans="1:45" s="22" customFormat="1" ht="15" hidden="1" customHeight="1" x14ac:dyDescent="0.25">
      <c r="A310" s="3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 s="33"/>
      <c r="Q310" s="23"/>
      <c r="R310" s="19"/>
      <c r="S310" s="36"/>
      <c r="T310" s="70"/>
      <c r="U310" s="24"/>
      <c r="V310" s="24"/>
      <c r="W310" s="24"/>
      <c r="X310" s="24"/>
      <c r="Y310" s="24"/>
      <c r="Z310" s="24"/>
      <c r="AA310" s="38"/>
      <c r="AB310" s="38"/>
      <c r="AC310" s="38"/>
      <c r="AD310" s="38"/>
      <c r="AE310" s="38"/>
      <c r="AF310" s="38"/>
      <c r="AG310" s="38"/>
      <c r="AH310" s="38"/>
      <c r="AI310" s="38"/>
      <c r="AJ310" s="38"/>
      <c r="AK310" s="38"/>
      <c r="AL310" s="38"/>
      <c r="AM310" s="38"/>
      <c r="AN310" s="38"/>
      <c r="AO310" s="38"/>
      <c r="AP310" s="38"/>
      <c r="AQ310" s="38"/>
      <c r="AR310" s="38"/>
      <c r="AS310" s="21"/>
    </row>
    <row r="311" spans="1:45" s="22" customFormat="1" ht="15" hidden="1" customHeight="1" x14ac:dyDescent="0.25">
      <c r="A311" s="30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 s="33"/>
      <c r="Q311" s="23"/>
      <c r="R311" s="19"/>
      <c r="S311" s="36"/>
      <c r="T311" s="70"/>
      <c r="U311" s="24"/>
      <c r="V311" s="24"/>
      <c r="W311" s="24"/>
      <c r="X311" s="24"/>
      <c r="Y311" s="24"/>
      <c r="Z311" s="24"/>
      <c r="AA311" s="38"/>
      <c r="AB311" s="38"/>
      <c r="AC311" s="38"/>
      <c r="AD311" s="38"/>
      <c r="AE311" s="38"/>
      <c r="AF311" s="38"/>
      <c r="AG311" s="38"/>
      <c r="AH311" s="38"/>
      <c r="AI311" s="38"/>
      <c r="AJ311" s="38"/>
      <c r="AK311" s="38"/>
      <c r="AL311" s="38"/>
      <c r="AM311" s="38"/>
      <c r="AN311" s="38"/>
      <c r="AO311" s="38"/>
      <c r="AP311" s="38"/>
      <c r="AQ311" s="38"/>
      <c r="AR311" s="38"/>
      <c r="AS311" s="21"/>
    </row>
    <row r="312" spans="1:45" s="22" customFormat="1" ht="15" hidden="1" customHeight="1" x14ac:dyDescent="0.25">
      <c r="A312" s="30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 s="33"/>
      <c r="Q312" s="23"/>
      <c r="R312" s="19"/>
      <c r="S312" s="36"/>
      <c r="T312" s="70"/>
      <c r="U312" s="24"/>
      <c r="V312" s="24"/>
      <c r="W312" s="24"/>
      <c r="X312" s="24"/>
      <c r="Y312" s="24"/>
      <c r="Z312" s="24"/>
      <c r="AA312" s="38"/>
      <c r="AB312" s="38"/>
      <c r="AC312" s="38"/>
      <c r="AD312" s="38"/>
      <c r="AE312" s="38"/>
      <c r="AF312" s="38"/>
      <c r="AG312" s="38"/>
      <c r="AH312" s="38"/>
      <c r="AI312" s="38"/>
      <c r="AJ312" s="38"/>
      <c r="AK312" s="38"/>
      <c r="AL312" s="38"/>
      <c r="AM312" s="38"/>
      <c r="AN312" s="38"/>
      <c r="AO312" s="38"/>
      <c r="AP312" s="38"/>
      <c r="AQ312" s="38"/>
      <c r="AR312" s="38"/>
      <c r="AS312" s="21"/>
    </row>
    <row r="313" spans="1:45" s="22" customFormat="1" ht="15" hidden="1" customHeight="1" x14ac:dyDescent="0.25">
      <c r="A313" s="30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 s="33"/>
      <c r="Q313" s="23"/>
      <c r="R313" s="19"/>
      <c r="S313" s="36"/>
      <c r="T313" s="70"/>
      <c r="U313" s="24"/>
      <c r="V313" s="24"/>
      <c r="W313" s="24"/>
      <c r="X313" s="24"/>
      <c r="Y313" s="24"/>
      <c r="Z313" s="24"/>
      <c r="AA313" s="38"/>
      <c r="AB313" s="38"/>
      <c r="AC313" s="38"/>
      <c r="AD313" s="38"/>
      <c r="AE313" s="38"/>
      <c r="AF313" s="38"/>
      <c r="AG313" s="38"/>
      <c r="AH313" s="38"/>
      <c r="AI313" s="38"/>
      <c r="AJ313" s="38"/>
      <c r="AK313" s="38"/>
      <c r="AL313" s="38"/>
      <c r="AM313" s="38"/>
      <c r="AN313" s="38"/>
      <c r="AO313" s="38"/>
      <c r="AP313" s="38"/>
      <c r="AQ313" s="38"/>
      <c r="AR313" s="38"/>
      <c r="AS313" s="21"/>
    </row>
    <row r="314" spans="1:45" s="22" customFormat="1" ht="15" hidden="1" customHeight="1" x14ac:dyDescent="0.25">
      <c r="A314" s="30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 s="33"/>
      <c r="Q314" s="23"/>
      <c r="R314" s="19"/>
      <c r="S314" s="36"/>
      <c r="T314" s="70"/>
      <c r="U314" s="24"/>
      <c r="V314" s="24"/>
      <c r="W314" s="24"/>
      <c r="X314" s="24"/>
      <c r="Y314" s="24"/>
      <c r="Z314" s="24"/>
      <c r="AA314" s="38"/>
      <c r="AB314" s="38"/>
      <c r="AC314" s="38"/>
      <c r="AD314" s="38"/>
      <c r="AE314" s="38"/>
      <c r="AF314" s="38"/>
      <c r="AG314" s="38"/>
      <c r="AH314" s="38"/>
      <c r="AI314" s="38"/>
      <c r="AJ314" s="38"/>
      <c r="AK314" s="38"/>
      <c r="AL314" s="38"/>
      <c r="AM314" s="38"/>
      <c r="AN314" s="38"/>
      <c r="AO314" s="38"/>
      <c r="AP314" s="38"/>
      <c r="AQ314" s="38"/>
      <c r="AR314" s="38"/>
      <c r="AS314" s="21"/>
    </row>
    <row r="315" spans="1:45" s="22" customFormat="1" ht="15" hidden="1" customHeight="1" x14ac:dyDescent="0.25">
      <c r="A315" s="30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 s="33"/>
      <c r="Q315" s="23"/>
      <c r="R315" s="19"/>
      <c r="S315" s="36"/>
      <c r="T315" s="70"/>
      <c r="U315" s="24"/>
      <c r="V315" s="24"/>
      <c r="W315" s="24"/>
      <c r="X315" s="24"/>
      <c r="Y315" s="24"/>
      <c r="Z315" s="24"/>
      <c r="AA315" s="38"/>
      <c r="AB315" s="38"/>
      <c r="AC315" s="38"/>
      <c r="AD315" s="38"/>
      <c r="AE315" s="38"/>
      <c r="AF315" s="38"/>
      <c r="AG315" s="38"/>
      <c r="AH315" s="38"/>
      <c r="AI315" s="38"/>
      <c r="AJ315" s="38"/>
      <c r="AK315" s="38"/>
      <c r="AL315" s="38"/>
      <c r="AM315" s="38"/>
      <c r="AN315" s="38"/>
      <c r="AO315" s="38"/>
      <c r="AP315" s="38"/>
      <c r="AQ315" s="38"/>
      <c r="AR315" s="38"/>
      <c r="AS315" s="21"/>
    </row>
    <row r="316" spans="1:45" s="22" customFormat="1" ht="15" hidden="1" customHeight="1" x14ac:dyDescent="0.25">
      <c r="A316" s="30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 s="33"/>
      <c r="Q316" s="23"/>
      <c r="R316" s="19"/>
      <c r="S316" s="36"/>
      <c r="T316" s="19"/>
      <c r="U316" s="24"/>
      <c r="V316" s="24"/>
      <c r="W316" s="24"/>
      <c r="X316" s="24"/>
      <c r="Y316" s="24"/>
      <c r="Z316" s="24"/>
      <c r="AA316" s="38"/>
      <c r="AB316" s="38"/>
      <c r="AC316" s="38"/>
      <c r="AD316" s="38"/>
      <c r="AE316" s="38"/>
      <c r="AF316" s="38"/>
      <c r="AG316" s="38"/>
      <c r="AH316" s="38"/>
      <c r="AI316" s="38"/>
      <c r="AJ316" s="38"/>
      <c r="AK316" s="38"/>
      <c r="AL316" s="38"/>
      <c r="AM316" s="38"/>
      <c r="AN316" s="38"/>
      <c r="AO316" s="38"/>
      <c r="AP316" s="38"/>
      <c r="AQ316" s="38"/>
      <c r="AR316" s="38"/>
      <c r="AS316" s="21"/>
    </row>
    <row r="317" spans="1:45" s="29" customFormat="1" x14ac:dyDescent="0.25">
      <c r="A317" s="30" t="str">
        <f>Q317</f>
        <v>TOTAL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 s="33"/>
      <c r="Q317" s="25" t="s">
        <v>16</v>
      </c>
      <c r="R317" s="26">
        <f>SUM(R303:R309)</f>
        <v>152.6</v>
      </c>
      <c r="S317" s="26">
        <f>SUM(S303:S309)</f>
        <v>394</v>
      </c>
      <c r="T317" s="26">
        <f>SUM(T303:T316)</f>
        <v>430</v>
      </c>
      <c r="U317" s="26">
        <f t="shared" ref="U317:AR317" si="109">SUM(U303:U316)</f>
        <v>394</v>
      </c>
      <c r="V317" s="26">
        <f t="shared" si="109"/>
        <v>760</v>
      </c>
      <c r="W317" s="26">
        <f t="shared" si="109"/>
        <v>421</v>
      </c>
      <c r="X317" s="26">
        <f t="shared" si="109"/>
        <v>0</v>
      </c>
      <c r="Y317" s="26">
        <f t="shared" si="109"/>
        <v>0</v>
      </c>
      <c r="Z317" s="26">
        <f t="shared" si="109"/>
        <v>0</v>
      </c>
      <c r="AA317" s="26">
        <f t="shared" si="109"/>
        <v>0</v>
      </c>
      <c r="AB317" s="26">
        <f t="shared" si="109"/>
        <v>0</v>
      </c>
      <c r="AC317" s="26">
        <f t="shared" si="109"/>
        <v>0</v>
      </c>
      <c r="AD317" s="26">
        <f t="shared" si="109"/>
        <v>0</v>
      </c>
      <c r="AE317" s="26">
        <f t="shared" si="109"/>
        <v>0</v>
      </c>
      <c r="AF317" s="26">
        <f t="shared" si="109"/>
        <v>0</v>
      </c>
      <c r="AG317" s="26">
        <f t="shared" si="109"/>
        <v>0</v>
      </c>
      <c r="AH317" s="26">
        <f t="shared" si="109"/>
        <v>0</v>
      </c>
      <c r="AI317" s="26">
        <f t="shared" si="109"/>
        <v>0</v>
      </c>
      <c r="AJ317" s="26">
        <f t="shared" si="109"/>
        <v>0</v>
      </c>
      <c r="AK317" s="26">
        <f t="shared" si="109"/>
        <v>0</v>
      </c>
      <c r="AL317" s="26">
        <f t="shared" si="109"/>
        <v>0</v>
      </c>
      <c r="AM317" s="26">
        <f t="shared" si="109"/>
        <v>0</v>
      </c>
      <c r="AN317" s="26">
        <f t="shared" si="109"/>
        <v>0</v>
      </c>
      <c r="AO317" s="26">
        <f t="shared" si="109"/>
        <v>0</v>
      </c>
      <c r="AP317" s="26">
        <f t="shared" si="109"/>
        <v>0</v>
      </c>
      <c r="AQ317" s="26">
        <f t="shared" si="109"/>
        <v>0</v>
      </c>
      <c r="AR317" s="26">
        <f t="shared" si="109"/>
        <v>0</v>
      </c>
      <c r="AS317" s="28"/>
    </row>
    <row r="318" spans="1:45" x14ac:dyDescent="0.25">
      <c r="A318" s="30">
        <f t="shared" ref="A318:A329" si="110">Q318</f>
        <v>0</v>
      </c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 s="76"/>
      <c r="R318" s="77"/>
      <c r="S318" s="77"/>
      <c r="T318" s="77"/>
      <c r="U318" s="77"/>
      <c r="V318" s="77"/>
      <c r="W318" s="77"/>
      <c r="X318" s="77"/>
      <c r="Y318" s="77"/>
      <c r="Z318" s="77"/>
      <c r="AA318" s="77"/>
      <c r="AB318" s="77"/>
      <c r="AC318" s="77"/>
      <c r="AD318" s="77"/>
      <c r="AE318" s="77"/>
      <c r="AF318" s="77"/>
      <c r="AG318" s="77"/>
      <c r="AH318" s="77"/>
      <c r="AI318" s="77"/>
      <c r="AJ318" s="77"/>
      <c r="AK318" s="77"/>
      <c r="AL318" s="77"/>
      <c r="AM318" s="77"/>
      <c r="AN318" s="77"/>
      <c r="AO318" s="77"/>
      <c r="AP318" s="77"/>
      <c r="AQ318" s="77"/>
      <c r="AR318" s="77"/>
    </row>
    <row r="319" spans="1:45" s="124" customFormat="1" x14ac:dyDescent="0.25">
      <c r="A319" s="30" t="str">
        <f t="shared" si="110"/>
        <v>26. SADT EXTERNO ABSENTEÍSMO [OFERTADO | AGENDADO CRE]</v>
      </c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 s="33"/>
      <c r="Q319" s="119" t="s">
        <v>176</v>
      </c>
      <c r="R319" s="120"/>
      <c r="S319" s="120"/>
      <c r="T319" s="121"/>
      <c r="U319" s="122">
        <f t="shared" ref="U319:AR319" si="111">U$4</f>
        <v>45658</v>
      </c>
      <c r="V319" s="122" t="e">
        <f t="shared" ca="1" si="111"/>
        <v>#NAME?</v>
      </c>
      <c r="W319" s="122" t="e">
        <f t="shared" ca="1" si="111"/>
        <v>#NAME?</v>
      </c>
      <c r="X319" s="122" t="e">
        <f t="shared" ca="1" si="111"/>
        <v>#NAME?</v>
      </c>
      <c r="Y319" s="122" t="e">
        <f t="shared" ca="1" si="111"/>
        <v>#NAME?</v>
      </c>
      <c r="Z319" s="122" t="e">
        <f t="shared" ca="1" si="111"/>
        <v>#NAME?</v>
      </c>
      <c r="AA319" s="122" t="e">
        <f t="shared" ca="1" si="111"/>
        <v>#NAME?</v>
      </c>
      <c r="AB319" s="122" t="e">
        <f t="shared" ca="1" si="111"/>
        <v>#NAME?</v>
      </c>
      <c r="AC319" s="122" t="e">
        <f t="shared" ca="1" si="111"/>
        <v>#NAME?</v>
      </c>
      <c r="AD319" s="122" t="e">
        <f t="shared" ca="1" si="111"/>
        <v>#NAME?</v>
      </c>
      <c r="AE319" s="122" t="e">
        <f t="shared" ca="1" si="111"/>
        <v>#NAME?</v>
      </c>
      <c r="AF319" s="122" t="e">
        <f t="shared" ca="1" si="111"/>
        <v>#NAME?</v>
      </c>
      <c r="AG319" s="122" t="e">
        <f t="shared" ca="1" si="111"/>
        <v>#NAME?</v>
      </c>
      <c r="AH319" s="122" t="e">
        <f t="shared" ca="1" si="111"/>
        <v>#NAME?</v>
      </c>
      <c r="AI319" s="122" t="e">
        <f t="shared" ca="1" si="111"/>
        <v>#NAME?</v>
      </c>
      <c r="AJ319" s="122" t="e">
        <f t="shared" ca="1" si="111"/>
        <v>#NAME?</v>
      </c>
      <c r="AK319" s="122" t="e">
        <f t="shared" ca="1" si="111"/>
        <v>#NAME?</v>
      </c>
      <c r="AL319" s="122" t="e">
        <f t="shared" ca="1" si="111"/>
        <v>#NAME?</v>
      </c>
      <c r="AM319" s="122" t="e">
        <f t="shared" ca="1" si="111"/>
        <v>#NAME?</v>
      </c>
      <c r="AN319" s="122" t="e">
        <f t="shared" ca="1" si="111"/>
        <v>#NAME?</v>
      </c>
      <c r="AO319" s="122" t="e">
        <f t="shared" ca="1" si="111"/>
        <v>#NAME?</v>
      </c>
      <c r="AP319" s="122" t="e">
        <f t="shared" ca="1" si="111"/>
        <v>#NAME?</v>
      </c>
      <c r="AQ319" s="122" t="e">
        <f t="shared" ca="1" si="111"/>
        <v>#NAME?</v>
      </c>
      <c r="AR319" s="122" t="e">
        <f t="shared" ca="1" si="111"/>
        <v>#NAME?</v>
      </c>
      <c r="AS319" s="123">
        <f>ROW()-3</f>
        <v>316</v>
      </c>
    </row>
    <row r="320" spans="1:45" s="124" customFormat="1" x14ac:dyDescent="0.25">
      <c r="A320" s="125" t="str">
        <f t="shared" si="110"/>
        <v>Audiometria</v>
      </c>
      <c r="B320" s="126"/>
      <c r="C320" s="126"/>
      <c r="D320" s="126"/>
      <c r="E320" s="126"/>
      <c r="F320" s="126"/>
      <c r="G320" s="126"/>
      <c r="H320" s="126"/>
      <c r="I320" s="126"/>
      <c r="J320" s="126"/>
      <c r="K320" s="126"/>
      <c r="L320" s="126"/>
      <c r="M320" s="126"/>
      <c r="N320" s="126"/>
      <c r="O320" s="126"/>
      <c r="P320" s="127"/>
      <c r="Q320" s="128" t="str">
        <f t="shared" ref="Q320:Q348" si="112">Q161</f>
        <v>Audiometria</v>
      </c>
      <c r="R320" s="120"/>
      <c r="S320" s="120"/>
      <c r="T320" s="120"/>
      <c r="U320" s="120"/>
      <c r="V320" s="129">
        <v>0</v>
      </c>
      <c r="W320" s="130">
        <f t="shared" ref="W320:W348" si="113">IF(W161="","Aguardando...",IFERROR(((W130-W161)/W130),0))</f>
        <v>0</v>
      </c>
      <c r="X320" s="130" t="str">
        <f t="shared" ref="X320:AR332" si="114">IF(X161="","Aguardando...",IFERROR(((X130-X161)/X130),0))</f>
        <v>Aguardando...</v>
      </c>
      <c r="Y320" s="130" t="str">
        <f t="shared" si="114"/>
        <v>Aguardando...</v>
      </c>
      <c r="Z320" s="130" t="str">
        <f t="shared" si="114"/>
        <v>Aguardando...</v>
      </c>
      <c r="AA320" s="130" t="str">
        <f t="shared" si="114"/>
        <v>Aguardando...</v>
      </c>
      <c r="AB320" s="130" t="str">
        <f t="shared" si="114"/>
        <v>Aguardando...</v>
      </c>
      <c r="AC320" s="130" t="str">
        <f t="shared" si="114"/>
        <v>Aguardando...</v>
      </c>
      <c r="AD320" s="130" t="str">
        <f t="shared" si="114"/>
        <v>Aguardando...</v>
      </c>
      <c r="AE320" s="130" t="str">
        <f t="shared" si="114"/>
        <v>Aguardando...</v>
      </c>
      <c r="AF320" s="130" t="str">
        <f t="shared" si="114"/>
        <v>Aguardando...</v>
      </c>
      <c r="AG320" s="130" t="str">
        <f t="shared" si="114"/>
        <v>Aguardando...</v>
      </c>
      <c r="AH320" s="130" t="str">
        <f t="shared" si="114"/>
        <v>Aguardando...</v>
      </c>
      <c r="AI320" s="130" t="str">
        <f t="shared" si="114"/>
        <v>Aguardando...</v>
      </c>
      <c r="AJ320" s="130" t="str">
        <f t="shared" si="114"/>
        <v>Aguardando...</v>
      </c>
      <c r="AK320" s="130" t="str">
        <f t="shared" si="114"/>
        <v>Aguardando...</v>
      </c>
      <c r="AL320" s="130" t="str">
        <f t="shared" si="114"/>
        <v>Aguardando...</v>
      </c>
      <c r="AM320" s="130" t="str">
        <f t="shared" si="114"/>
        <v>Aguardando...</v>
      </c>
      <c r="AN320" s="130" t="str">
        <f t="shared" si="114"/>
        <v>Aguardando...</v>
      </c>
      <c r="AO320" s="130" t="str">
        <f t="shared" si="114"/>
        <v>Aguardando...</v>
      </c>
      <c r="AP320" s="130" t="str">
        <f t="shared" si="114"/>
        <v>Aguardando...</v>
      </c>
      <c r="AQ320" s="130" t="str">
        <f t="shared" si="114"/>
        <v>Aguardando...</v>
      </c>
      <c r="AR320" s="130" t="str">
        <f t="shared" si="114"/>
        <v>Aguardando...</v>
      </c>
      <c r="AS320" s="131"/>
    </row>
    <row r="321" spans="1:45" s="124" customFormat="1" x14ac:dyDescent="0.25">
      <c r="A321" s="125" t="str">
        <f t="shared" si="110"/>
        <v>Cistoscopia</v>
      </c>
      <c r="B321" s="126"/>
      <c r="C321" s="126"/>
      <c r="D321" s="126"/>
      <c r="E321" s="126"/>
      <c r="F321" s="126"/>
      <c r="G321" s="126"/>
      <c r="H321" s="126"/>
      <c r="I321" s="126"/>
      <c r="J321" s="126"/>
      <c r="K321" s="126"/>
      <c r="L321" s="126"/>
      <c r="M321" s="126"/>
      <c r="N321" s="126"/>
      <c r="O321" s="126"/>
      <c r="P321" s="127"/>
      <c r="Q321" s="128" t="str">
        <f t="shared" si="112"/>
        <v>Cistoscopia</v>
      </c>
      <c r="R321" s="120"/>
      <c r="S321" s="120"/>
      <c r="T321" s="120"/>
      <c r="U321" s="120"/>
      <c r="V321" s="132">
        <v>0</v>
      </c>
      <c r="W321" s="130">
        <f t="shared" si="113"/>
        <v>1</v>
      </c>
      <c r="X321" s="130" t="str">
        <f t="shared" ref="X321:AL321" si="115">IF(X162="","Aguardando...",IFERROR(((X131-X162)/X131),0))</f>
        <v>Aguardando...</v>
      </c>
      <c r="Y321" s="130" t="str">
        <f t="shared" si="115"/>
        <v>Aguardando...</v>
      </c>
      <c r="Z321" s="130" t="str">
        <f t="shared" si="115"/>
        <v>Aguardando...</v>
      </c>
      <c r="AA321" s="130" t="str">
        <f t="shared" si="115"/>
        <v>Aguardando...</v>
      </c>
      <c r="AB321" s="130" t="str">
        <f t="shared" si="115"/>
        <v>Aguardando...</v>
      </c>
      <c r="AC321" s="130" t="str">
        <f t="shared" si="115"/>
        <v>Aguardando...</v>
      </c>
      <c r="AD321" s="130" t="str">
        <f t="shared" si="115"/>
        <v>Aguardando...</v>
      </c>
      <c r="AE321" s="130" t="str">
        <f t="shared" si="115"/>
        <v>Aguardando...</v>
      </c>
      <c r="AF321" s="130" t="str">
        <f t="shared" si="115"/>
        <v>Aguardando...</v>
      </c>
      <c r="AG321" s="130" t="str">
        <f t="shared" si="115"/>
        <v>Aguardando...</v>
      </c>
      <c r="AH321" s="130" t="str">
        <f t="shared" si="115"/>
        <v>Aguardando...</v>
      </c>
      <c r="AI321" s="130" t="str">
        <f t="shared" si="115"/>
        <v>Aguardando...</v>
      </c>
      <c r="AJ321" s="130" t="str">
        <f t="shared" si="115"/>
        <v>Aguardando...</v>
      </c>
      <c r="AK321" s="130" t="str">
        <f t="shared" si="115"/>
        <v>Aguardando...</v>
      </c>
      <c r="AL321" s="130" t="str">
        <f t="shared" si="115"/>
        <v>Aguardando...</v>
      </c>
      <c r="AM321" s="130" t="str">
        <f t="shared" si="114"/>
        <v>Aguardando...</v>
      </c>
      <c r="AN321" s="130" t="str">
        <f t="shared" si="114"/>
        <v>Aguardando...</v>
      </c>
      <c r="AO321" s="130" t="str">
        <f t="shared" si="114"/>
        <v>Aguardando...</v>
      </c>
      <c r="AP321" s="130" t="str">
        <f t="shared" si="114"/>
        <v>Aguardando...</v>
      </c>
      <c r="AQ321" s="130" t="str">
        <f t="shared" si="114"/>
        <v>Aguardando...</v>
      </c>
      <c r="AR321" s="130" t="str">
        <f t="shared" si="114"/>
        <v>Aguardando...</v>
      </c>
      <c r="AS321" s="131"/>
    </row>
    <row r="322" spans="1:45" s="124" customFormat="1" x14ac:dyDescent="0.25">
      <c r="A322" s="125" t="str">
        <f t="shared" si="110"/>
        <v>Colonoscopia</v>
      </c>
      <c r="B322" s="126"/>
      <c r="C322" s="126"/>
      <c r="D322" s="126"/>
      <c r="E322" s="126"/>
      <c r="F322" s="126"/>
      <c r="G322" s="126"/>
      <c r="H322" s="126"/>
      <c r="I322" s="126"/>
      <c r="J322" s="126"/>
      <c r="K322" s="126"/>
      <c r="L322" s="126"/>
      <c r="M322" s="126"/>
      <c r="N322" s="126"/>
      <c r="O322" s="126"/>
      <c r="P322" s="127"/>
      <c r="Q322" s="128" t="str">
        <f t="shared" si="112"/>
        <v>Colonoscopia</v>
      </c>
      <c r="R322" s="120"/>
      <c r="S322" s="120"/>
      <c r="T322" s="120"/>
      <c r="U322" s="120"/>
      <c r="V322" s="132">
        <v>0</v>
      </c>
      <c r="W322" s="130">
        <f t="shared" si="113"/>
        <v>0</v>
      </c>
      <c r="X322" s="130" t="str">
        <f t="shared" si="114"/>
        <v>Aguardando...</v>
      </c>
      <c r="Y322" s="130" t="str">
        <f t="shared" si="114"/>
        <v>Aguardando...</v>
      </c>
      <c r="Z322" s="130" t="str">
        <f t="shared" si="114"/>
        <v>Aguardando...</v>
      </c>
      <c r="AA322" s="130" t="str">
        <f t="shared" si="114"/>
        <v>Aguardando...</v>
      </c>
      <c r="AB322" s="130" t="str">
        <f t="shared" si="114"/>
        <v>Aguardando...</v>
      </c>
      <c r="AC322" s="130" t="str">
        <f t="shared" si="114"/>
        <v>Aguardando...</v>
      </c>
      <c r="AD322" s="130" t="str">
        <f t="shared" si="114"/>
        <v>Aguardando...</v>
      </c>
      <c r="AE322" s="130" t="str">
        <f t="shared" si="114"/>
        <v>Aguardando...</v>
      </c>
      <c r="AF322" s="130" t="str">
        <f t="shared" si="114"/>
        <v>Aguardando...</v>
      </c>
      <c r="AG322" s="130" t="str">
        <f t="shared" si="114"/>
        <v>Aguardando...</v>
      </c>
      <c r="AH322" s="130" t="str">
        <f t="shared" si="114"/>
        <v>Aguardando...</v>
      </c>
      <c r="AI322" s="130" t="str">
        <f t="shared" si="114"/>
        <v>Aguardando...</v>
      </c>
      <c r="AJ322" s="130" t="str">
        <f t="shared" si="114"/>
        <v>Aguardando...</v>
      </c>
      <c r="AK322" s="130" t="str">
        <f t="shared" si="114"/>
        <v>Aguardando...</v>
      </c>
      <c r="AL322" s="130" t="str">
        <f t="shared" si="114"/>
        <v>Aguardando...</v>
      </c>
      <c r="AM322" s="130" t="str">
        <f t="shared" si="114"/>
        <v>Aguardando...</v>
      </c>
      <c r="AN322" s="130" t="str">
        <f t="shared" si="114"/>
        <v>Aguardando...</v>
      </c>
      <c r="AO322" s="130" t="str">
        <f t="shared" si="114"/>
        <v>Aguardando...</v>
      </c>
      <c r="AP322" s="130" t="str">
        <f t="shared" si="114"/>
        <v>Aguardando...</v>
      </c>
      <c r="AQ322" s="130" t="str">
        <f t="shared" si="114"/>
        <v>Aguardando...</v>
      </c>
      <c r="AR322" s="130" t="str">
        <f t="shared" si="114"/>
        <v>Aguardando...</v>
      </c>
      <c r="AS322" s="131"/>
    </row>
    <row r="323" spans="1:45" s="124" customFormat="1" x14ac:dyDescent="0.25">
      <c r="A323" s="125" t="str">
        <f t="shared" si="110"/>
        <v>Colposcopia</v>
      </c>
      <c r="B323" s="126"/>
      <c r="C323" s="126"/>
      <c r="D323" s="126"/>
      <c r="E323" s="126"/>
      <c r="F323" s="126"/>
      <c r="G323" s="126"/>
      <c r="H323" s="126"/>
      <c r="I323" s="126"/>
      <c r="J323" s="126"/>
      <c r="K323" s="126"/>
      <c r="L323" s="126"/>
      <c r="M323" s="126"/>
      <c r="N323" s="126"/>
      <c r="O323" s="126"/>
      <c r="P323" s="127"/>
      <c r="Q323" s="128" t="str">
        <f t="shared" si="112"/>
        <v>Colposcopia</v>
      </c>
      <c r="R323" s="120"/>
      <c r="S323" s="120"/>
      <c r="T323" s="120"/>
      <c r="U323" s="120"/>
      <c r="V323" s="132">
        <v>6</v>
      </c>
      <c r="W323" s="130">
        <f t="shared" si="113"/>
        <v>1</v>
      </c>
      <c r="X323" s="130" t="str">
        <f t="shared" si="114"/>
        <v>Aguardando...</v>
      </c>
      <c r="Y323" s="130" t="str">
        <f t="shared" si="114"/>
        <v>Aguardando...</v>
      </c>
      <c r="Z323" s="130" t="str">
        <f t="shared" si="114"/>
        <v>Aguardando...</v>
      </c>
      <c r="AA323" s="130" t="str">
        <f t="shared" si="114"/>
        <v>Aguardando...</v>
      </c>
      <c r="AB323" s="130" t="str">
        <f t="shared" si="114"/>
        <v>Aguardando...</v>
      </c>
      <c r="AC323" s="130" t="str">
        <f t="shared" si="114"/>
        <v>Aguardando...</v>
      </c>
      <c r="AD323" s="130" t="str">
        <f t="shared" si="114"/>
        <v>Aguardando...</v>
      </c>
      <c r="AE323" s="130" t="str">
        <f t="shared" si="114"/>
        <v>Aguardando...</v>
      </c>
      <c r="AF323" s="130" t="str">
        <f t="shared" si="114"/>
        <v>Aguardando...</v>
      </c>
      <c r="AG323" s="130" t="str">
        <f t="shared" si="114"/>
        <v>Aguardando...</v>
      </c>
      <c r="AH323" s="130" t="str">
        <f t="shared" si="114"/>
        <v>Aguardando...</v>
      </c>
      <c r="AI323" s="130" t="str">
        <f t="shared" si="114"/>
        <v>Aguardando...</v>
      </c>
      <c r="AJ323" s="130" t="str">
        <f t="shared" si="114"/>
        <v>Aguardando...</v>
      </c>
      <c r="AK323" s="130" t="str">
        <f t="shared" si="114"/>
        <v>Aguardando...</v>
      </c>
      <c r="AL323" s="130" t="str">
        <f t="shared" si="114"/>
        <v>Aguardando...</v>
      </c>
      <c r="AM323" s="130" t="str">
        <f t="shared" si="114"/>
        <v>Aguardando...</v>
      </c>
      <c r="AN323" s="130" t="str">
        <f t="shared" si="114"/>
        <v>Aguardando...</v>
      </c>
      <c r="AO323" s="130" t="str">
        <f t="shared" si="114"/>
        <v>Aguardando...</v>
      </c>
      <c r="AP323" s="130" t="str">
        <f t="shared" si="114"/>
        <v>Aguardando...</v>
      </c>
      <c r="AQ323" s="130" t="str">
        <f t="shared" si="114"/>
        <v>Aguardando...</v>
      </c>
      <c r="AR323" s="130" t="str">
        <f t="shared" si="114"/>
        <v>Aguardando...</v>
      </c>
      <c r="AS323" s="131"/>
    </row>
    <row r="324" spans="1:45" s="124" customFormat="1" x14ac:dyDescent="0.25">
      <c r="A324" s="125" t="str">
        <f t="shared" si="110"/>
        <v>Densitometria Óssea</v>
      </c>
      <c r="B324" s="126"/>
      <c r="C324" s="126"/>
      <c r="D324" s="126"/>
      <c r="E324" s="126"/>
      <c r="F324" s="126"/>
      <c r="G324" s="126"/>
      <c r="H324" s="126"/>
      <c r="I324" s="126"/>
      <c r="J324" s="126"/>
      <c r="K324" s="126"/>
      <c r="L324" s="126"/>
      <c r="M324" s="126"/>
      <c r="N324" s="126"/>
      <c r="O324" s="126"/>
      <c r="P324" s="127"/>
      <c r="Q324" s="128" t="str">
        <f t="shared" si="112"/>
        <v>Densitometria Óssea</v>
      </c>
      <c r="R324" s="120"/>
      <c r="S324" s="120"/>
      <c r="T324" s="120"/>
      <c r="U324" s="120"/>
      <c r="V324" s="132">
        <v>0</v>
      </c>
      <c r="W324" s="130">
        <f t="shared" si="113"/>
        <v>0</v>
      </c>
      <c r="X324" s="130" t="str">
        <f t="shared" si="114"/>
        <v>Aguardando...</v>
      </c>
      <c r="Y324" s="130" t="str">
        <f t="shared" si="114"/>
        <v>Aguardando...</v>
      </c>
      <c r="Z324" s="130" t="str">
        <f t="shared" si="114"/>
        <v>Aguardando...</v>
      </c>
      <c r="AA324" s="130" t="str">
        <f t="shared" si="114"/>
        <v>Aguardando...</v>
      </c>
      <c r="AB324" s="130" t="str">
        <f t="shared" si="114"/>
        <v>Aguardando...</v>
      </c>
      <c r="AC324" s="130" t="str">
        <f t="shared" si="114"/>
        <v>Aguardando...</v>
      </c>
      <c r="AD324" s="130" t="str">
        <f t="shared" si="114"/>
        <v>Aguardando...</v>
      </c>
      <c r="AE324" s="130" t="str">
        <f t="shared" si="114"/>
        <v>Aguardando...</v>
      </c>
      <c r="AF324" s="130" t="str">
        <f t="shared" si="114"/>
        <v>Aguardando...</v>
      </c>
      <c r="AG324" s="130" t="str">
        <f t="shared" si="114"/>
        <v>Aguardando...</v>
      </c>
      <c r="AH324" s="130" t="str">
        <f t="shared" si="114"/>
        <v>Aguardando...</v>
      </c>
      <c r="AI324" s="130" t="str">
        <f t="shared" si="114"/>
        <v>Aguardando...</v>
      </c>
      <c r="AJ324" s="130" t="str">
        <f t="shared" si="114"/>
        <v>Aguardando...</v>
      </c>
      <c r="AK324" s="130" t="str">
        <f t="shared" si="114"/>
        <v>Aguardando...</v>
      </c>
      <c r="AL324" s="130" t="str">
        <f t="shared" si="114"/>
        <v>Aguardando...</v>
      </c>
      <c r="AM324" s="130" t="str">
        <f t="shared" si="114"/>
        <v>Aguardando...</v>
      </c>
      <c r="AN324" s="130" t="str">
        <f t="shared" si="114"/>
        <v>Aguardando...</v>
      </c>
      <c r="AO324" s="130" t="str">
        <f t="shared" si="114"/>
        <v>Aguardando...</v>
      </c>
      <c r="AP324" s="130" t="str">
        <f t="shared" si="114"/>
        <v>Aguardando...</v>
      </c>
      <c r="AQ324" s="130" t="str">
        <f t="shared" si="114"/>
        <v>Aguardando...</v>
      </c>
      <c r="AR324" s="130" t="str">
        <f t="shared" si="114"/>
        <v>Aguardando...</v>
      </c>
      <c r="AS324" s="131"/>
    </row>
    <row r="325" spans="1:45" s="124" customFormat="1" x14ac:dyDescent="0.25">
      <c r="A325" s="125" t="str">
        <f t="shared" si="110"/>
        <v>Doppler Vascular</v>
      </c>
      <c r="B325" s="126"/>
      <c r="C325" s="126"/>
      <c r="D325" s="126"/>
      <c r="E325" s="126"/>
      <c r="F325" s="126"/>
      <c r="G325" s="126"/>
      <c r="H325" s="126"/>
      <c r="I325" s="126"/>
      <c r="J325" s="126"/>
      <c r="K325" s="126"/>
      <c r="L325" s="126"/>
      <c r="M325" s="126"/>
      <c r="N325" s="126"/>
      <c r="O325" s="126"/>
      <c r="P325" s="127"/>
      <c r="Q325" s="128" t="str">
        <f t="shared" si="112"/>
        <v>Doppler Vascular</v>
      </c>
      <c r="R325" s="120"/>
      <c r="S325" s="120"/>
      <c r="T325" s="120"/>
      <c r="U325" s="120"/>
      <c r="V325" s="132">
        <v>37</v>
      </c>
      <c r="W325" s="130">
        <f t="shared" si="113"/>
        <v>0.66</v>
      </c>
      <c r="X325" s="130" t="str">
        <f t="shared" si="114"/>
        <v>Aguardando...</v>
      </c>
      <c r="Y325" s="130" t="str">
        <f t="shared" si="114"/>
        <v>Aguardando...</v>
      </c>
      <c r="Z325" s="130" t="str">
        <f t="shared" si="114"/>
        <v>Aguardando...</v>
      </c>
      <c r="AA325" s="130" t="str">
        <f t="shared" si="114"/>
        <v>Aguardando...</v>
      </c>
      <c r="AB325" s="130" t="str">
        <f t="shared" si="114"/>
        <v>Aguardando...</v>
      </c>
      <c r="AC325" s="130" t="str">
        <f t="shared" si="114"/>
        <v>Aguardando...</v>
      </c>
      <c r="AD325" s="130" t="str">
        <f t="shared" si="114"/>
        <v>Aguardando...</v>
      </c>
      <c r="AE325" s="130" t="str">
        <f t="shared" si="114"/>
        <v>Aguardando...</v>
      </c>
      <c r="AF325" s="130" t="str">
        <f t="shared" si="114"/>
        <v>Aguardando...</v>
      </c>
      <c r="AG325" s="130" t="str">
        <f t="shared" si="114"/>
        <v>Aguardando...</v>
      </c>
      <c r="AH325" s="130" t="str">
        <f t="shared" si="114"/>
        <v>Aguardando...</v>
      </c>
      <c r="AI325" s="130" t="str">
        <f t="shared" si="114"/>
        <v>Aguardando...</v>
      </c>
      <c r="AJ325" s="130" t="str">
        <f t="shared" si="114"/>
        <v>Aguardando...</v>
      </c>
      <c r="AK325" s="130" t="str">
        <f t="shared" si="114"/>
        <v>Aguardando...</v>
      </c>
      <c r="AL325" s="130" t="str">
        <f t="shared" si="114"/>
        <v>Aguardando...</v>
      </c>
      <c r="AM325" s="130" t="str">
        <f t="shared" si="114"/>
        <v>Aguardando...</v>
      </c>
      <c r="AN325" s="130" t="str">
        <f t="shared" si="114"/>
        <v>Aguardando...</v>
      </c>
      <c r="AO325" s="130" t="str">
        <f t="shared" si="114"/>
        <v>Aguardando...</v>
      </c>
      <c r="AP325" s="130" t="str">
        <f t="shared" si="114"/>
        <v>Aguardando...</v>
      </c>
      <c r="AQ325" s="130" t="str">
        <f t="shared" si="114"/>
        <v>Aguardando...</v>
      </c>
      <c r="AR325" s="130" t="str">
        <f t="shared" si="114"/>
        <v>Aguardando...</v>
      </c>
      <c r="AS325" s="131"/>
    </row>
    <row r="326" spans="1:45" s="124" customFormat="1" x14ac:dyDescent="0.25">
      <c r="A326" s="125" t="str">
        <f t="shared" si="110"/>
        <v>Ecocardiografia</v>
      </c>
      <c r="B326" s="126"/>
      <c r="C326" s="126"/>
      <c r="D326" s="126"/>
      <c r="E326" s="126"/>
      <c r="F326" s="126"/>
      <c r="G326" s="126"/>
      <c r="H326" s="126"/>
      <c r="I326" s="126"/>
      <c r="J326" s="126"/>
      <c r="K326" s="126"/>
      <c r="L326" s="126"/>
      <c r="M326" s="126"/>
      <c r="N326" s="126"/>
      <c r="O326" s="126"/>
      <c r="P326" s="127"/>
      <c r="Q326" s="128" t="str">
        <f t="shared" si="112"/>
        <v>Ecocardiografia</v>
      </c>
      <c r="R326" s="120"/>
      <c r="S326" s="120"/>
      <c r="T326" s="120"/>
      <c r="U326" s="120"/>
      <c r="V326" s="132">
        <v>42</v>
      </c>
      <c r="W326" s="130">
        <f t="shared" si="113"/>
        <v>0.72857142857142854</v>
      </c>
      <c r="X326" s="130" t="str">
        <f t="shared" si="114"/>
        <v>Aguardando...</v>
      </c>
      <c r="Y326" s="130" t="str">
        <f t="shared" si="114"/>
        <v>Aguardando...</v>
      </c>
      <c r="Z326" s="130" t="str">
        <f t="shared" si="114"/>
        <v>Aguardando...</v>
      </c>
      <c r="AA326" s="130" t="str">
        <f t="shared" si="114"/>
        <v>Aguardando...</v>
      </c>
      <c r="AB326" s="130" t="str">
        <f t="shared" si="114"/>
        <v>Aguardando...</v>
      </c>
      <c r="AC326" s="130" t="str">
        <f t="shared" si="114"/>
        <v>Aguardando...</v>
      </c>
      <c r="AD326" s="130" t="str">
        <f t="shared" si="114"/>
        <v>Aguardando...</v>
      </c>
      <c r="AE326" s="130" t="str">
        <f t="shared" si="114"/>
        <v>Aguardando...</v>
      </c>
      <c r="AF326" s="130" t="str">
        <f t="shared" si="114"/>
        <v>Aguardando...</v>
      </c>
      <c r="AG326" s="130" t="str">
        <f t="shared" si="114"/>
        <v>Aguardando...</v>
      </c>
      <c r="AH326" s="130" t="str">
        <f t="shared" si="114"/>
        <v>Aguardando...</v>
      </c>
      <c r="AI326" s="130" t="str">
        <f t="shared" si="114"/>
        <v>Aguardando...</v>
      </c>
      <c r="AJ326" s="130" t="str">
        <f t="shared" si="114"/>
        <v>Aguardando...</v>
      </c>
      <c r="AK326" s="130" t="str">
        <f t="shared" si="114"/>
        <v>Aguardando...</v>
      </c>
      <c r="AL326" s="130" t="str">
        <f t="shared" si="114"/>
        <v>Aguardando...</v>
      </c>
      <c r="AM326" s="130" t="str">
        <f t="shared" si="114"/>
        <v>Aguardando...</v>
      </c>
      <c r="AN326" s="130" t="str">
        <f t="shared" si="114"/>
        <v>Aguardando...</v>
      </c>
      <c r="AO326" s="130" t="str">
        <f t="shared" si="114"/>
        <v>Aguardando...</v>
      </c>
      <c r="AP326" s="130" t="str">
        <f t="shared" si="114"/>
        <v>Aguardando...</v>
      </c>
      <c r="AQ326" s="130" t="str">
        <f t="shared" si="114"/>
        <v>Aguardando...</v>
      </c>
      <c r="AR326" s="130" t="str">
        <f t="shared" si="114"/>
        <v>Aguardando...</v>
      </c>
      <c r="AS326" s="131"/>
    </row>
    <row r="327" spans="1:45" s="124" customFormat="1" x14ac:dyDescent="0.25">
      <c r="A327" s="125" t="str">
        <f t="shared" si="110"/>
        <v>Eletrocardiografia</v>
      </c>
      <c r="B327" s="126"/>
      <c r="C327" s="126"/>
      <c r="D327" s="126"/>
      <c r="E327" s="126"/>
      <c r="F327" s="126"/>
      <c r="G327" s="126"/>
      <c r="H327" s="126"/>
      <c r="I327" s="126"/>
      <c r="J327" s="126"/>
      <c r="K327" s="126"/>
      <c r="L327" s="126"/>
      <c r="M327" s="126"/>
      <c r="N327" s="126"/>
      <c r="O327" s="126"/>
      <c r="P327" s="127"/>
      <c r="Q327" s="128" t="str">
        <f t="shared" si="112"/>
        <v>Eletrocardiografia</v>
      </c>
      <c r="R327" s="120"/>
      <c r="S327" s="120"/>
      <c r="T327" s="120"/>
      <c r="U327" s="120"/>
      <c r="V327" s="132">
        <v>45</v>
      </c>
      <c r="W327" s="130">
        <f t="shared" si="113"/>
        <v>0.375</v>
      </c>
      <c r="X327" s="130" t="str">
        <f t="shared" si="114"/>
        <v>Aguardando...</v>
      </c>
      <c r="Y327" s="130" t="str">
        <f t="shared" si="114"/>
        <v>Aguardando...</v>
      </c>
      <c r="Z327" s="130" t="str">
        <f t="shared" si="114"/>
        <v>Aguardando...</v>
      </c>
      <c r="AA327" s="130" t="str">
        <f t="shared" si="114"/>
        <v>Aguardando...</v>
      </c>
      <c r="AB327" s="130" t="str">
        <f t="shared" si="114"/>
        <v>Aguardando...</v>
      </c>
      <c r="AC327" s="130" t="str">
        <f t="shared" si="114"/>
        <v>Aguardando...</v>
      </c>
      <c r="AD327" s="130" t="str">
        <f t="shared" si="114"/>
        <v>Aguardando...</v>
      </c>
      <c r="AE327" s="130" t="str">
        <f t="shared" si="114"/>
        <v>Aguardando...</v>
      </c>
      <c r="AF327" s="130" t="str">
        <f t="shared" si="114"/>
        <v>Aguardando...</v>
      </c>
      <c r="AG327" s="130" t="str">
        <f t="shared" si="114"/>
        <v>Aguardando...</v>
      </c>
      <c r="AH327" s="130" t="str">
        <f t="shared" si="114"/>
        <v>Aguardando...</v>
      </c>
      <c r="AI327" s="130" t="str">
        <f t="shared" si="114"/>
        <v>Aguardando...</v>
      </c>
      <c r="AJ327" s="130" t="str">
        <f t="shared" si="114"/>
        <v>Aguardando...</v>
      </c>
      <c r="AK327" s="130" t="str">
        <f t="shared" si="114"/>
        <v>Aguardando...</v>
      </c>
      <c r="AL327" s="130" t="str">
        <f t="shared" si="114"/>
        <v>Aguardando...</v>
      </c>
      <c r="AM327" s="130" t="str">
        <f t="shared" si="114"/>
        <v>Aguardando...</v>
      </c>
      <c r="AN327" s="130" t="str">
        <f t="shared" si="114"/>
        <v>Aguardando...</v>
      </c>
      <c r="AO327" s="130" t="str">
        <f t="shared" si="114"/>
        <v>Aguardando...</v>
      </c>
      <c r="AP327" s="130" t="str">
        <f t="shared" si="114"/>
        <v>Aguardando...</v>
      </c>
      <c r="AQ327" s="130" t="str">
        <f t="shared" si="114"/>
        <v>Aguardando...</v>
      </c>
      <c r="AR327" s="130" t="str">
        <f t="shared" si="114"/>
        <v>Aguardando...</v>
      </c>
      <c r="AS327" s="131"/>
    </row>
    <row r="328" spans="1:45" s="124" customFormat="1" x14ac:dyDescent="0.25">
      <c r="A328" s="125" t="str">
        <f t="shared" si="110"/>
        <v>Eletroencefalografia</v>
      </c>
      <c r="B328" s="126"/>
      <c r="C328" s="126"/>
      <c r="D328" s="126"/>
      <c r="E328" s="126"/>
      <c r="F328" s="126"/>
      <c r="G328" s="126"/>
      <c r="H328" s="126"/>
      <c r="I328" s="126"/>
      <c r="J328" s="126"/>
      <c r="K328" s="126"/>
      <c r="L328" s="126"/>
      <c r="M328" s="126"/>
      <c r="N328" s="126"/>
      <c r="O328" s="126"/>
      <c r="P328" s="127"/>
      <c r="Q328" s="128" t="str">
        <f t="shared" si="112"/>
        <v>Eletroencefalografia</v>
      </c>
      <c r="R328" s="120"/>
      <c r="S328" s="120"/>
      <c r="T328" s="120"/>
      <c r="U328" s="120"/>
      <c r="V328" s="132">
        <v>2</v>
      </c>
      <c r="W328" s="130">
        <f t="shared" si="113"/>
        <v>0.75</v>
      </c>
      <c r="X328" s="130" t="str">
        <f t="shared" si="114"/>
        <v>Aguardando...</v>
      </c>
      <c r="Y328" s="130" t="str">
        <f t="shared" si="114"/>
        <v>Aguardando...</v>
      </c>
      <c r="Z328" s="130" t="str">
        <f t="shared" si="114"/>
        <v>Aguardando...</v>
      </c>
      <c r="AA328" s="130" t="str">
        <f t="shared" si="114"/>
        <v>Aguardando...</v>
      </c>
      <c r="AB328" s="130" t="str">
        <f t="shared" si="114"/>
        <v>Aguardando...</v>
      </c>
      <c r="AC328" s="130" t="str">
        <f t="shared" si="114"/>
        <v>Aguardando...</v>
      </c>
      <c r="AD328" s="130" t="str">
        <f t="shared" si="114"/>
        <v>Aguardando...</v>
      </c>
      <c r="AE328" s="130" t="str">
        <f t="shared" si="114"/>
        <v>Aguardando...</v>
      </c>
      <c r="AF328" s="130" t="str">
        <f t="shared" si="114"/>
        <v>Aguardando...</v>
      </c>
      <c r="AG328" s="130" t="str">
        <f t="shared" si="114"/>
        <v>Aguardando...</v>
      </c>
      <c r="AH328" s="130" t="str">
        <f t="shared" si="114"/>
        <v>Aguardando...</v>
      </c>
      <c r="AI328" s="130" t="str">
        <f t="shared" si="114"/>
        <v>Aguardando...</v>
      </c>
      <c r="AJ328" s="130" t="str">
        <f t="shared" si="114"/>
        <v>Aguardando...</v>
      </c>
      <c r="AK328" s="130" t="str">
        <f t="shared" si="114"/>
        <v>Aguardando...</v>
      </c>
      <c r="AL328" s="130" t="str">
        <f t="shared" si="114"/>
        <v>Aguardando...</v>
      </c>
      <c r="AM328" s="130" t="str">
        <f t="shared" si="114"/>
        <v>Aguardando...</v>
      </c>
      <c r="AN328" s="130" t="str">
        <f t="shared" si="114"/>
        <v>Aguardando...</v>
      </c>
      <c r="AO328" s="130" t="str">
        <f t="shared" si="114"/>
        <v>Aguardando...</v>
      </c>
      <c r="AP328" s="130" t="str">
        <f t="shared" si="114"/>
        <v>Aguardando...</v>
      </c>
      <c r="AQ328" s="130" t="str">
        <f t="shared" si="114"/>
        <v>Aguardando...</v>
      </c>
      <c r="AR328" s="130" t="str">
        <f t="shared" si="114"/>
        <v>Aguardando...</v>
      </c>
      <c r="AS328" s="131"/>
    </row>
    <row r="329" spans="1:45" s="124" customFormat="1" x14ac:dyDescent="0.25">
      <c r="A329" s="125" t="str">
        <f t="shared" si="110"/>
        <v>Eletroneuromiografia</v>
      </c>
      <c r="B329" s="126"/>
      <c r="C329" s="126"/>
      <c r="D329" s="126"/>
      <c r="E329" s="126"/>
      <c r="F329" s="126"/>
      <c r="G329" s="126"/>
      <c r="H329" s="126"/>
      <c r="I329" s="126"/>
      <c r="J329" s="126"/>
      <c r="K329" s="126"/>
      <c r="L329" s="126"/>
      <c r="M329" s="126"/>
      <c r="N329" s="126"/>
      <c r="O329" s="126"/>
      <c r="P329" s="127"/>
      <c r="Q329" s="128" t="str">
        <f t="shared" si="112"/>
        <v>Eletroneuromiografia</v>
      </c>
      <c r="R329" s="120"/>
      <c r="S329" s="120"/>
      <c r="T329" s="120"/>
      <c r="U329" s="120"/>
      <c r="V329" s="132">
        <v>0</v>
      </c>
      <c r="W329" s="130">
        <f t="shared" si="113"/>
        <v>0</v>
      </c>
      <c r="X329" s="130" t="str">
        <f t="shared" si="114"/>
        <v>Aguardando...</v>
      </c>
      <c r="Y329" s="130" t="str">
        <f t="shared" si="114"/>
        <v>Aguardando...</v>
      </c>
      <c r="Z329" s="130" t="str">
        <f t="shared" si="114"/>
        <v>Aguardando...</v>
      </c>
      <c r="AA329" s="130" t="str">
        <f t="shared" si="114"/>
        <v>Aguardando...</v>
      </c>
      <c r="AB329" s="130" t="str">
        <f t="shared" si="114"/>
        <v>Aguardando...</v>
      </c>
      <c r="AC329" s="130" t="str">
        <f t="shared" si="114"/>
        <v>Aguardando...</v>
      </c>
      <c r="AD329" s="130" t="str">
        <f t="shared" si="114"/>
        <v>Aguardando...</v>
      </c>
      <c r="AE329" s="130" t="str">
        <f t="shared" si="114"/>
        <v>Aguardando...</v>
      </c>
      <c r="AF329" s="130" t="str">
        <f t="shared" si="114"/>
        <v>Aguardando...</v>
      </c>
      <c r="AG329" s="130" t="str">
        <f t="shared" si="114"/>
        <v>Aguardando...</v>
      </c>
      <c r="AH329" s="130" t="str">
        <f t="shared" si="114"/>
        <v>Aguardando...</v>
      </c>
      <c r="AI329" s="130" t="str">
        <f t="shared" si="114"/>
        <v>Aguardando...</v>
      </c>
      <c r="AJ329" s="130" t="str">
        <f t="shared" si="114"/>
        <v>Aguardando...</v>
      </c>
      <c r="AK329" s="130" t="str">
        <f t="shared" si="114"/>
        <v>Aguardando...</v>
      </c>
      <c r="AL329" s="130" t="str">
        <f t="shared" si="114"/>
        <v>Aguardando...</v>
      </c>
      <c r="AM329" s="130" t="str">
        <f t="shared" si="114"/>
        <v>Aguardando...</v>
      </c>
      <c r="AN329" s="130" t="str">
        <f t="shared" si="114"/>
        <v>Aguardando...</v>
      </c>
      <c r="AO329" s="130" t="str">
        <f t="shared" si="114"/>
        <v>Aguardando...</v>
      </c>
      <c r="AP329" s="130" t="str">
        <f t="shared" si="114"/>
        <v>Aguardando...</v>
      </c>
      <c r="AQ329" s="130" t="str">
        <f t="shared" si="114"/>
        <v>Aguardando...</v>
      </c>
      <c r="AR329" s="130" t="str">
        <f t="shared" si="114"/>
        <v>Aguardando...</v>
      </c>
      <c r="AS329" s="131"/>
    </row>
    <row r="330" spans="1:45" s="124" customFormat="1" ht="15" hidden="1" customHeight="1" x14ac:dyDescent="0.25">
      <c r="A330" s="133"/>
      <c r="B330" s="120"/>
      <c r="C330" s="120"/>
      <c r="D330" s="120"/>
      <c r="E330" s="120"/>
      <c r="F330" s="120"/>
      <c r="G330" s="120"/>
      <c r="H330" s="120"/>
      <c r="I330" s="120"/>
      <c r="J330" s="120"/>
      <c r="K330" s="120"/>
      <c r="L330" s="120"/>
      <c r="M330" s="120"/>
      <c r="N330" s="120"/>
      <c r="O330" s="120"/>
      <c r="P330" s="134"/>
      <c r="Q330" s="135">
        <f t="shared" si="112"/>
        <v>0</v>
      </c>
      <c r="R330" s="120"/>
      <c r="S330" s="120"/>
      <c r="T330" s="120"/>
      <c r="U330" s="120"/>
      <c r="V330" s="136"/>
      <c r="W330" s="130" t="str">
        <f t="shared" si="113"/>
        <v>Aguardando...</v>
      </c>
      <c r="X330" s="130" t="str">
        <f t="shared" si="114"/>
        <v>Aguardando...</v>
      </c>
      <c r="Y330" s="130" t="str">
        <f t="shared" si="114"/>
        <v>Aguardando...</v>
      </c>
      <c r="Z330" s="130" t="str">
        <f t="shared" si="114"/>
        <v>Aguardando...</v>
      </c>
      <c r="AA330" s="130" t="str">
        <f t="shared" si="114"/>
        <v>Aguardando...</v>
      </c>
      <c r="AB330" s="130" t="str">
        <f t="shared" si="114"/>
        <v>Aguardando...</v>
      </c>
      <c r="AC330" s="130" t="str">
        <f t="shared" si="114"/>
        <v>Aguardando...</v>
      </c>
      <c r="AD330" s="130" t="str">
        <f t="shared" si="114"/>
        <v>Aguardando...</v>
      </c>
      <c r="AE330" s="130" t="str">
        <f t="shared" si="114"/>
        <v>Aguardando...</v>
      </c>
      <c r="AF330" s="130" t="str">
        <f t="shared" si="114"/>
        <v>Aguardando...</v>
      </c>
      <c r="AG330" s="130" t="str">
        <f t="shared" si="114"/>
        <v>Aguardando...</v>
      </c>
      <c r="AH330" s="130" t="str">
        <f t="shared" si="114"/>
        <v>Aguardando...</v>
      </c>
      <c r="AI330" s="130" t="str">
        <f t="shared" si="114"/>
        <v>Aguardando...</v>
      </c>
      <c r="AJ330" s="130" t="str">
        <f t="shared" si="114"/>
        <v>Aguardando...</v>
      </c>
      <c r="AK330" s="130" t="str">
        <f t="shared" si="114"/>
        <v>Aguardando...</v>
      </c>
      <c r="AL330" s="130" t="str">
        <f t="shared" si="114"/>
        <v>Aguardando...</v>
      </c>
      <c r="AM330" s="130" t="str">
        <f t="shared" si="114"/>
        <v>Aguardando...</v>
      </c>
      <c r="AN330" s="130" t="str">
        <f t="shared" si="114"/>
        <v>Aguardando...</v>
      </c>
      <c r="AO330" s="130" t="str">
        <f t="shared" si="114"/>
        <v>Aguardando...</v>
      </c>
      <c r="AP330" s="130" t="str">
        <f t="shared" si="114"/>
        <v>Aguardando...</v>
      </c>
      <c r="AQ330" s="130" t="str">
        <f t="shared" si="114"/>
        <v>Aguardando...</v>
      </c>
      <c r="AR330" s="130" t="str">
        <f t="shared" si="114"/>
        <v>Aguardando...</v>
      </c>
      <c r="AS330" s="131"/>
    </row>
    <row r="331" spans="1:45" s="124" customFormat="1" x14ac:dyDescent="0.25">
      <c r="A331" s="125" t="str">
        <f>Q331</f>
        <v>Endoscopia</v>
      </c>
      <c r="B331" s="126"/>
      <c r="C331" s="126"/>
      <c r="D331" s="126"/>
      <c r="E331" s="126"/>
      <c r="F331" s="126"/>
      <c r="G331" s="126"/>
      <c r="H331" s="126"/>
      <c r="I331" s="126"/>
      <c r="J331" s="126"/>
      <c r="K331" s="126"/>
      <c r="L331" s="126"/>
      <c r="M331" s="126"/>
      <c r="N331" s="126"/>
      <c r="O331" s="126"/>
      <c r="P331" s="127"/>
      <c r="Q331" s="128" t="str">
        <f t="shared" si="112"/>
        <v>Endoscopia</v>
      </c>
      <c r="R331" s="120"/>
      <c r="S331" s="120"/>
      <c r="T331" s="120"/>
      <c r="U331" s="120"/>
      <c r="V331" s="132">
        <v>15</v>
      </c>
      <c r="W331" s="130">
        <f t="shared" si="113"/>
        <v>0.61111111111111116</v>
      </c>
      <c r="X331" s="130" t="str">
        <f t="shared" si="114"/>
        <v>Aguardando...</v>
      </c>
      <c r="Y331" s="130" t="str">
        <f t="shared" si="114"/>
        <v>Aguardando...</v>
      </c>
      <c r="Z331" s="130" t="str">
        <f t="shared" si="114"/>
        <v>Aguardando...</v>
      </c>
      <c r="AA331" s="130" t="str">
        <f t="shared" si="114"/>
        <v>Aguardando...</v>
      </c>
      <c r="AB331" s="130" t="str">
        <f t="shared" si="114"/>
        <v>Aguardando...</v>
      </c>
      <c r="AC331" s="130" t="str">
        <f t="shared" si="114"/>
        <v>Aguardando...</v>
      </c>
      <c r="AD331" s="130" t="str">
        <f t="shared" si="114"/>
        <v>Aguardando...</v>
      </c>
      <c r="AE331" s="130" t="str">
        <f t="shared" si="114"/>
        <v>Aguardando...</v>
      </c>
      <c r="AF331" s="130" t="str">
        <f t="shared" si="114"/>
        <v>Aguardando...</v>
      </c>
      <c r="AG331" s="130" t="str">
        <f t="shared" si="114"/>
        <v>Aguardando...</v>
      </c>
      <c r="AH331" s="130" t="str">
        <f t="shared" si="114"/>
        <v>Aguardando...</v>
      </c>
      <c r="AI331" s="130" t="str">
        <f t="shared" si="114"/>
        <v>Aguardando...</v>
      </c>
      <c r="AJ331" s="130" t="str">
        <f t="shared" si="114"/>
        <v>Aguardando...</v>
      </c>
      <c r="AK331" s="130" t="str">
        <f t="shared" si="114"/>
        <v>Aguardando...</v>
      </c>
      <c r="AL331" s="130" t="str">
        <f t="shared" si="114"/>
        <v>Aguardando...</v>
      </c>
      <c r="AM331" s="130" t="str">
        <f t="shared" si="114"/>
        <v>Aguardando...</v>
      </c>
      <c r="AN331" s="130" t="str">
        <f t="shared" si="114"/>
        <v>Aguardando...</v>
      </c>
      <c r="AO331" s="130" t="str">
        <f t="shared" si="114"/>
        <v>Aguardando...</v>
      </c>
      <c r="AP331" s="130" t="str">
        <f t="shared" si="114"/>
        <v>Aguardando...</v>
      </c>
      <c r="AQ331" s="130" t="str">
        <f t="shared" si="114"/>
        <v>Aguardando...</v>
      </c>
      <c r="AR331" s="130" t="str">
        <f t="shared" si="114"/>
        <v>Aguardando...</v>
      </c>
      <c r="AS331" s="131"/>
    </row>
    <row r="332" spans="1:45" s="124" customFormat="1" x14ac:dyDescent="0.25">
      <c r="A332" s="125" t="str">
        <f>Q332</f>
        <v>Espirometria</v>
      </c>
      <c r="B332" s="126"/>
      <c r="C332" s="126"/>
      <c r="D332" s="126"/>
      <c r="E332" s="126"/>
      <c r="F332" s="126"/>
      <c r="G332" s="126"/>
      <c r="H332" s="126"/>
      <c r="I332" s="126"/>
      <c r="J332" s="126"/>
      <c r="K332" s="126"/>
      <c r="L332" s="126"/>
      <c r="M332" s="126"/>
      <c r="N332" s="126"/>
      <c r="O332" s="126"/>
      <c r="P332" s="127"/>
      <c r="Q332" s="128" t="str">
        <f t="shared" si="112"/>
        <v>Espirometria</v>
      </c>
      <c r="R332" s="120"/>
      <c r="S332" s="120"/>
      <c r="T332" s="120"/>
      <c r="U332" s="120"/>
      <c r="V332" s="132">
        <v>0</v>
      </c>
      <c r="W332" s="130">
        <f t="shared" si="113"/>
        <v>0</v>
      </c>
      <c r="X332" s="130" t="str">
        <f t="shared" si="114"/>
        <v>Aguardando...</v>
      </c>
      <c r="Y332" s="130" t="str">
        <f t="shared" si="114"/>
        <v>Aguardando...</v>
      </c>
      <c r="Z332" s="130" t="str">
        <f t="shared" si="114"/>
        <v>Aguardando...</v>
      </c>
      <c r="AA332" s="130" t="str">
        <f t="shared" si="114"/>
        <v>Aguardando...</v>
      </c>
      <c r="AB332" s="130" t="str">
        <f t="shared" si="114"/>
        <v>Aguardando...</v>
      </c>
      <c r="AC332" s="130" t="str">
        <f t="shared" si="114"/>
        <v>Aguardando...</v>
      </c>
      <c r="AD332" s="130" t="str">
        <f t="shared" si="114"/>
        <v>Aguardando...</v>
      </c>
      <c r="AE332" s="130" t="str">
        <f t="shared" si="114"/>
        <v>Aguardando...</v>
      </c>
      <c r="AF332" s="130" t="str">
        <f t="shared" si="114"/>
        <v>Aguardando...</v>
      </c>
      <c r="AG332" s="130" t="str">
        <f t="shared" si="114"/>
        <v>Aguardando...</v>
      </c>
      <c r="AH332" s="130" t="str">
        <f t="shared" si="114"/>
        <v>Aguardando...</v>
      </c>
      <c r="AI332" s="130" t="str">
        <f t="shared" si="114"/>
        <v>Aguardando...</v>
      </c>
      <c r="AJ332" s="130" t="str">
        <f t="shared" si="114"/>
        <v>Aguardando...</v>
      </c>
      <c r="AK332" s="130" t="str">
        <f t="shared" si="114"/>
        <v>Aguardando...</v>
      </c>
      <c r="AL332" s="130" t="str">
        <f t="shared" si="114"/>
        <v>Aguardando...</v>
      </c>
      <c r="AM332" s="130" t="str">
        <f t="shared" si="114"/>
        <v>Aguardando...</v>
      </c>
      <c r="AN332" s="130" t="str">
        <f t="shared" si="114"/>
        <v>Aguardando...</v>
      </c>
      <c r="AO332" s="130" t="str">
        <f t="shared" si="114"/>
        <v>Aguardando...</v>
      </c>
      <c r="AP332" s="130" t="str">
        <f t="shared" ref="X332:AR344" si="116">IF(AP173="","Aguardando...",IFERROR(((AP142-AP173)/AP142),0))</f>
        <v>Aguardando...</v>
      </c>
      <c r="AQ332" s="130" t="str">
        <f t="shared" si="116"/>
        <v>Aguardando...</v>
      </c>
      <c r="AR332" s="130" t="str">
        <f t="shared" si="116"/>
        <v>Aguardando...</v>
      </c>
      <c r="AS332" s="131"/>
    </row>
    <row r="333" spans="1:45" s="124" customFormat="1" ht="15" hidden="1" customHeight="1" x14ac:dyDescent="0.25">
      <c r="A333" s="125">
        <f>Q333</f>
        <v>0</v>
      </c>
      <c r="B333" s="126"/>
      <c r="C333" s="126"/>
      <c r="D333" s="126"/>
      <c r="E333" s="126"/>
      <c r="F333" s="126"/>
      <c r="G333" s="126"/>
      <c r="H333" s="126"/>
      <c r="I333" s="126"/>
      <c r="J333" s="126"/>
      <c r="K333" s="126"/>
      <c r="L333" s="126"/>
      <c r="M333" s="126"/>
      <c r="N333" s="126"/>
      <c r="O333" s="126"/>
      <c r="P333" s="127"/>
      <c r="Q333" s="128">
        <f t="shared" si="112"/>
        <v>0</v>
      </c>
      <c r="R333" s="120"/>
      <c r="S333" s="120"/>
      <c r="T333" s="120"/>
      <c r="U333" s="120"/>
      <c r="V333" s="132"/>
      <c r="W333" s="130" t="str">
        <f t="shared" si="113"/>
        <v>Aguardando...</v>
      </c>
      <c r="X333" s="130" t="str">
        <f t="shared" si="116"/>
        <v>Aguardando...</v>
      </c>
      <c r="Y333" s="130" t="str">
        <f t="shared" si="116"/>
        <v>Aguardando...</v>
      </c>
      <c r="Z333" s="130" t="str">
        <f t="shared" si="116"/>
        <v>Aguardando...</v>
      </c>
      <c r="AA333" s="130" t="str">
        <f t="shared" si="116"/>
        <v>Aguardando...</v>
      </c>
      <c r="AB333" s="130" t="str">
        <f t="shared" si="116"/>
        <v>Aguardando...</v>
      </c>
      <c r="AC333" s="130" t="str">
        <f t="shared" si="116"/>
        <v>Aguardando...</v>
      </c>
      <c r="AD333" s="130" t="str">
        <f t="shared" si="116"/>
        <v>Aguardando...</v>
      </c>
      <c r="AE333" s="130" t="str">
        <f t="shared" si="116"/>
        <v>Aguardando...</v>
      </c>
      <c r="AF333" s="130" t="str">
        <f t="shared" si="116"/>
        <v>Aguardando...</v>
      </c>
      <c r="AG333" s="130" t="str">
        <f t="shared" si="116"/>
        <v>Aguardando...</v>
      </c>
      <c r="AH333" s="130" t="str">
        <f t="shared" si="116"/>
        <v>Aguardando...</v>
      </c>
      <c r="AI333" s="130" t="str">
        <f t="shared" si="116"/>
        <v>Aguardando...</v>
      </c>
      <c r="AJ333" s="130" t="str">
        <f t="shared" si="116"/>
        <v>Aguardando...</v>
      </c>
      <c r="AK333" s="130" t="str">
        <f t="shared" si="116"/>
        <v>Aguardando...</v>
      </c>
      <c r="AL333" s="130" t="str">
        <f t="shared" si="116"/>
        <v>Aguardando...</v>
      </c>
      <c r="AM333" s="130" t="str">
        <f t="shared" si="116"/>
        <v>Aguardando...</v>
      </c>
      <c r="AN333" s="130" t="str">
        <f t="shared" si="116"/>
        <v>Aguardando...</v>
      </c>
      <c r="AO333" s="130" t="str">
        <f t="shared" si="116"/>
        <v>Aguardando...</v>
      </c>
      <c r="AP333" s="130" t="str">
        <f t="shared" si="116"/>
        <v>Aguardando...</v>
      </c>
      <c r="AQ333" s="130" t="str">
        <f t="shared" si="116"/>
        <v>Aguardando...</v>
      </c>
      <c r="AR333" s="130" t="str">
        <f t="shared" si="116"/>
        <v>Aguardando...</v>
      </c>
      <c r="AS333" s="131"/>
    </row>
    <row r="334" spans="1:45" s="124" customFormat="1" x14ac:dyDescent="0.25">
      <c r="A334" s="125" t="str">
        <f>Q334</f>
        <v>Holter</v>
      </c>
      <c r="B334" s="126"/>
      <c r="C334" s="126"/>
      <c r="D334" s="126"/>
      <c r="E334" s="126"/>
      <c r="F334" s="126"/>
      <c r="G334" s="126"/>
      <c r="H334" s="126"/>
      <c r="I334" s="126"/>
      <c r="J334" s="126"/>
      <c r="K334" s="126"/>
      <c r="L334" s="126"/>
      <c r="M334" s="126"/>
      <c r="N334" s="126"/>
      <c r="O334" s="126"/>
      <c r="P334" s="127"/>
      <c r="Q334" s="128" t="str">
        <f t="shared" si="112"/>
        <v>Holter</v>
      </c>
      <c r="R334" s="120"/>
      <c r="S334" s="120"/>
      <c r="T334" s="120"/>
      <c r="U334" s="120"/>
      <c r="V334" s="132">
        <v>54</v>
      </c>
      <c r="W334" s="130">
        <f t="shared" si="113"/>
        <v>0.67142857142857137</v>
      </c>
      <c r="X334" s="130" t="str">
        <f t="shared" si="116"/>
        <v>Aguardando...</v>
      </c>
      <c r="Y334" s="130" t="str">
        <f t="shared" si="116"/>
        <v>Aguardando...</v>
      </c>
      <c r="Z334" s="130" t="str">
        <f t="shared" si="116"/>
        <v>Aguardando...</v>
      </c>
      <c r="AA334" s="130" t="str">
        <f t="shared" si="116"/>
        <v>Aguardando...</v>
      </c>
      <c r="AB334" s="130" t="str">
        <f t="shared" si="116"/>
        <v>Aguardando...</v>
      </c>
      <c r="AC334" s="130" t="str">
        <f t="shared" si="116"/>
        <v>Aguardando...</v>
      </c>
      <c r="AD334" s="130" t="str">
        <f t="shared" si="116"/>
        <v>Aguardando...</v>
      </c>
      <c r="AE334" s="130" t="str">
        <f t="shared" si="116"/>
        <v>Aguardando...</v>
      </c>
      <c r="AF334" s="130" t="str">
        <f t="shared" si="116"/>
        <v>Aguardando...</v>
      </c>
      <c r="AG334" s="130" t="str">
        <f t="shared" si="116"/>
        <v>Aguardando...</v>
      </c>
      <c r="AH334" s="130" t="str">
        <f t="shared" si="116"/>
        <v>Aguardando...</v>
      </c>
      <c r="AI334" s="130" t="str">
        <f t="shared" si="116"/>
        <v>Aguardando...</v>
      </c>
      <c r="AJ334" s="130" t="str">
        <f t="shared" si="116"/>
        <v>Aguardando...</v>
      </c>
      <c r="AK334" s="130" t="str">
        <f t="shared" si="116"/>
        <v>Aguardando...</v>
      </c>
      <c r="AL334" s="130" t="str">
        <f t="shared" si="116"/>
        <v>Aguardando...</v>
      </c>
      <c r="AM334" s="130" t="str">
        <f t="shared" si="116"/>
        <v>Aguardando...</v>
      </c>
      <c r="AN334" s="130" t="str">
        <f t="shared" si="116"/>
        <v>Aguardando...</v>
      </c>
      <c r="AO334" s="130" t="str">
        <f t="shared" si="116"/>
        <v>Aguardando...</v>
      </c>
      <c r="AP334" s="130" t="str">
        <f t="shared" si="116"/>
        <v>Aguardando...</v>
      </c>
      <c r="AQ334" s="130" t="str">
        <f t="shared" si="116"/>
        <v>Aguardando...</v>
      </c>
      <c r="AR334" s="130" t="str">
        <f t="shared" si="116"/>
        <v>Aguardando...</v>
      </c>
      <c r="AS334" s="131"/>
    </row>
    <row r="335" spans="1:45" s="124" customFormat="1" x14ac:dyDescent="0.25">
      <c r="A335" s="125" t="str">
        <f>Q335</f>
        <v>Mamografia</v>
      </c>
      <c r="B335" s="126"/>
      <c r="C335" s="126"/>
      <c r="D335" s="126"/>
      <c r="E335" s="126"/>
      <c r="F335" s="126"/>
      <c r="G335" s="126"/>
      <c r="H335" s="126"/>
      <c r="I335" s="126"/>
      <c r="J335" s="126"/>
      <c r="K335" s="126"/>
      <c r="L335" s="126"/>
      <c r="M335" s="126"/>
      <c r="N335" s="126"/>
      <c r="O335" s="126"/>
      <c r="P335" s="127"/>
      <c r="Q335" s="128" t="str">
        <f t="shared" si="112"/>
        <v>Mamografia</v>
      </c>
      <c r="R335" s="120"/>
      <c r="S335" s="120"/>
      <c r="T335" s="120"/>
      <c r="U335" s="120"/>
      <c r="V335" s="132">
        <v>42</v>
      </c>
      <c r="W335" s="130">
        <f t="shared" si="113"/>
        <v>0.93103448275862066</v>
      </c>
      <c r="X335" s="130" t="str">
        <f t="shared" si="116"/>
        <v>Aguardando...</v>
      </c>
      <c r="Y335" s="130" t="str">
        <f t="shared" si="116"/>
        <v>Aguardando...</v>
      </c>
      <c r="Z335" s="130" t="str">
        <f t="shared" si="116"/>
        <v>Aguardando...</v>
      </c>
      <c r="AA335" s="130" t="str">
        <f t="shared" si="116"/>
        <v>Aguardando...</v>
      </c>
      <c r="AB335" s="130" t="str">
        <f t="shared" si="116"/>
        <v>Aguardando...</v>
      </c>
      <c r="AC335" s="130" t="str">
        <f t="shared" si="116"/>
        <v>Aguardando...</v>
      </c>
      <c r="AD335" s="130" t="str">
        <f t="shared" si="116"/>
        <v>Aguardando...</v>
      </c>
      <c r="AE335" s="130" t="str">
        <f t="shared" si="116"/>
        <v>Aguardando...</v>
      </c>
      <c r="AF335" s="130" t="str">
        <f t="shared" si="116"/>
        <v>Aguardando...</v>
      </c>
      <c r="AG335" s="130" t="str">
        <f t="shared" si="116"/>
        <v>Aguardando...</v>
      </c>
      <c r="AH335" s="130" t="str">
        <f t="shared" si="116"/>
        <v>Aguardando...</v>
      </c>
      <c r="AI335" s="130" t="str">
        <f t="shared" si="116"/>
        <v>Aguardando...</v>
      </c>
      <c r="AJ335" s="130" t="str">
        <f t="shared" si="116"/>
        <v>Aguardando...</v>
      </c>
      <c r="AK335" s="130" t="str">
        <f t="shared" si="116"/>
        <v>Aguardando...</v>
      </c>
      <c r="AL335" s="130" t="str">
        <f t="shared" si="116"/>
        <v>Aguardando...</v>
      </c>
      <c r="AM335" s="130" t="str">
        <f t="shared" si="116"/>
        <v>Aguardando...</v>
      </c>
      <c r="AN335" s="130" t="str">
        <f t="shared" si="116"/>
        <v>Aguardando...</v>
      </c>
      <c r="AO335" s="130" t="str">
        <f t="shared" si="116"/>
        <v>Aguardando...</v>
      </c>
      <c r="AP335" s="130" t="str">
        <f t="shared" si="116"/>
        <v>Aguardando...</v>
      </c>
      <c r="AQ335" s="130" t="str">
        <f t="shared" si="116"/>
        <v>Aguardando...</v>
      </c>
      <c r="AR335" s="130" t="str">
        <f t="shared" si="116"/>
        <v>Aguardando...</v>
      </c>
      <c r="AS335" s="131"/>
    </row>
    <row r="336" spans="1:45" s="124" customFormat="1" x14ac:dyDescent="0.25">
      <c r="A336" s="125"/>
      <c r="B336" s="126"/>
      <c r="C336" s="126"/>
      <c r="D336" s="126"/>
      <c r="E336" s="126"/>
      <c r="F336" s="126"/>
      <c r="G336" s="126"/>
      <c r="H336" s="126"/>
      <c r="I336" s="126"/>
      <c r="J336" s="126"/>
      <c r="K336" s="126"/>
      <c r="L336" s="126"/>
      <c r="M336" s="126"/>
      <c r="N336" s="126"/>
      <c r="O336" s="126"/>
      <c r="P336" s="127"/>
      <c r="Q336" s="128" t="str">
        <f t="shared" si="112"/>
        <v>Mapa</v>
      </c>
      <c r="R336" s="120"/>
      <c r="S336" s="120"/>
      <c r="T336" s="120"/>
      <c r="U336" s="120"/>
      <c r="V336" s="132">
        <v>46</v>
      </c>
      <c r="W336" s="130">
        <f t="shared" si="113"/>
        <v>0.39215686274509803</v>
      </c>
      <c r="X336" s="130" t="str">
        <f t="shared" si="116"/>
        <v>Aguardando...</v>
      </c>
      <c r="Y336" s="130" t="str">
        <f t="shared" si="116"/>
        <v>Aguardando...</v>
      </c>
      <c r="Z336" s="130" t="str">
        <f t="shared" si="116"/>
        <v>Aguardando...</v>
      </c>
      <c r="AA336" s="130" t="str">
        <f t="shared" si="116"/>
        <v>Aguardando...</v>
      </c>
      <c r="AB336" s="130" t="str">
        <f t="shared" si="116"/>
        <v>Aguardando...</v>
      </c>
      <c r="AC336" s="130" t="str">
        <f t="shared" si="116"/>
        <v>Aguardando...</v>
      </c>
      <c r="AD336" s="130" t="str">
        <f t="shared" si="116"/>
        <v>Aguardando...</v>
      </c>
      <c r="AE336" s="130" t="str">
        <f t="shared" si="116"/>
        <v>Aguardando...</v>
      </c>
      <c r="AF336" s="130" t="str">
        <f t="shared" si="116"/>
        <v>Aguardando...</v>
      </c>
      <c r="AG336" s="130" t="str">
        <f t="shared" si="116"/>
        <v>Aguardando...</v>
      </c>
      <c r="AH336" s="130" t="str">
        <f t="shared" si="116"/>
        <v>Aguardando...</v>
      </c>
      <c r="AI336" s="130" t="str">
        <f t="shared" si="116"/>
        <v>Aguardando...</v>
      </c>
      <c r="AJ336" s="130" t="str">
        <f t="shared" si="116"/>
        <v>Aguardando...</v>
      </c>
      <c r="AK336" s="130" t="str">
        <f t="shared" si="116"/>
        <v>Aguardando...</v>
      </c>
      <c r="AL336" s="130" t="str">
        <f t="shared" si="116"/>
        <v>Aguardando...</v>
      </c>
      <c r="AM336" s="130" t="str">
        <f t="shared" si="116"/>
        <v>Aguardando...</v>
      </c>
      <c r="AN336" s="130" t="str">
        <f t="shared" si="116"/>
        <v>Aguardando...</v>
      </c>
      <c r="AO336" s="130" t="str">
        <f t="shared" si="116"/>
        <v>Aguardando...</v>
      </c>
      <c r="AP336" s="130" t="str">
        <f t="shared" si="116"/>
        <v>Aguardando...</v>
      </c>
      <c r="AQ336" s="130" t="str">
        <f t="shared" si="116"/>
        <v>Aguardando...</v>
      </c>
      <c r="AR336" s="130" t="str">
        <f t="shared" si="116"/>
        <v>Aguardando...</v>
      </c>
      <c r="AS336" s="131"/>
    </row>
    <row r="337" spans="1:49" s="124" customFormat="1" ht="15" hidden="1" customHeight="1" x14ac:dyDescent="0.25">
      <c r="A337" s="125">
        <f t="shared" ref="A337:A346" si="117">Q337</f>
        <v>0</v>
      </c>
      <c r="B337" s="126"/>
      <c r="C337" s="126"/>
      <c r="D337" s="126"/>
      <c r="E337" s="126"/>
      <c r="F337" s="126"/>
      <c r="G337" s="126"/>
      <c r="H337" s="126"/>
      <c r="I337" s="126"/>
      <c r="J337" s="126"/>
      <c r="K337" s="126"/>
      <c r="L337" s="126"/>
      <c r="M337" s="126"/>
      <c r="N337" s="126"/>
      <c r="O337" s="126"/>
      <c r="P337" s="127"/>
      <c r="Q337" s="128">
        <f t="shared" si="112"/>
        <v>0</v>
      </c>
      <c r="R337" s="120"/>
      <c r="S337" s="120"/>
      <c r="T337" s="120"/>
      <c r="U337" s="120"/>
      <c r="V337" s="132"/>
      <c r="W337" s="130" t="str">
        <f t="shared" si="113"/>
        <v>Aguardando...</v>
      </c>
      <c r="X337" s="130" t="str">
        <f t="shared" si="116"/>
        <v>Aguardando...</v>
      </c>
      <c r="Y337" s="130" t="str">
        <f t="shared" si="116"/>
        <v>Aguardando...</v>
      </c>
      <c r="Z337" s="130" t="str">
        <f t="shared" si="116"/>
        <v>Aguardando...</v>
      </c>
      <c r="AA337" s="130" t="str">
        <f t="shared" si="116"/>
        <v>Aguardando...</v>
      </c>
      <c r="AB337" s="130" t="str">
        <f t="shared" si="116"/>
        <v>Aguardando...</v>
      </c>
      <c r="AC337" s="130" t="str">
        <f t="shared" si="116"/>
        <v>Aguardando...</v>
      </c>
      <c r="AD337" s="130" t="str">
        <f t="shared" si="116"/>
        <v>Aguardando...</v>
      </c>
      <c r="AE337" s="130" t="str">
        <f t="shared" si="116"/>
        <v>Aguardando...</v>
      </c>
      <c r="AF337" s="130" t="str">
        <f t="shared" si="116"/>
        <v>Aguardando...</v>
      </c>
      <c r="AG337" s="130" t="str">
        <f t="shared" si="116"/>
        <v>Aguardando...</v>
      </c>
      <c r="AH337" s="130" t="str">
        <f t="shared" si="116"/>
        <v>Aguardando...</v>
      </c>
      <c r="AI337" s="130" t="str">
        <f t="shared" si="116"/>
        <v>Aguardando...</v>
      </c>
      <c r="AJ337" s="130" t="str">
        <f t="shared" si="116"/>
        <v>Aguardando...</v>
      </c>
      <c r="AK337" s="130" t="str">
        <f t="shared" si="116"/>
        <v>Aguardando...</v>
      </c>
      <c r="AL337" s="130" t="str">
        <f t="shared" si="116"/>
        <v>Aguardando...</v>
      </c>
      <c r="AM337" s="130" t="str">
        <f t="shared" si="116"/>
        <v>Aguardando...</v>
      </c>
      <c r="AN337" s="130" t="str">
        <f t="shared" si="116"/>
        <v>Aguardando...</v>
      </c>
      <c r="AO337" s="130" t="str">
        <f t="shared" si="116"/>
        <v>Aguardando...</v>
      </c>
      <c r="AP337" s="130" t="str">
        <f t="shared" si="116"/>
        <v>Aguardando...</v>
      </c>
      <c r="AQ337" s="130" t="str">
        <f t="shared" si="116"/>
        <v>Aguardando...</v>
      </c>
      <c r="AR337" s="130" t="str">
        <f t="shared" si="116"/>
        <v>Aguardando...</v>
      </c>
      <c r="AS337" s="131"/>
    </row>
    <row r="338" spans="1:49" s="124" customFormat="1" x14ac:dyDescent="0.25">
      <c r="A338" s="125" t="str">
        <f t="shared" si="117"/>
        <v>Punção Aspirativa por Agulha Fina (PAAF): Mama</v>
      </c>
      <c r="B338" s="126"/>
      <c r="C338" s="126"/>
      <c r="D338" s="126"/>
      <c r="E338" s="126"/>
      <c r="F338" s="126"/>
      <c r="G338" s="126"/>
      <c r="H338" s="126"/>
      <c r="I338" s="126"/>
      <c r="J338" s="126"/>
      <c r="K338" s="126"/>
      <c r="L338" s="126"/>
      <c r="M338" s="126"/>
      <c r="N338" s="126"/>
      <c r="O338" s="126"/>
      <c r="P338" s="127"/>
      <c r="Q338" s="128" t="str">
        <f t="shared" si="112"/>
        <v>Punção Aspirativa por Agulha Fina (PAAF): Mama</v>
      </c>
      <c r="R338" s="120"/>
      <c r="S338" s="120"/>
      <c r="T338" s="120"/>
      <c r="U338" s="120"/>
      <c r="V338" s="132">
        <v>0</v>
      </c>
      <c r="W338" s="130">
        <f t="shared" si="113"/>
        <v>0</v>
      </c>
      <c r="X338" s="130" t="str">
        <f t="shared" si="116"/>
        <v>Aguardando...</v>
      </c>
      <c r="Y338" s="130" t="str">
        <f t="shared" si="116"/>
        <v>Aguardando...</v>
      </c>
      <c r="Z338" s="130" t="str">
        <f t="shared" si="116"/>
        <v>Aguardando...</v>
      </c>
      <c r="AA338" s="130" t="str">
        <f t="shared" si="116"/>
        <v>Aguardando...</v>
      </c>
      <c r="AB338" s="130" t="str">
        <f t="shared" si="116"/>
        <v>Aguardando...</v>
      </c>
      <c r="AC338" s="130" t="str">
        <f t="shared" si="116"/>
        <v>Aguardando...</v>
      </c>
      <c r="AD338" s="130" t="str">
        <f t="shared" si="116"/>
        <v>Aguardando...</v>
      </c>
      <c r="AE338" s="130" t="str">
        <f t="shared" si="116"/>
        <v>Aguardando...</v>
      </c>
      <c r="AF338" s="130" t="str">
        <f t="shared" si="116"/>
        <v>Aguardando...</v>
      </c>
      <c r="AG338" s="130" t="str">
        <f t="shared" si="116"/>
        <v>Aguardando...</v>
      </c>
      <c r="AH338" s="130" t="str">
        <f t="shared" si="116"/>
        <v>Aguardando...</v>
      </c>
      <c r="AI338" s="130" t="str">
        <f t="shared" si="116"/>
        <v>Aguardando...</v>
      </c>
      <c r="AJ338" s="130" t="str">
        <f t="shared" si="116"/>
        <v>Aguardando...</v>
      </c>
      <c r="AK338" s="130" t="str">
        <f t="shared" si="116"/>
        <v>Aguardando...</v>
      </c>
      <c r="AL338" s="130" t="str">
        <f t="shared" si="116"/>
        <v>Aguardando...</v>
      </c>
      <c r="AM338" s="130" t="str">
        <f t="shared" si="116"/>
        <v>Aguardando...</v>
      </c>
      <c r="AN338" s="130" t="str">
        <f t="shared" si="116"/>
        <v>Aguardando...</v>
      </c>
      <c r="AO338" s="130" t="str">
        <f t="shared" si="116"/>
        <v>Aguardando...</v>
      </c>
      <c r="AP338" s="130" t="str">
        <f t="shared" si="116"/>
        <v>Aguardando...</v>
      </c>
      <c r="AQ338" s="130" t="str">
        <f t="shared" si="116"/>
        <v>Aguardando...</v>
      </c>
      <c r="AR338" s="130" t="str">
        <f t="shared" si="116"/>
        <v>Aguardando...</v>
      </c>
      <c r="AS338" s="131"/>
    </row>
    <row r="339" spans="1:49" s="124" customFormat="1" x14ac:dyDescent="0.25">
      <c r="A339" s="125" t="str">
        <f t="shared" si="117"/>
        <v>Punção Aspirativa por Agulha Fina (PAAF): Tireóide</v>
      </c>
      <c r="B339" s="126"/>
      <c r="C339" s="126"/>
      <c r="D339" s="126"/>
      <c r="E339" s="126"/>
      <c r="F339" s="126"/>
      <c r="G339" s="126"/>
      <c r="H339" s="126"/>
      <c r="I339" s="126"/>
      <c r="J339" s="126"/>
      <c r="K339" s="126"/>
      <c r="L339" s="126"/>
      <c r="M339" s="126"/>
      <c r="N339" s="126"/>
      <c r="O339" s="126"/>
      <c r="P339" s="127"/>
      <c r="Q339" s="128" t="str">
        <f t="shared" si="112"/>
        <v>Punção Aspirativa por Agulha Fina (PAAF): Tireóide</v>
      </c>
      <c r="R339" s="120"/>
      <c r="S339" s="120"/>
      <c r="T339" s="120"/>
      <c r="U339" s="120"/>
      <c r="V339" s="132">
        <v>0</v>
      </c>
      <c r="W339" s="130">
        <f t="shared" si="113"/>
        <v>0</v>
      </c>
      <c r="X339" s="130" t="str">
        <f t="shared" si="116"/>
        <v>Aguardando...</v>
      </c>
      <c r="Y339" s="130" t="str">
        <f t="shared" si="116"/>
        <v>Aguardando...</v>
      </c>
      <c r="Z339" s="130" t="str">
        <f t="shared" si="116"/>
        <v>Aguardando...</v>
      </c>
      <c r="AA339" s="130" t="str">
        <f t="shared" si="116"/>
        <v>Aguardando...</v>
      </c>
      <c r="AB339" s="130" t="str">
        <f t="shared" si="116"/>
        <v>Aguardando...</v>
      </c>
      <c r="AC339" s="130" t="str">
        <f t="shared" si="116"/>
        <v>Aguardando...</v>
      </c>
      <c r="AD339" s="130" t="str">
        <f t="shared" si="116"/>
        <v>Aguardando...</v>
      </c>
      <c r="AE339" s="130" t="str">
        <f t="shared" si="116"/>
        <v>Aguardando...</v>
      </c>
      <c r="AF339" s="130" t="str">
        <f t="shared" si="116"/>
        <v>Aguardando...</v>
      </c>
      <c r="AG339" s="130" t="str">
        <f t="shared" si="116"/>
        <v>Aguardando...</v>
      </c>
      <c r="AH339" s="130" t="str">
        <f t="shared" si="116"/>
        <v>Aguardando...</v>
      </c>
      <c r="AI339" s="130" t="str">
        <f t="shared" si="116"/>
        <v>Aguardando...</v>
      </c>
      <c r="AJ339" s="130" t="str">
        <f t="shared" si="116"/>
        <v>Aguardando...</v>
      </c>
      <c r="AK339" s="130" t="str">
        <f t="shared" si="116"/>
        <v>Aguardando...</v>
      </c>
      <c r="AL339" s="130" t="str">
        <f t="shared" si="116"/>
        <v>Aguardando...</v>
      </c>
      <c r="AM339" s="130" t="str">
        <f t="shared" si="116"/>
        <v>Aguardando...</v>
      </c>
      <c r="AN339" s="130" t="str">
        <f t="shared" si="116"/>
        <v>Aguardando...</v>
      </c>
      <c r="AO339" s="130" t="str">
        <f t="shared" si="116"/>
        <v>Aguardando...</v>
      </c>
      <c r="AP339" s="130" t="str">
        <f t="shared" si="116"/>
        <v>Aguardando...</v>
      </c>
      <c r="AQ339" s="130" t="str">
        <f t="shared" si="116"/>
        <v>Aguardando...</v>
      </c>
      <c r="AR339" s="130" t="str">
        <f t="shared" si="116"/>
        <v>Aguardando...</v>
      </c>
      <c r="AS339" s="131"/>
    </row>
    <row r="340" spans="1:49" s="124" customFormat="1" x14ac:dyDescent="0.25">
      <c r="A340" s="125" t="str">
        <f t="shared" si="117"/>
        <v>Punção Aspirativa por Agulha Grossa</v>
      </c>
      <c r="B340" s="126"/>
      <c r="C340" s="126"/>
      <c r="D340" s="126"/>
      <c r="E340" s="126"/>
      <c r="F340" s="126"/>
      <c r="G340" s="126"/>
      <c r="H340" s="126"/>
      <c r="I340" s="126"/>
      <c r="J340" s="126"/>
      <c r="K340" s="126"/>
      <c r="L340" s="126"/>
      <c r="M340" s="126"/>
      <c r="N340" s="126"/>
      <c r="O340" s="126"/>
      <c r="P340" s="127"/>
      <c r="Q340" s="128" t="str">
        <f t="shared" si="112"/>
        <v>Punção Aspirativa por Agulha Grossa</v>
      </c>
      <c r="R340" s="120"/>
      <c r="S340" s="120"/>
      <c r="T340" s="120"/>
      <c r="U340" s="120"/>
      <c r="V340" s="132">
        <v>0</v>
      </c>
      <c r="W340" s="130">
        <f t="shared" si="113"/>
        <v>0</v>
      </c>
      <c r="X340" s="130" t="str">
        <f t="shared" si="116"/>
        <v>Aguardando...</v>
      </c>
      <c r="Y340" s="130" t="str">
        <f t="shared" si="116"/>
        <v>Aguardando...</v>
      </c>
      <c r="Z340" s="130" t="str">
        <f t="shared" si="116"/>
        <v>Aguardando...</v>
      </c>
      <c r="AA340" s="130" t="str">
        <f t="shared" si="116"/>
        <v>Aguardando...</v>
      </c>
      <c r="AB340" s="130" t="str">
        <f t="shared" si="116"/>
        <v>Aguardando...</v>
      </c>
      <c r="AC340" s="130" t="str">
        <f t="shared" si="116"/>
        <v>Aguardando...</v>
      </c>
      <c r="AD340" s="130" t="str">
        <f t="shared" si="116"/>
        <v>Aguardando...</v>
      </c>
      <c r="AE340" s="130" t="str">
        <f t="shared" si="116"/>
        <v>Aguardando...</v>
      </c>
      <c r="AF340" s="130" t="str">
        <f t="shared" si="116"/>
        <v>Aguardando...</v>
      </c>
      <c r="AG340" s="130" t="str">
        <f t="shared" si="116"/>
        <v>Aguardando...</v>
      </c>
      <c r="AH340" s="130" t="str">
        <f t="shared" si="116"/>
        <v>Aguardando...</v>
      </c>
      <c r="AI340" s="130" t="str">
        <f t="shared" si="116"/>
        <v>Aguardando...</v>
      </c>
      <c r="AJ340" s="130" t="str">
        <f t="shared" si="116"/>
        <v>Aguardando...</v>
      </c>
      <c r="AK340" s="130" t="str">
        <f t="shared" si="116"/>
        <v>Aguardando...</v>
      </c>
      <c r="AL340" s="130" t="str">
        <f t="shared" si="116"/>
        <v>Aguardando...</v>
      </c>
      <c r="AM340" s="130" t="str">
        <f t="shared" si="116"/>
        <v>Aguardando...</v>
      </c>
      <c r="AN340" s="130" t="str">
        <f t="shared" si="116"/>
        <v>Aguardando...</v>
      </c>
      <c r="AO340" s="130" t="str">
        <f t="shared" si="116"/>
        <v>Aguardando...</v>
      </c>
      <c r="AP340" s="130" t="str">
        <f t="shared" si="116"/>
        <v>Aguardando...</v>
      </c>
      <c r="AQ340" s="130" t="str">
        <f t="shared" si="116"/>
        <v>Aguardando...</v>
      </c>
      <c r="AR340" s="130" t="str">
        <f t="shared" si="116"/>
        <v>Aguardando...</v>
      </c>
      <c r="AS340" s="131"/>
      <c r="AW340" s="137"/>
    </row>
    <row r="341" spans="1:49" s="124" customFormat="1" x14ac:dyDescent="0.25">
      <c r="A341" s="125" t="str">
        <f t="shared" si="117"/>
        <v>Radiologia</v>
      </c>
      <c r="B341" s="126"/>
      <c r="C341" s="126"/>
      <c r="D341" s="126"/>
      <c r="E341" s="126"/>
      <c r="F341" s="126"/>
      <c r="G341" s="126"/>
      <c r="H341" s="126"/>
      <c r="I341" s="126"/>
      <c r="J341" s="126"/>
      <c r="K341" s="126"/>
      <c r="L341" s="126"/>
      <c r="M341" s="126"/>
      <c r="N341" s="126"/>
      <c r="O341" s="126"/>
      <c r="P341" s="127"/>
      <c r="Q341" s="128" t="str">
        <f t="shared" si="112"/>
        <v>Radiologia</v>
      </c>
      <c r="R341" s="120"/>
      <c r="S341" s="120"/>
      <c r="T341" s="120"/>
      <c r="U341" s="120"/>
      <c r="V341" s="132">
        <v>83</v>
      </c>
      <c r="W341" s="130">
        <f t="shared" si="113"/>
        <v>0.68932038834951459</v>
      </c>
      <c r="X341" s="130" t="str">
        <f t="shared" si="116"/>
        <v>Aguardando...</v>
      </c>
      <c r="Y341" s="130" t="str">
        <f t="shared" si="116"/>
        <v>Aguardando...</v>
      </c>
      <c r="Z341" s="130" t="str">
        <f t="shared" si="116"/>
        <v>Aguardando...</v>
      </c>
      <c r="AA341" s="130" t="str">
        <f t="shared" si="116"/>
        <v>Aguardando...</v>
      </c>
      <c r="AB341" s="130" t="str">
        <f t="shared" si="116"/>
        <v>Aguardando...</v>
      </c>
      <c r="AC341" s="130" t="str">
        <f t="shared" si="116"/>
        <v>Aguardando...</v>
      </c>
      <c r="AD341" s="130" t="str">
        <f t="shared" si="116"/>
        <v>Aguardando...</v>
      </c>
      <c r="AE341" s="130" t="str">
        <f t="shared" si="116"/>
        <v>Aguardando...</v>
      </c>
      <c r="AF341" s="130" t="str">
        <f t="shared" si="116"/>
        <v>Aguardando...</v>
      </c>
      <c r="AG341" s="130" t="str">
        <f t="shared" si="116"/>
        <v>Aguardando...</v>
      </c>
      <c r="AH341" s="130" t="str">
        <f t="shared" si="116"/>
        <v>Aguardando...</v>
      </c>
      <c r="AI341" s="130" t="str">
        <f t="shared" si="116"/>
        <v>Aguardando...</v>
      </c>
      <c r="AJ341" s="130" t="str">
        <f t="shared" si="116"/>
        <v>Aguardando...</v>
      </c>
      <c r="AK341" s="130" t="str">
        <f t="shared" si="116"/>
        <v>Aguardando...</v>
      </c>
      <c r="AL341" s="130" t="str">
        <f t="shared" si="116"/>
        <v>Aguardando...</v>
      </c>
      <c r="AM341" s="130" t="str">
        <f t="shared" si="116"/>
        <v>Aguardando...</v>
      </c>
      <c r="AN341" s="130" t="str">
        <f t="shared" si="116"/>
        <v>Aguardando...</v>
      </c>
      <c r="AO341" s="130" t="str">
        <f t="shared" si="116"/>
        <v>Aguardando...</v>
      </c>
      <c r="AP341" s="130" t="str">
        <f t="shared" si="116"/>
        <v>Aguardando...</v>
      </c>
      <c r="AQ341" s="130" t="str">
        <f t="shared" si="116"/>
        <v>Aguardando...</v>
      </c>
      <c r="AR341" s="130" t="str">
        <f t="shared" si="116"/>
        <v>Aguardando...</v>
      </c>
      <c r="AS341" s="131"/>
    </row>
    <row r="342" spans="1:49" s="124" customFormat="1" x14ac:dyDescent="0.25">
      <c r="A342" s="125" t="str">
        <f t="shared" si="117"/>
        <v>Ressonância Nuclear Magnética</v>
      </c>
      <c r="B342" s="126"/>
      <c r="C342" s="126"/>
      <c r="D342" s="126"/>
      <c r="E342" s="126"/>
      <c r="F342" s="126"/>
      <c r="G342" s="126"/>
      <c r="H342" s="126"/>
      <c r="I342" s="126"/>
      <c r="J342" s="126"/>
      <c r="K342" s="126"/>
      <c r="L342" s="126"/>
      <c r="M342" s="126"/>
      <c r="N342" s="126"/>
      <c r="O342" s="126"/>
      <c r="P342" s="127"/>
      <c r="Q342" s="128" t="str">
        <f t="shared" si="112"/>
        <v>Ressonância Nuclear Magnética</v>
      </c>
      <c r="R342" s="120"/>
      <c r="S342" s="120"/>
      <c r="T342" s="120"/>
      <c r="U342" s="120"/>
      <c r="V342" s="132">
        <v>75</v>
      </c>
      <c r="W342" s="130">
        <f t="shared" si="113"/>
        <v>1</v>
      </c>
      <c r="X342" s="130" t="str">
        <f t="shared" si="116"/>
        <v>Aguardando...</v>
      </c>
      <c r="Y342" s="130" t="str">
        <f t="shared" si="116"/>
        <v>Aguardando...</v>
      </c>
      <c r="Z342" s="130" t="str">
        <f t="shared" si="116"/>
        <v>Aguardando...</v>
      </c>
      <c r="AA342" s="130" t="str">
        <f t="shared" si="116"/>
        <v>Aguardando...</v>
      </c>
      <c r="AB342" s="130" t="str">
        <f t="shared" si="116"/>
        <v>Aguardando...</v>
      </c>
      <c r="AC342" s="130" t="str">
        <f t="shared" si="116"/>
        <v>Aguardando...</v>
      </c>
      <c r="AD342" s="130" t="str">
        <f t="shared" si="116"/>
        <v>Aguardando...</v>
      </c>
      <c r="AE342" s="130" t="str">
        <f t="shared" si="116"/>
        <v>Aguardando...</v>
      </c>
      <c r="AF342" s="130" t="str">
        <f t="shared" si="116"/>
        <v>Aguardando...</v>
      </c>
      <c r="AG342" s="130" t="str">
        <f t="shared" si="116"/>
        <v>Aguardando...</v>
      </c>
      <c r="AH342" s="130" t="str">
        <f t="shared" si="116"/>
        <v>Aguardando...</v>
      </c>
      <c r="AI342" s="130" t="str">
        <f t="shared" si="116"/>
        <v>Aguardando...</v>
      </c>
      <c r="AJ342" s="130" t="str">
        <f t="shared" si="116"/>
        <v>Aguardando...</v>
      </c>
      <c r="AK342" s="130" t="str">
        <f t="shared" si="116"/>
        <v>Aguardando...</v>
      </c>
      <c r="AL342" s="130" t="str">
        <f t="shared" si="116"/>
        <v>Aguardando...</v>
      </c>
      <c r="AM342" s="130" t="str">
        <f t="shared" si="116"/>
        <v>Aguardando...</v>
      </c>
      <c r="AN342" s="130" t="str">
        <f t="shared" si="116"/>
        <v>Aguardando...</v>
      </c>
      <c r="AO342" s="130" t="str">
        <f t="shared" si="116"/>
        <v>Aguardando...</v>
      </c>
      <c r="AP342" s="130" t="str">
        <f t="shared" si="116"/>
        <v>Aguardando...</v>
      </c>
      <c r="AQ342" s="130" t="str">
        <f t="shared" si="116"/>
        <v>Aguardando...</v>
      </c>
      <c r="AR342" s="130" t="str">
        <f t="shared" si="116"/>
        <v>Aguardando...</v>
      </c>
      <c r="AS342" s="131"/>
    </row>
    <row r="343" spans="1:49" s="124" customFormat="1" x14ac:dyDescent="0.25">
      <c r="A343" s="125" t="str">
        <f t="shared" si="117"/>
        <v>Teste Ergométrico</v>
      </c>
      <c r="B343" s="126"/>
      <c r="C343" s="126"/>
      <c r="D343" s="126"/>
      <c r="E343" s="126"/>
      <c r="F343" s="126"/>
      <c r="G343" s="126"/>
      <c r="H343" s="126"/>
      <c r="I343" s="126"/>
      <c r="J343" s="126"/>
      <c r="K343" s="126"/>
      <c r="L343" s="126"/>
      <c r="M343" s="126"/>
      <c r="N343" s="126"/>
      <c r="O343" s="126"/>
      <c r="P343" s="127"/>
      <c r="Q343" s="128" t="str">
        <f t="shared" si="112"/>
        <v>Teste Ergométrico</v>
      </c>
      <c r="R343" s="120"/>
      <c r="S343" s="120"/>
      <c r="T343" s="120"/>
      <c r="U343" s="120"/>
      <c r="V343" s="132">
        <v>34</v>
      </c>
      <c r="W343" s="130">
        <f t="shared" si="113"/>
        <v>0.67500000000000004</v>
      </c>
      <c r="X343" s="130" t="str">
        <f t="shared" si="116"/>
        <v>Aguardando...</v>
      </c>
      <c r="Y343" s="130" t="str">
        <f t="shared" si="116"/>
        <v>Aguardando...</v>
      </c>
      <c r="Z343" s="130" t="str">
        <f t="shared" si="116"/>
        <v>Aguardando...</v>
      </c>
      <c r="AA343" s="130" t="str">
        <f t="shared" si="116"/>
        <v>Aguardando...</v>
      </c>
      <c r="AB343" s="130" t="str">
        <f t="shared" si="116"/>
        <v>Aguardando...</v>
      </c>
      <c r="AC343" s="130" t="str">
        <f t="shared" si="116"/>
        <v>Aguardando...</v>
      </c>
      <c r="AD343" s="130" t="str">
        <f t="shared" si="116"/>
        <v>Aguardando...</v>
      </c>
      <c r="AE343" s="130" t="str">
        <f t="shared" si="116"/>
        <v>Aguardando...</v>
      </c>
      <c r="AF343" s="130" t="str">
        <f t="shared" si="116"/>
        <v>Aguardando...</v>
      </c>
      <c r="AG343" s="130" t="str">
        <f t="shared" si="116"/>
        <v>Aguardando...</v>
      </c>
      <c r="AH343" s="130" t="str">
        <f t="shared" si="116"/>
        <v>Aguardando...</v>
      </c>
      <c r="AI343" s="130" t="str">
        <f t="shared" si="116"/>
        <v>Aguardando...</v>
      </c>
      <c r="AJ343" s="130" t="str">
        <f t="shared" si="116"/>
        <v>Aguardando...</v>
      </c>
      <c r="AK343" s="130" t="str">
        <f t="shared" si="116"/>
        <v>Aguardando...</v>
      </c>
      <c r="AL343" s="130" t="str">
        <f t="shared" si="116"/>
        <v>Aguardando...</v>
      </c>
      <c r="AM343" s="130" t="str">
        <f t="shared" si="116"/>
        <v>Aguardando...</v>
      </c>
      <c r="AN343" s="130" t="str">
        <f t="shared" si="116"/>
        <v>Aguardando...</v>
      </c>
      <c r="AO343" s="130" t="str">
        <f t="shared" si="116"/>
        <v>Aguardando...</v>
      </c>
      <c r="AP343" s="130" t="str">
        <f t="shared" si="116"/>
        <v>Aguardando...</v>
      </c>
      <c r="AQ343" s="130" t="str">
        <f t="shared" si="116"/>
        <v>Aguardando...</v>
      </c>
      <c r="AR343" s="130" t="str">
        <f t="shared" si="116"/>
        <v>Aguardando...</v>
      </c>
      <c r="AS343" s="131"/>
    </row>
    <row r="344" spans="1:49" s="124" customFormat="1" x14ac:dyDescent="0.25">
      <c r="A344" s="125" t="str">
        <f t="shared" si="117"/>
        <v>Tomografia Computadorizada</v>
      </c>
      <c r="B344" s="126"/>
      <c r="C344" s="126"/>
      <c r="D344" s="126"/>
      <c r="E344" s="126"/>
      <c r="F344" s="126"/>
      <c r="G344" s="126"/>
      <c r="H344" s="126"/>
      <c r="I344" s="126"/>
      <c r="J344" s="126"/>
      <c r="K344" s="126"/>
      <c r="L344" s="126"/>
      <c r="M344" s="126"/>
      <c r="N344" s="126"/>
      <c r="O344" s="126"/>
      <c r="P344" s="127"/>
      <c r="Q344" s="128" t="str">
        <f t="shared" si="112"/>
        <v>Tomografia Computadorizada</v>
      </c>
      <c r="R344" s="120"/>
      <c r="S344" s="120"/>
      <c r="T344" s="120"/>
      <c r="U344" s="120"/>
      <c r="V344" s="132">
        <v>170</v>
      </c>
      <c r="W344" s="130">
        <f t="shared" si="113"/>
        <v>0.76635514018691586</v>
      </c>
      <c r="X344" s="130" t="str">
        <f t="shared" si="116"/>
        <v>Aguardando...</v>
      </c>
      <c r="Y344" s="130" t="str">
        <f t="shared" si="116"/>
        <v>Aguardando...</v>
      </c>
      <c r="Z344" s="130" t="str">
        <f t="shared" si="116"/>
        <v>Aguardando...</v>
      </c>
      <c r="AA344" s="130" t="str">
        <f t="shared" si="116"/>
        <v>Aguardando...</v>
      </c>
      <c r="AB344" s="130" t="str">
        <f t="shared" si="116"/>
        <v>Aguardando...</v>
      </c>
      <c r="AC344" s="130" t="str">
        <f t="shared" si="116"/>
        <v>Aguardando...</v>
      </c>
      <c r="AD344" s="130" t="str">
        <f t="shared" si="116"/>
        <v>Aguardando...</v>
      </c>
      <c r="AE344" s="130" t="str">
        <f t="shared" si="116"/>
        <v>Aguardando...</v>
      </c>
      <c r="AF344" s="130" t="str">
        <f t="shared" si="116"/>
        <v>Aguardando...</v>
      </c>
      <c r="AG344" s="130" t="str">
        <f t="shared" si="116"/>
        <v>Aguardando...</v>
      </c>
      <c r="AH344" s="130" t="str">
        <f t="shared" si="116"/>
        <v>Aguardando...</v>
      </c>
      <c r="AI344" s="130" t="str">
        <f t="shared" si="116"/>
        <v>Aguardando...</v>
      </c>
      <c r="AJ344" s="130" t="str">
        <f t="shared" si="116"/>
        <v>Aguardando...</v>
      </c>
      <c r="AK344" s="130" t="str">
        <f t="shared" si="116"/>
        <v>Aguardando...</v>
      </c>
      <c r="AL344" s="130" t="str">
        <f t="shared" si="116"/>
        <v>Aguardando...</v>
      </c>
      <c r="AM344" s="130" t="str">
        <f t="shared" si="116"/>
        <v>Aguardando...</v>
      </c>
      <c r="AN344" s="130" t="str">
        <f t="shared" si="116"/>
        <v>Aguardando...</v>
      </c>
      <c r="AO344" s="130" t="str">
        <f t="shared" si="116"/>
        <v>Aguardando...</v>
      </c>
      <c r="AP344" s="130" t="str">
        <f t="shared" si="116"/>
        <v>Aguardando...</v>
      </c>
      <c r="AQ344" s="130" t="str">
        <f t="shared" si="116"/>
        <v>Aguardando...</v>
      </c>
      <c r="AR344" s="130" t="str">
        <f t="shared" si="116"/>
        <v>Aguardando...</v>
      </c>
      <c r="AS344" s="131"/>
    </row>
    <row r="345" spans="1:49" s="124" customFormat="1" x14ac:dyDescent="0.25">
      <c r="A345" s="125" t="str">
        <f t="shared" si="117"/>
        <v>Ultrassonografia</v>
      </c>
      <c r="B345" s="126"/>
      <c r="C345" s="126"/>
      <c r="D345" s="126"/>
      <c r="E345" s="126"/>
      <c r="F345" s="126"/>
      <c r="G345" s="126"/>
      <c r="H345" s="126"/>
      <c r="I345" s="126"/>
      <c r="J345" s="126"/>
      <c r="K345" s="126"/>
      <c r="L345" s="126"/>
      <c r="M345" s="126"/>
      <c r="N345" s="126"/>
      <c r="O345" s="126"/>
      <c r="P345" s="127"/>
      <c r="Q345" s="128" t="str">
        <f t="shared" si="112"/>
        <v>Ultrassonografia</v>
      </c>
      <c r="R345" s="120"/>
      <c r="S345" s="120"/>
      <c r="T345" s="120"/>
      <c r="U345" s="120"/>
      <c r="V345" s="132">
        <v>110</v>
      </c>
      <c r="W345" s="130">
        <f t="shared" si="113"/>
        <v>0.54666666666666663</v>
      </c>
      <c r="X345" s="130" t="str">
        <f t="shared" ref="X345:AL345" si="118">IF(X186="","Aguardando...",IFERROR(((X155-X186)/X155),0))</f>
        <v>Aguardando...</v>
      </c>
      <c r="Y345" s="130" t="str">
        <f t="shared" si="118"/>
        <v>Aguardando...</v>
      </c>
      <c r="Z345" s="130" t="str">
        <f t="shared" si="118"/>
        <v>Aguardando...</v>
      </c>
      <c r="AA345" s="130" t="str">
        <f t="shared" si="118"/>
        <v>Aguardando...</v>
      </c>
      <c r="AB345" s="130" t="str">
        <f t="shared" si="118"/>
        <v>Aguardando...</v>
      </c>
      <c r="AC345" s="130" t="str">
        <f t="shared" si="118"/>
        <v>Aguardando...</v>
      </c>
      <c r="AD345" s="130" t="str">
        <f t="shared" si="118"/>
        <v>Aguardando...</v>
      </c>
      <c r="AE345" s="130" t="str">
        <f t="shared" si="118"/>
        <v>Aguardando...</v>
      </c>
      <c r="AF345" s="130" t="str">
        <f t="shared" si="118"/>
        <v>Aguardando...</v>
      </c>
      <c r="AG345" s="130" t="str">
        <f t="shared" si="118"/>
        <v>Aguardando...</v>
      </c>
      <c r="AH345" s="130" t="str">
        <f t="shared" si="118"/>
        <v>Aguardando...</v>
      </c>
      <c r="AI345" s="130" t="str">
        <f t="shared" si="118"/>
        <v>Aguardando...</v>
      </c>
      <c r="AJ345" s="130" t="str">
        <f t="shared" si="118"/>
        <v>Aguardando...</v>
      </c>
      <c r="AK345" s="130" t="str">
        <f t="shared" si="118"/>
        <v>Aguardando...</v>
      </c>
      <c r="AL345" s="130" t="str">
        <f t="shared" si="118"/>
        <v>Aguardando...</v>
      </c>
      <c r="AM345" s="130" t="str">
        <f t="shared" ref="X345:AR348" si="119">IF(AM186="","Aguardando...",IFERROR(((AM155-AM186)/AM155),0))</f>
        <v>Aguardando...</v>
      </c>
      <c r="AN345" s="130" t="str">
        <f t="shared" si="119"/>
        <v>Aguardando...</v>
      </c>
      <c r="AO345" s="130" t="str">
        <f t="shared" si="119"/>
        <v>Aguardando...</v>
      </c>
      <c r="AP345" s="130" t="str">
        <f t="shared" si="119"/>
        <v>Aguardando...</v>
      </c>
      <c r="AQ345" s="130" t="str">
        <f t="shared" si="119"/>
        <v>Aguardando...</v>
      </c>
      <c r="AR345" s="130" t="str">
        <f t="shared" si="119"/>
        <v>Aguardando...</v>
      </c>
      <c r="AS345" s="131"/>
    </row>
    <row r="346" spans="1:49" s="124" customFormat="1" x14ac:dyDescent="0.25">
      <c r="A346" s="125" t="str">
        <f t="shared" si="117"/>
        <v>Urodinâmica</v>
      </c>
      <c r="B346" s="126"/>
      <c r="C346" s="126"/>
      <c r="D346" s="126"/>
      <c r="E346" s="126"/>
      <c r="F346" s="126"/>
      <c r="G346" s="126"/>
      <c r="H346" s="126"/>
      <c r="I346" s="126"/>
      <c r="J346" s="126"/>
      <c r="K346" s="126"/>
      <c r="L346" s="126"/>
      <c r="M346" s="126"/>
      <c r="N346" s="126"/>
      <c r="O346" s="126"/>
      <c r="P346" s="127"/>
      <c r="Q346" s="128" t="str">
        <f t="shared" si="112"/>
        <v>Urodinâmica</v>
      </c>
      <c r="R346" s="120"/>
      <c r="S346" s="120"/>
      <c r="T346" s="120"/>
      <c r="U346" s="120"/>
      <c r="V346" s="132">
        <v>1</v>
      </c>
      <c r="W346" s="130">
        <f t="shared" si="113"/>
        <v>1</v>
      </c>
      <c r="X346" s="130" t="str">
        <f t="shared" si="119"/>
        <v>Aguardando...</v>
      </c>
      <c r="Y346" s="130" t="str">
        <f t="shared" si="119"/>
        <v>Aguardando...</v>
      </c>
      <c r="Z346" s="130" t="str">
        <f t="shared" si="119"/>
        <v>Aguardando...</v>
      </c>
      <c r="AA346" s="130" t="str">
        <f t="shared" si="119"/>
        <v>Aguardando...</v>
      </c>
      <c r="AB346" s="130" t="str">
        <f t="shared" si="119"/>
        <v>Aguardando...</v>
      </c>
      <c r="AC346" s="130" t="str">
        <f t="shared" si="119"/>
        <v>Aguardando...</v>
      </c>
      <c r="AD346" s="130" t="str">
        <f t="shared" si="119"/>
        <v>Aguardando...</v>
      </c>
      <c r="AE346" s="130" t="str">
        <f t="shared" si="119"/>
        <v>Aguardando...</v>
      </c>
      <c r="AF346" s="130" t="str">
        <f t="shared" si="119"/>
        <v>Aguardando...</v>
      </c>
      <c r="AG346" s="130" t="str">
        <f t="shared" si="119"/>
        <v>Aguardando...</v>
      </c>
      <c r="AH346" s="130" t="str">
        <f t="shared" si="119"/>
        <v>Aguardando...</v>
      </c>
      <c r="AI346" s="130" t="str">
        <f t="shared" si="119"/>
        <v>Aguardando...</v>
      </c>
      <c r="AJ346" s="130" t="str">
        <f t="shared" si="119"/>
        <v>Aguardando...</v>
      </c>
      <c r="AK346" s="130" t="str">
        <f t="shared" si="119"/>
        <v>Aguardando...</v>
      </c>
      <c r="AL346" s="130" t="str">
        <f t="shared" si="119"/>
        <v>Aguardando...</v>
      </c>
      <c r="AM346" s="130" t="str">
        <f t="shared" si="119"/>
        <v>Aguardando...</v>
      </c>
      <c r="AN346" s="130" t="str">
        <f t="shared" si="119"/>
        <v>Aguardando...</v>
      </c>
      <c r="AO346" s="130" t="str">
        <f t="shared" si="119"/>
        <v>Aguardando...</v>
      </c>
      <c r="AP346" s="130" t="str">
        <f t="shared" si="119"/>
        <v>Aguardando...</v>
      </c>
      <c r="AQ346" s="130" t="str">
        <f t="shared" si="119"/>
        <v>Aguardando...</v>
      </c>
      <c r="AR346" s="130" t="str">
        <f t="shared" si="119"/>
        <v>Aguardando...</v>
      </c>
      <c r="AS346" s="131"/>
    </row>
    <row r="347" spans="1:49" s="124" customFormat="1" x14ac:dyDescent="0.25">
      <c r="A347" s="125"/>
      <c r="B347" s="126"/>
      <c r="C347" s="126"/>
      <c r="D347" s="126"/>
      <c r="E347" s="126"/>
      <c r="F347" s="126"/>
      <c r="G347" s="126"/>
      <c r="H347" s="126"/>
      <c r="I347" s="126"/>
      <c r="J347" s="126"/>
      <c r="K347" s="126"/>
      <c r="L347" s="126"/>
      <c r="M347" s="126"/>
      <c r="N347" s="126"/>
      <c r="O347" s="126"/>
      <c r="P347" s="127"/>
      <c r="Q347" s="128" t="str">
        <f t="shared" si="112"/>
        <v>Videolaringoscopia</v>
      </c>
      <c r="R347" s="120"/>
      <c r="S347" s="120"/>
      <c r="T347" s="120"/>
      <c r="U347" s="120"/>
      <c r="V347" s="132">
        <v>0</v>
      </c>
      <c r="W347" s="130">
        <f t="shared" si="113"/>
        <v>0</v>
      </c>
      <c r="X347" s="130" t="str">
        <f t="shared" si="119"/>
        <v>Aguardando...</v>
      </c>
      <c r="Y347" s="130" t="str">
        <f t="shared" si="119"/>
        <v>Aguardando...</v>
      </c>
      <c r="Z347" s="130" t="str">
        <f t="shared" si="119"/>
        <v>Aguardando...</v>
      </c>
      <c r="AA347" s="130" t="str">
        <f t="shared" si="119"/>
        <v>Aguardando...</v>
      </c>
      <c r="AB347" s="130" t="str">
        <f t="shared" si="119"/>
        <v>Aguardando...</v>
      </c>
      <c r="AC347" s="130" t="str">
        <f t="shared" si="119"/>
        <v>Aguardando...</v>
      </c>
      <c r="AD347" s="130" t="str">
        <f t="shared" si="119"/>
        <v>Aguardando...</v>
      </c>
      <c r="AE347" s="130" t="str">
        <f t="shared" si="119"/>
        <v>Aguardando...</v>
      </c>
      <c r="AF347" s="130" t="str">
        <f t="shared" si="119"/>
        <v>Aguardando...</v>
      </c>
      <c r="AG347" s="130" t="str">
        <f t="shared" si="119"/>
        <v>Aguardando...</v>
      </c>
      <c r="AH347" s="130" t="str">
        <f t="shared" si="119"/>
        <v>Aguardando...</v>
      </c>
      <c r="AI347" s="130" t="str">
        <f t="shared" si="119"/>
        <v>Aguardando...</v>
      </c>
      <c r="AJ347" s="130" t="str">
        <f t="shared" si="119"/>
        <v>Aguardando...</v>
      </c>
      <c r="AK347" s="130" t="str">
        <f t="shared" si="119"/>
        <v>Aguardando...</v>
      </c>
      <c r="AL347" s="130" t="str">
        <f t="shared" si="119"/>
        <v>Aguardando...</v>
      </c>
      <c r="AM347" s="130" t="str">
        <f t="shared" si="119"/>
        <v>Aguardando...</v>
      </c>
      <c r="AN347" s="130" t="str">
        <f t="shared" si="119"/>
        <v>Aguardando...</v>
      </c>
      <c r="AO347" s="130" t="str">
        <f t="shared" si="119"/>
        <v>Aguardando...</v>
      </c>
      <c r="AP347" s="130" t="str">
        <f t="shared" si="119"/>
        <v>Aguardando...</v>
      </c>
      <c r="AQ347" s="130" t="str">
        <f t="shared" si="119"/>
        <v>Aguardando...</v>
      </c>
      <c r="AR347" s="130" t="str">
        <f t="shared" si="119"/>
        <v>Aguardando...</v>
      </c>
      <c r="AS347" s="131"/>
    </row>
    <row r="348" spans="1:49" s="29" customFormat="1" x14ac:dyDescent="0.25">
      <c r="A348" s="138" t="str">
        <f>Q348</f>
        <v>TOTAL</v>
      </c>
      <c r="B348" s="139"/>
      <c r="C348" s="139"/>
      <c r="D348" s="139"/>
      <c r="E348" s="139"/>
      <c r="F348" s="139"/>
      <c r="G348" s="139"/>
      <c r="H348" s="139"/>
      <c r="I348" s="139"/>
      <c r="J348" s="139"/>
      <c r="K348" s="139"/>
      <c r="L348" s="139"/>
      <c r="M348" s="139"/>
      <c r="N348" s="139"/>
      <c r="O348" s="139"/>
      <c r="P348" s="140"/>
      <c r="Q348" s="102" t="str">
        <f t="shared" si="112"/>
        <v>TOTAL</v>
      </c>
      <c r="R348" s="99"/>
      <c r="S348" s="99"/>
      <c r="T348" s="99"/>
      <c r="U348" s="99"/>
      <c r="V348" s="141">
        <f>SUM(V320:V347)</f>
        <v>762</v>
      </c>
      <c r="W348" s="142">
        <f t="shared" si="113"/>
        <v>0.71636363636363631</v>
      </c>
      <c r="X348" s="142">
        <f t="shared" si="119"/>
        <v>0</v>
      </c>
      <c r="Y348" s="142">
        <f t="shared" si="119"/>
        <v>0</v>
      </c>
      <c r="Z348" s="142">
        <f t="shared" si="119"/>
        <v>0</v>
      </c>
      <c r="AA348" s="142">
        <f t="shared" si="119"/>
        <v>0</v>
      </c>
      <c r="AB348" s="142">
        <f t="shared" si="119"/>
        <v>0</v>
      </c>
      <c r="AC348" s="142">
        <f t="shared" si="119"/>
        <v>0</v>
      </c>
      <c r="AD348" s="142">
        <f t="shared" si="119"/>
        <v>0</v>
      </c>
      <c r="AE348" s="142">
        <f t="shared" si="119"/>
        <v>0</v>
      </c>
      <c r="AF348" s="142">
        <f t="shared" si="119"/>
        <v>0</v>
      </c>
      <c r="AG348" s="142">
        <f t="shared" si="119"/>
        <v>0</v>
      </c>
      <c r="AH348" s="142">
        <f t="shared" si="119"/>
        <v>0</v>
      </c>
      <c r="AI348" s="142">
        <f t="shared" si="119"/>
        <v>0</v>
      </c>
      <c r="AJ348" s="142">
        <f t="shared" si="119"/>
        <v>0</v>
      </c>
      <c r="AK348" s="142">
        <f t="shared" si="119"/>
        <v>0</v>
      </c>
      <c r="AL348" s="142">
        <f t="shared" si="119"/>
        <v>0</v>
      </c>
      <c r="AM348" s="142">
        <f t="shared" si="119"/>
        <v>0</v>
      </c>
      <c r="AN348" s="142">
        <f t="shared" si="119"/>
        <v>0</v>
      </c>
      <c r="AO348" s="142">
        <f t="shared" si="119"/>
        <v>0</v>
      </c>
      <c r="AP348" s="142">
        <f t="shared" si="119"/>
        <v>0</v>
      </c>
      <c r="AQ348" s="142">
        <f t="shared" si="119"/>
        <v>0</v>
      </c>
      <c r="AR348" s="142">
        <f t="shared" si="119"/>
        <v>0</v>
      </c>
      <c r="AS348" s="131"/>
    </row>
    <row r="349" spans="1:49" x14ac:dyDescent="0.25">
      <c r="A349" s="30">
        <f>Q349</f>
        <v>0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 s="143"/>
      <c r="R349" s="144"/>
      <c r="S349" s="144"/>
      <c r="T349" s="144"/>
      <c r="U349" s="144"/>
      <c r="V349" s="144"/>
      <c r="W349" s="144"/>
      <c r="X349" s="144"/>
      <c r="Y349" s="144"/>
      <c r="Z349" s="144"/>
      <c r="AA349" s="144"/>
      <c r="AB349" s="144"/>
      <c r="AC349" s="144"/>
      <c r="AD349" s="144"/>
      <c r="AE349" s="144"/>
      <c r="AF349" s="144"/>
      <c r="AG349" s="144"/>
      <c r="AH349" s="144"/>
      <c r="AI349" s="144"/>
      <c r="AJ349" s="144"/>
      <c r="AK349" s="144"/>
      <c r="AL349" s="144"/>
      <c r="AM349" s="144"/>
      <c r="AN349" s="144"/>
      <c r="AO349" s="144"/>
      <c r="AP349" s="144"/>
      <c r="AQ349" s="144"/>
      <c r="AR349" s="144"/>
      <c r="AS349" s="131"/>
    </row>
    <row r="350" spans="1:49" s="86" customFormat="1" x14ac:dyDescent="0.25">
      <c r="A350" s="30" t="str">
        <f t="shared" ref="A350:A376" si="120">Q350</f>
        <v>27. SADT INTERNO REALIZADO</v>
      </c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 s="33"/>
      <c r="Q350" s="44" t="s">
        <v>177</v>
      </c>
      <c r="R350" s="45"/>
      <c r="S350" s="46" t="str">
        <f t="shared" ref="S350:AR350" si="121">S$4</f>
        <v>21-31/01 de 2025</v>
      </c>
      <c r="T350" s="45"/>
      <c r="U350" s="14">
        <f t="shared" si="121"/>
        <v>45658</v>
      </c>
      <c r="V350" s="14" t="e">
        <f t="shared" ca="1" si="121"/>
        <v>#NAME?</v>
      </c>
      <c r="W350" s="14" t="e">
        <f t="shared" ca="1" si="121"/>
        <v>#NAME?</v>
      </c>
      <c r="X350" s="14" t="e">
        <f t="shared" ca="1" si="121"/>
        <v>#NAME?</v>
      </c>
      <c r="Y350" s="14" t="e">
        <f t="shared" ca="1" si="121"/>
        <v>#NAME?</v>
      </c>
      <c r="Z350" s="14" t="e">
        <f t="shared" ca="1" si="121"/>
        <v>#NAME?</v>
      </c>
      <c r="AA350" s="14" t="e">
        <f t="shared" ca="1" si="121"/>
        <v>#NAME?</v>
      </c>
      <c r="AB350" s="14" t="e">
        <f t="shared" ca="1" si="121"/>
        <v>#NAME?</v>
      </c>
      <c r="AC350" s="14" t="e">
        <f t="shared" ca="1" si="121"/>
        <v>#NAME?</v>
      </c>
      <c r="AD350" s="14" t="e">
        <f t="shared" ca="1" si="121"/>
        <v>#NAME?</v>
      </c>
      <c r="AE350" s="14" t="e">
        <f t="shared" ca="1" si="121"/>
        <v>#NAME?</v>
      </c>
      <c r="AF350" s="14" t="e">
        <f t="shared" ca="1" si="121"/>
        <v>#NAME?</v>
      </c>
      <c r="AG350" s="14" t="e">
        <f t="shared" ca="1" si="121"/>
        <v>#NAME?</v>
      </c>
      <c r="AH350" s="14" t="e">
        <f t="shared" ca="1" si="121"/>
        <v>#NAME?</v>
      </c>
      <c r="AI350" s="14" t="e">
        <f t="shared" ca="1" si="121"/>
        <v>#NAME?</v>
      </c>
      <c r="AJ350" s="14" t="e">
        <f t="shared" ca="1" si="121"/>
        <v>#NAME?</v>
      </c>
      <c r="AK350" s="14" t="e">
        <f t="shared" ca="1" si="121"/>
        <v>#NAME?</v>
      </c>
      <c r="AL350" s="14" t="e">
        <f t="shared" ca="1" si="121"/>
        <v>#NAME?</v>
      </c>
      <c r="AM350" s="14" t="e">
        <f t="shared" ca="1" si="121"/>
        <v>#NAME?</v>
      </c>
      <c r="AN350" s="14" t="e">
        <f t="shared" ca="1" si="121"/>
        <v>#NAME?</v>
      </c>
      <c r="AO350" s="14" t="e">
        <f t="shared" ca="1" si="121"/>
        <v>#NAME?</v>
      </c>
      <c r="AP350" s="14" t="e">
        <f t="shared" ca="1" si="121"/>
        <v>#NAME?</v>
      </c>
      <c r="AQ350" s="14" t="e">
        <f t="shared" ca="1" si="121"/>
        <v>#NAME?</v>
      </c>
      <c r="AR350" s="14" t="e">
        <f t="shared" ca="1" si="121"/>
        <v>#NAME?</v>
      </c>
      <c r="AS350" s="16">
        <f>ROW()-3</f>
        <v>347</v>
      </c>
    </row>
    <row r="351" spans="1:49" s="22" customFormat="1" x14ac:dyDescent="0.25">
      <c r="A351" s="30" t="str">
        <f t="shared" si="120"/>
        <v>Audiometria</v>
      </c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 s="33"/>
      <c r="Q351" s="73" t="s">
        <v>102</v>
      </c>
      <c r="R351" s="74"/>
      <c r="S351" s="104"/>
      <c r="T351" s="103"/>
      <c r="U351" s="24">
        <f t="shared" ref="U351:U375" si="122">S351+P351</f>
        <v>0</v>
      </c>
      <c r="V351" s="87">
        <v>0</v>
      </c>
      <c r="W351" s="87">
        <v>0</v>
      </c>
      <c r="X351" s="87"/>
      <c r="Y351" s="87"/>
      <c r="Z351" s="87"/>
      <c r="AA351" s="89"/>
      <c r="AB351" s="89"/>
      <c r="AC351" s="89"/>
      <c r="AD351" s="89"/>
      <c r="AE351" s="89"/>
      <c r="AF351" s="89"/>
      <c r="AG351" s="89"/>
      <c r="AH351" s="89"/>
      <c r="AI351" s="89"/>
      <c r="AJ351" s="89"/>
      <c r="AK351" s="89"/>
      <c r="AL351" s="89"/>
      <c r="AM351" s="89"/>
      <c r="AN351" s="89"/>
      <c r="AO351" s="89"/>
      <c r="AP351" s="89"/>
      <c r="AQ351" s="89"/>
      <c r="AR351" s="89"/>
      <c r="AS351" s="21"/>
    </row>
    <row r="352" spans="1:49" s="22" customFormat="1" x14ac:dyDescent="0.25">
      <c r="A352" s="30" t="str">
        <f t="shared" si="120"/>
        <v>Cistoscopia</v>
      </c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 s="33"/>
      <c r="Q352" s="73" t="s">
        <v>103</v>
      </c>
      <c r="R352" s="74"/>
      <c r="S352" s="104"/>
      <c r="T352" s="103"/>
      <c r="U352" s="24">
        <f t="shared" si="122"/>
        <v>0</v>
      </c>
      <c r="V352" s="87">
        <v>1</v>
      </c>
      <c r="W352" s="87">
        <v>0</v>
      </c>
      <c r="X352" s="87"/>
      <c r="Y352" s="87"/>
      <c r="Z352" s="87"/>
      <c r="AA352" s="89"/>
      <c r="AB352" s="89"/>
      <c r="AC352" s="89"/>
      <c r="AD352" s="89"/>
      <c r="AE352" s="89"/>
      <c r="AF352" s="89"/>
      <c r="AG352" s="89"/>
      <c r="AH352" s="89"/>
      <c r="AI352" s="89"/>
      <c r="AJ352" s="89"/>
      <c r="AK352" s="89"/>
      <c r="AL352" s="89"/>
      <c r="AM352" s="89"/>
      <c r="AN352" s="89"/>
      <c r="AO352" s="89"/>
      <c r="AP352" s="89"/>
      <c r="AQ352" s="89"/>
      <c r="AR352" s="89"/>
      <c r="AS352" s="21"/>
    </row>
    <row r="353" spans="1:45" s="22" customFormat="1" x14ac:dyDescent="0.25">
      <c r="A353" s="30" t="str">
        <f t="shared" si="120"/>
        <v>Colonoscopia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 s="33"/>
      <c r="Q353" s="73" t="s">
        <v>104</v>
      </c>
      <c r="R353" s="74"/>
      <c r="S353" s="104"/>
      <c r="T353" s="103"/>
      <c r="U353" s="24">
        <f t="shared" si="122"/>
        <v>0</v>
      </c>
      <c r="V353" s="87">
        <v>0</v>
      </c>
      <c r="W353" s="87">
        <v>0</v>
      </c>
      <c r="X353" s="87"/>
      <c r="Y353" s="87"/>
      <c r="Z353" s="87"/>
      <c r="AA353" s="89"/>
      <c r="AB353" s="89"/>
      <c r="AC353" s="89"/>
      <c r="AD353" s="89"/>
      <c r="AE353" s="89"/>
      <c r="AF353" s="89"/>
      <c r="AG353" s="89"/>
      <c r="AH353" s="89"/>
      <c r="AI353" s="89"/>
      <c r="AJ353" s="89"/>
      <c r="AK353" s="89"/>
      <c r="AL353" s="89"/>
      <c r="AM353" s="89"/>
      <c r="AN353" s="89"/>
      <c r="AO353" s="89"/>
      <c r="AP353" s="89"/>
      <c r="AQ353" s="89"/>
      <c r="AR353" s="89"/>
      <c r="AS353" s="21"/>
    </row>
    <row r="354" spans="1:45" s="22" customFormat="1" x14ac:dyDescent="0.25">
      <c r="A354" s="30" t="str">
        <f t="shared" si="120"/>
        <v>Colposcopia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 s="33"/>
      <c r="Q354" s="73" t="s">
        <v>105</v>
      </c>
      <c r="R354" s="74"/>
      <c r="S354" s="104"/>
      <c r="T354" s="103"/>
      <c r="U354" s="24">
        <f t="shared" si="122"/>
        <v>0</v>
      </c>
      <c r="V354" s="87">
        <v>0</v>
      </c>
      <c r="W354" s="87">
        <v>0</v>
      </c>
      <c r="X354" s="87"/>
      <c r="Y354" s="87"/>
      <c r="Z354" s="87"/>
      <c r="AA354" s="89"/>
      <c r="AB354" s="89"/>
      <c r="AC354" s="89"/>
      <c r="AD354" s="89"/>
      <c r="AE354" s="89"/>
      <c r="AF354" s="89"/>
      <c r="AG354" s="89"/>
      <c r="AH354" s="89"/>
      <c r="AI354" s="89"/>
      <c r="AJ354" s="89"/>
      <c r="AK354" s="89"/>
      <c r="AL354" s="89"/>
      <c r="AM354" s="89"/>
      <c r="AN354" s="89"/>
      <c r="AO354" s="89"/>
      <c r="AP354" s="89"/>
      <c r="AQ354" s="89"/>
      <c r="AR354" s="89"/>
      <c r="AS354" s="21"/>
    </row>
    <row r="355" spans="1:45" s="22" customFormat="1" x14ac:dyDescent="0.25">
      <c r="A355" s="30" t="str">
        <f t="shared" si="120"/>
        <v>Densitometria Óssea</v>
      </c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 s="33"/>
      <c r="Q355" s="73" t="s">
        <v>106</v>
      </c>
      <c r="R355" s="74"/>
      <c r="S355" s="104"/>
      <c r="T355" s="103"/>
      <c r="U355" s="24">
        <f t="shared" si="122"/>
        <v>0</v>
      </c>
      <c r="V355" s="87">
        <v>0</v>
      </c>
      <c r="W355" s="87">
        <v>0</v>
      </c>
      <c r="X355" s="87"/>
      <c r="Y355" s="87"/>
      <c r="Z355" s="87"/>
      <c r="AA355" s="89"/>
      <c r="AB355" s="89"/>
      <c r="AC355" s="89"/>
      <c r="AD355" s="89"/>
      <c r="AE355" s="89"/>
      <c r="AF355" s="89"/>
      <c r="AG355" s="89"/>
      <c r="AH355" s="89"/>
      <c r="AI355" s="89"/>
      <c r="AJ355" s="89"/>
      <c r="AK355" s="89"/>
      <c r="AL355" s="89"/>
      <c r="AM355" s="89"/>
      <c r="AN355" s="89"/>
      <c r="AO355" s="89"/>
      <c r="AP355" s="89"/>
      <c r="AQ355" s="89"/>
      <c r="AR355" s="89"/>
      <c r="AS355" s="21"/>
    </row>
    <row r="356" spans="1:45" s="22" customFormat="1" x14ac:dyDescent="0.25">
      <c r="A356" s="30" t="str">
        <f t="shared" si="120"/>
        <v>Doppler Vascular</v>
      </c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 s="33"/>
      <c r="Q356" s="73" t="s">
        <v>107</v>
      </c>
      <c r="R356" s="74"/>
      <c r="S356" s="104"/>
      <c r="T356" s="103"/>
      <c r="U356" s="24">
        <f t="shared" si="122"/>
        <v>0</v>
      </c>
      <c r="V356" s="87">
        <v>126</v>
      </c>
      <c r="W356" s="87">
        <v>120</v>
      </c>
      <c r="X356" s="87"/>
      <c r="Y356" s="87"/>
      <c r="Z356" s="87"/>
      <c r="AA356" s="105"/>
      <c r="AB356" s="105"/>
      <c r="AC356" s="105"/>
      <c r="AD356" s="105"/>
      <c r="AE356" s="105"/>
      <c r="AF356" s="105"/>
      <c r="AG356" s="105"/>
      <c r="AH356" s="105"/>
      <c r="AI356" s="105"/>
      <c r="AJ356" s="105"/>
      <c r="AK356" s="105"/>
      <c r="AL356" s="105"/>
      <c r="AM356" s="105"/>
      <c r="AN356" s="105"/>
      <c r="AO356" s="105"/>
      <c r="AP356" s="105"/>
      <c r="AQ356" s="105"/>
      <c r="AR356" s="105"/>
      <c r="AS356" s="21"/>
    </row>
    <row r="357" spans="1:45" s="22" customFormat="1" x14ac:dyDescent="0.25">
      <c r="A357" s="30" t="str">
        <f t="shared" si="120"/>
        <v>Ecocardiografia</v>
      </c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 s="33"/>
      <c r="Q357" s="73" t="s">
        <v>108</v>
      </c>
      <c r="R357" s="74"/>
      <c r="S357" s="104"/>
      <c r="T357" s="103"/>
      <c r="U357" s="24">
        <f t="shared" si="122"/>
        <v>0</v>
      </c>
      <c r="V357" s="87">
        <v>6</v>
      </c>
      <c r="W357" s="87">
        <v>5</v>
      </c>
      <c r="X357" s="87"/>
      <c r="Y357" s="87"/>
      <c r="Z357" s="87"/>
      <c r="AA357" s="89"/>
      <c r="AB357" s="89"/>
      <c r="AC357" s="89"/>
      <c r="AD357" s="89"/>
      <c r="AE357" s="89"/>
      <c r="AF357" s="89"/>
      <c r="AG357" s="89"/>
      <c r="AH357" s="89"/>
      <c r="AI357" s="89"/>
      <c r="AJ357" s="89"/>
      <c r="AK357" s="89"/>
      <c r="AL357" s="89"/>
      <c r="AM357" s="89"/>
      <c r="AN357" s="89"/>
      <c r="AO357" s="89"/>
      <c r="AP357" s="89"/>
      <c r="AQ357" s="89"/>
      <c r="AR357" s="89"/>
      <c r="AS357" s="21"/>
    </row>
    <row r="358" spans="1:45" s="22" customFormat="1" x14ac:dyDescent="0.25">
      <c r="A358" s="30" t="str">
        <f t="shared" si="120"/>
        <v>Eletrocardiografia</v>
      </c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 s="33"/>
      <c r="Q358" s="73" t="s">
        <v>109</v>
      </c>
      <c r="R358" s="74"/>
      <c r="S358" s="104"/>
      <c r="T358" s="103"/>
      <c r="U358" s="24">
        <f t="shared" si="122"/>
        <v>0</v>
      </c>
      <c r="V358" s="87">
        <v>70</v>
      </c>
      <c r="W358" s="87">
        <v>105</v>
      </c>
      <c r="X358" s="87"/>
      <c r="Y358" s="87"/>
      <c r="Z358" s="87"/>
      <c r="AA358" s="89"/>
      <c r="AB358" s="89"/>
      <c r="AC358" s="89"/>
      <c r="AD358" s="89"/>
      <c r="AE358" s="89"/>
      <c r="AF358" s="89"/>
      <c r="AG358" s="89"/>
      <c r="AH358" s="89"/>
      <c r="AI358" s="89"/>
      <c r="AJ358" s="89"/>
      <c r="AK358" s="89"/>
      <c r="AL358" s="89"/>
      <c r="AM358" s="89"/>
      <c r="AN358" s="89"/>
      <c r="AO358" s="89"/>
      <c r="AP358" s="89"/>
      <c r="AQ358" s="89"/>
      <c r="AR358" s="89"/>
      <c r="AS358" s="21"/>
    </row>
    <row r="359" spans="1:45" s="22" customFormat="1" x14ac:dyDescent="0.25">
      <c r="A359" s="30" t="str">
        <f t="shared" si="120"/>
        <v>Eletroencefalografia</v>
      </c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 s="33"/>
      <c r="Q359" s="73" t="s">
        <v>110</v>
      </c>
      <c r="R359" s="74"/>
      <c r="S359" s="104"/>
      <c r="T359" s="103"/>
      <c r="U359" s="24">
        <f t="shared" si="122"/>
        <v>0</v>
      </c>
      <c r="V359" s="87">
        <v>3</v>
      </c>
      <c r="W359" s="87">
        <v>4</v>
      </c>
      <c r="X359" s="87"/>
      <c r="Y359" s="87"/>
      <c r="Z359" s="87"/>
      <c r="AA359" s="89"/>
      <c r="AB359" s="89"/>
      <c r="AC359" s="89"/>
      <c r="AD359" s="89"/>
      <c r="AE359" s="89"/>
      <c r="AF359" s="89"/>
      <c r="AG359" s="89"/>
      <c r="AH359" s="89"/>
      <c r="AI359" s="89"/>
      <c r="AJ359" s="89"/>
      <c r="AK359" s="89"/>
      <c r="AL359" s="89"/>
      <c r="AM359" s="89"/>
      <c r="AN359" s="89"/>
      <c r="AO359" s="89"/>
      <c r="AP359" s="89"/>
      <c r="AQ359" s="89"/>
      <c r="AR359" s="89"/>
      <c r="AS359" s="21"/>
    </row>
    <row r="360" spans="1:45" s="22" customFormat="1" x14ac:dyDescent="0.25">
      <c r="A360" s="30" t="str">
        <f t="shared" si="120"/>
        <v>Eletroneuromiografia</v>
      </c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 s="33"/>
      <c r="Q360" s="73" t="s">
        <v>111</v>
      </c>
      <c r="R360" s="74"/>
      <c r="S360" s="104"/>
      <c r="T360" s="103"/>
      <c r="U360" s="24">
        <f t="shared" si="122"/>
        <v>0</v>
      </c>
      <c r="V360" s="87">
        <v>0</v>
      </c>
      <c r="W360" s="87">
        <v>0</v>
      </c>
      <c r="X360" s="87"/>
      <c r="Y360" s="87"/>
      <c r="Z360" s="87"/>
      <c r="AA360" s="89"/>
      <c r="AB360" s="89"/>
      <c r="AC360" s="89"/>
      <c r="AD360" s="89"/>
      <c r="AE360" s="89"/>
      <c r="AF360" s="89"/>
      <c r="AG360" s="89"/>
      <c r="AH360" s="89"/>
      <c r="AI360" s="89"/>
      <c r="AJ360" s="89"/>
      <c r="AK360" s="89"/>
      <c r="AL360" s="89"/>
      <c r="AM360" s="89"/>
      <c r="AN360" s="89"/>
      <c r="AO360" s="89"/>
      <c r="AP360" s="89"/>
      <c r="AQ360" s="89"/>
      <c r="AR360" s="89"/>
      <c r="AS360" s="21"/>
    </row>
    <row r="361" spans="1:45" s="22" customFormat="1" x14ac:dyDescent="0.25">
      <c r="A361" s="30" t="str">
        <f t="shared" si="120"/>
        <v>Endoscopia</v>
      </c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 s="33"/>
      <c r="Q361" s="73" t="s">
        <v>113</v>
      </c>
      <c r="R361" s="74"/>
      <c r="S361" s="104"/>
      <c r="T361" s="103"/>
      <c r="U361" s="24">
        <f t="shared" si="122"/>
        <v>0</v>
      </c>
      <c r="V361" s="87">
        <v>0</v>
      </c>
      <c r="W361" s="87">
        <v>0</v>
      </c>
      <c r="X361" s="87"/>
      <c r="Y361" s="87"/>
      <c r="Z361" s="87"/>
      <c r="AA361" s="89"/>
      <c r="AB361" s="89"/>
      <c r="AC361" s="89"/>
      <c r="AD361" s="89"/>
      <c r="AE361" s="89"/>
      <c r="AF361" s="89"/>
      <c r="AG361" s="89"/>
      <c r="AH361" s="89"/>
      <c r="AI361" s="89"/>
      <c r="AJ361" s="89"/>
      <c r="AK361" s="89"/>
      <c r="AL361" s="89"/>
      <c r="AM361" s="89"/>
      <c r="AN361" s="89"/>
      <c r="AO361" s="89"/>
      <c r="AP361" s="89"/>
      <c r="AQ361" s="89"/>
      <c r="AR361" s="89"/>
      <c r="AS361" s="21"/>
    </row>
    <row r="362" spans="1:45" s="22" customFormat="1" x14ac:dyDescent="0.25">
      <c r="A362" s="30" t="str">
        <f t="shared" si="120"/>
        <v>Espirometria</v>
      </c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 s="33"/>
      <c r="Q362" s="73" t="s">
        <v>114</v>
      </c>
      <c r="R362" s="74"/>
      <c r="S362" s="104"/>
      <c r="T362" s="103"/>
      <c r="U362" s="24">
        <f t="shared" si="122"/>
        <v>0</v>
      </c>
      <c r="V362" s="87">
        <v>0</v>
      </c>
      <c r="W362" s="87">
        <v>9</v>
      </c>
      <c r="X362" s="87"/>
      <c r="Y362" s="87"/>
      <c r="Z362" s="87"/>
      <c r="AA362" s="89"/>
      <c r="AB362" s="89"/>
      <c r="AC362" s="89"/>
      <c r="AD362" s="89"/>
      <c r="AE362" s="89"/>
      <c r="AF362" s="89"/>
      <c r="AG362" s="89"/>
      <c r="AH362" s="89"/>
      <c r="AI362" s="89"/>
      <c r="AJ362" s="89"/>
      <c r="AK362" s="89"/>
      <c r="AL362" s="89"/>
      <c r="AM362" s="89"/>
      <c r="AN362" s="89"/>
      <c r="AO362" s="89"/>
      <c r="AP362" s="89"/>
      <c r="AQ362" s="89"/>
      <c r="AR362" s="89"/>
      <c r="AS362" s="21"/>
    </row>
    <row r="363" spans="1:45" s="22" customFormat="1" x14ac:dyDescent="0.25">
      <c r="A363" s="30" t="str">
        <f t="shared" si="120"/>
        <v>Holter</v>
      </c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 s="33"/>
      <c r="Q363" s="73" t="s">
        <v>115</v>
      </c>
      <c r="R363" s="74"/>
      <c r="S363" s="104"/>
      <c r="T363" s="103"/>
      <c r="U363" s="24">
        <f t="shared" si="122"/>
        <v>0</v>
      </c>
      <c r="V363" s="87">
        <v>13</v>
      </c>
      <c r="W363" s="87">
        <v>15</v>
      </c>
      <c r="X363" s="87"/>
      <c r="Y363" s="87"/>
      <c r="Z363" s="87"/>
      <c r="AA363" s="89"/>
      <c r="AB363" s="89"/>
      <c r="AC363" s="89"/>
      <c r="AD363" s="89"/>
      <c r="AE363" s="89"/>
      <c r="AF363" s="89"/>
      <c r="AG363" s="89"/>
      <c r="AH363" s="89"/>
      <c r="AI363" s="89"/>
      <c r="AJ363" s="89"/>
      <c r="AK363" s="89"/>
      <c r="AL363" s="89"/>
      <c r="AM363" s="89"/>
      <c r="AN363" s="89"/>
      <c r="AO363" s="89"/>
      <c r="AP363" s="89"/>
      <c r="AQ363" s="89"/>
      <c r="AR363" s="89"/>
      <c r="AS363" s="21"/>
    </row>
    <row r="364" spans="1:45" s="22" customFormat="1" x14ac:dyDescent="0.25">
      <c r="A364" s="30" t="str">
        <f t="shared" si="120"/>
        <v>Mamografia</v>
      </c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 s="33"/>
      <c r="Q364" s="73" t="s">
        <v>116</v>
      </c>
      <c r="R364" s="74"/>
      <c r="S364" s="104"/>
      <c r="T364" s="103"/>
      <c r="U364" s="24">
        <f t="shared" si="122"/>
        <v>0</v>
      </c>
      <c r="V364" s="87">
        <v>11</v>
      </c>
      <c r="W364" s="87">
        <v>2</v>
      </c>
      <c r="X364" s="87"/>
      <c r="Y364" s="87"/>
      <c r="Z364" s="87"/>
      <c r="AA364" s="89"/>
      <c r="AB364" s="89"/>
      <c r="AC364" s="89"/>
      <c r="AD364" s="89"/>
      <c r="AE364" s="89"/>
      <c r="AF364" s="89"/>
      <c r="AG364" s="89"/>
      <c r="AH364" s="89"/>
      <c r="AI364" s="89"/>
      <c r="AJ364" s="89"/>
      <c r="AK364" s="89"/>
      <c r="AL364" s="89"/>
      <c r="AM364" s="89"/>
      <c r="AN364" s="89"/>
      <c r="AO364" s="89"/>
      <c r="AP364" s="89"/>
      <c r="AQ364" s="89"/>
      <c r="AR364" s="89"/>
      <c r="AS364" s="21"/>
    </row>
    <row r="365" spans="1:45" s="22" customFormat="1" x14ac:dyDescent="0.25">
      <c r="A365" s="30" t="str">
        <f t="shared" si="120"/>
        <v>Mapa</v>
      </c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 s="33"/>
      <c r="Q365" s="73" t="s">
        <v>117</v>
      </c>
      <c r="R365" s="74"/>
      <c r="S365" s="104"/>
      <c r="T365" s="103"/>
      <c r="U365" s="24">
        <f t="shared" si="122"/>
        <v>0</v>
      </c>
      <c r="V365" s="87">
        <v>24</v>
      </c>
      <c r="W365" s="87">
        <v>26</v>
      </c>
      <c r="X365" s="87"/>
      <c r="Y365" s="87"/>
      <c r="Z365" s="87"/>
      <c r="AA365" s="89"/>
      <c r="AB365" s="89"/>
      <c r="AC365" s="89"/>
      <c r="AD365" s="89"/>
      <c r="AE365" s="89"/>
      <c r="AF365" s="89"/>
      <c r="AG365" s="89"/>
      <c r="AH365" s="89"/>
      <c r="AI365" s="89"/>
      <c r="AJ365" s="89"/>
      <c r="AK365" s="89"/>
      <c r="AL365" s="89"/>
      <c r="AM365" s="89"/>
      <c r="AN365" s="89"/>
      <c r="AO365" s="89"/>
      <c r="AP365" s="89"/>
      <c r="AQ365" s="89"/>
      <c r="AR365" s="89"/>
      <c r="AS365" s="21"/>
    </row>
    <row r="366" spans="1:45" s="22" customFormat="1" x14ac:dyDescent="0.25">
      <c r="A366" s="30" t="str">
        <f t="shared" si="120"/>
        <v>Punção Aspirativa por Agulha Fina (PAAF): Mama</v>
      </c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 s="33"/>
      <c r="Q366" s="73" t="s">
        <v>119</v>
      </c>
      <c r="R366" s="74"/>
      <c r="S366" s="104"/>
      <c r="T366" s="103"/>
      <c r="U366" s="24">
        <f t="shared" si="122"/>
        <v>0</v>
      </c>
      <c r="V366" s="87">
        <v>0</v>
      </c>
      <c r="W366" s="87">
        <v>0</v>
      </c>
      <c r="X366" s="87"/>
      <c r="Y366" s="87"/>
      <c r="Z366" s="87"/>
      <c r="AA366" s="89"/>
      <c r="AB366" s="89"/>
      <c r="AC366" s="89"/>
      <c r="AD366" s="89"/>
      <c r="AE366" s="89"/>
      <c r="AF366" s="89"/>
      <c r="AG366" s="89"/>
      <c r="AH366" s="89"/>
      <c r="AI366" s="89"/>
      <c r="AJ366" s="89"/>
      <c r="AK366" s="89"/>
      <c r="AL366" s="89"/>
      <c r="AM366" s="89"/>
      <c r="AN366" s="89"/>
      <c r="AO366" s="89"/>
      <c r="AP366" s="89"/>
      <c r="AQ366" s="89"/>
      <c r="AR366" s="89"/>
      <c r="AS366" s="21"/>
    </row>
    <row r="367" spans="1:45" s="22" customFormat="1" x14ac:dyDescent="0.25">
      <c r="A367" s="30" t="str">
        <f t="shared" si="120"/>
        <v>Punção Aspirativa por Agulha Fina (PAAF): Tireóide</v>
      </c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 s="33"/>
      <c r="Q367" s="73" t="s">
        <v>120</v>
      </c>
      <c r="R367" s="74"/>
      <c r="S367" s="104"/>
      <c r="T367" s="103"/>
      <c r="U367" s="24">
        <f t="shared" si="122"/>
        <v>0</v>
      </c>
      <c r="V367" s="87">
        <v>0</v>
      </c>
      <c r="W367" s="87">
        <v>0</v>
      </c>
      <c r="X367" s="87"/>
      <c r="Y367" s="87"/>
      <c r="Z367" s="87"/>
      <c r="AA367" s="89"/>
      <c r="AB367" s="89"/>
      <c r="AC367" s="89"/>
      <c r="AD367" s="89"/>
      <c r="AE367" s="89"/>
      <c r="AF367" s="89"/>
      <c r="AG367" s="89"/>
      <c r="AH367" s="89"/>
      <c r="AI367" s="89"/>
      <c r="AJ367" s="89"/>
      <c r="AK367" s="89"/>
      <c r="AL367" s="89"/>
      <c r="AM367" s="89"/>
      <c r="AN367" s="89"/>
      <c r="AO367" s="89"/>
      <c r="AP367" s="89"/>
      <c r="AQ367" s="89"/>
      <c r="AR367" s="89"/>
      <c r="AS367" s="21"/>
    </row>
    <row r="368" spans="1:45" s="22" customFormat="1" x14ac:dyDescent="0.25">
      <c r="A368" s="30" t="str">
        <f t="shared" si="120"/>
        <v>Punção Aspirativa por Agulha Grossa</v>
      </c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 s="33"/>
      <c r="Q368" s="73" t="s">
        <v>121</v>
      </c>
      <c r="R368" s="74"/>
      <c r="S368" s="104"/>
      <c r="T368" s="103"/>
      <c r="U368" s="24">
        <f t="shared" si="122"/>
        <v>0</v>
      </c>
      <c r="V368" s="87">
        <v>0</v>
      </c>
      <c r="W368" s="87">
        <v>0</v>
      </c>
      <c r="X368" s="87"/>
      <c r="Y368" s="87"/>
      <c r="Z368" s="87"/>
      <c r="AA368" s="89"/>
      <c r="AB368" s="89"/>
      <c r="AC368" s="89"/>
      <c r="AD368" s="89"/>
      <c r="AE368" s="89"/>
      <c r="AF368" s="89"/>
      <c r="AG368" s="89"/>
      <c r="AH368" s="89"/>
      <c r="AI368" s="89"/>
      <c r="AJ368" s="89"/>
      <c r="AK368" s="89"/>
      <c r="AL368" s="89"/>
      <c r="AM368" s="89"/>
      <c r="AN368" s="89"/>
      <c r="AO368" s="89"/>
      <c r="AP368" s="89"/>
      <c r="AQ368" s="89"/>
      <c r="AR368" s="89"/>
      <c r="AS368" s="21"/>
    </row>
    <row r="369" spans="1:45" s="22" customFormat="1" x14ac:dyDescent="0.25">
      <c r="A369" s="30" t="str">
        <f t="shared" si="120"/>
        <v>Radiologia</v>
      </c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 s="33"/>
      <c r="Q369" s="73" t="s">
        <v>122</v>
      </c>
      <c r="R369" s="74"/>
      <c r="S369" s="104"/>
      <c r="T369" s="103"/>
      <c r="U369" s="24">
        <f t="shared" si="122"/>
        <v>0</v>
      </c>
      <c r="V369" s="87">
        <v>280</v>
      </c>
      <c r="W369" s="87">
        <v>296</v>
      </c>
      <c r="X369" s="87"/>
      <c r="Y369" s="87"/>
      <c r="Z369" s="87"/>
      <c r="AA369" s="89"/>
      <c r="AB369" s="89"/>
      <c r="AC369" s="89"/>
      <c r="AD369" s="89"/>
      <c r="AE369" s="89"/>
      <c r="AF369" s="89"/>
      <c r="AG369" s="89"/>
      <c r="AH369" s="89"/>
      <c r="AI369" s="89"/>
      <c r="AJ369" s="89"/>
      <c r="AK369" s="89"/>
      <c r="AL369" s="89"/>
      <c r="AM369" s="89"/>
      <c r="AN369" s="89"/>
      <c r="AO369" s="89"/>
      <c r="AP369" s="89"/>
      <c r="AQ369" s="89"/>
      <c r="AR369" s="89"/>
      <c r="AS369" s="21"/>
    </row>
    <row r="370" spans="1:45" s="22" customFormat="1" x14ac:dyDescent="0.25">
      <c r="A370" s="30" t="str">
        <f t="shared" si="120"/>
        <v>Ressonância Nuclear Magnética</v>
      </c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 s="33"/>
      <c r="Q370" s="73" t="s">
        <v>123</v>
      </c>
      <c r="R370" s="74"/>
      <c r="S370" s="104"/>
      <c r="T370" s="103"/>
      <c r="U370" s="24">
        <f t="shared" si="122"/>
        <v>0</v>
      </c>
      <c r="V370" s="87">
        <v>55</v>
      </c>
      <c r="W370" s="87">
        <v>0</v>
      </c>
      <c r="X370" s="87"/>
      <c r="Y370" s="87"/>
      <c r="Z370" s="87"/>
      <c r="AA370" s="89"/>
      <c r="AB370" s="89"/>
      <c r="AC370" s="89"/>
      <c r="AD370" s="89"/>
      <c r="AE370" s="89"/>
      <c r="AF370" s="89"/>
      <c r="AG370" s="89"/>
      <c r="AH370" s="89"/>
      <c r="AI370" s="89"/>
      <c r="AJ370" s="89"/>
      <c r="AK370" s="89"/>
      <c r="AL370" s="89"/>
      <c r="AM370" s="89"/>
      <c r="AN370" s="89"/>
      <c r="AO370" s="89"/>
      <c r="AP370" s="89"/>
      <c r="AQ370" s="89"/>
      <c r="AR370" s="89"/>
      <c r="AS370" s="21"/>
    </row>
    <row r="371" spans="1:45" s="22" customFormat="1" x14ac:dyDescent="0.25">
      <c r="A371" s="30" t="str">
        <f t="shared" si="120"/>
        <v>Teste Ergométrico</v>
      </c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 s="33"/>
      <c r="Q371" s="73" t="s">
        <v>124</v>
      </c>
      <c r="R371" s="74"/>
      <c r="S371" s="104"/>
      <c r="T371" s="103"/>
      <c r="U371" s="24">
        <f t="shared" si="122"/>
        <v>0</v>
      </c>
      <c r="V371" s="87">
        <v>17</v>
      </c>
      <c r="W371" s="87">
        <v>17</v>
      </c>
      <c r="X371" s="87"/>
      <c r="Y371" s="87"/>
      <c r="Z371" s="87"/>
      <c r="AA371" s="89"/>
      <c r="AB371" s="89"/>
      <c r="AC371" s="89"/>
      <c r="AD371" s="89"/>
      <c r="AE371" s="89"/>
      <c r="AF371" s="89"/>
      <c r="AG371" s="89"/>
      <c r="AH371" s="89"/>
      <c r="AI371" s="89"/>
      <c r="AJ371" s="89"/>
      <c r="AK371" s="89"/>
      <c r="AL371" s="89"/>
      <c r="AM371" s="89"/>
      <c r="AN371" s="89"/>
      <c r="AO371" s="89"/>
      <c r="AP371" s="89"/>
      <c r="AQ371" s="89"/>
      <c r="AR371" s="89"/>
      <c r="AS371" s="21"/>
    </row>
    <row r="372" spans="1:45" s="22" customFormat="1" x14ac:dyDescent="0.25">
      <c r="A372" s="30" t="str">
        <f t="shared" si="120"/>
        <v>Tomografia Computadorizada</v>
      </c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 s="33"/>
      <c r="Q372" s="73" t="s">
        <v>125</v>
      </c>
      <c r="R372" s="74"/>
      <c r="S372" s="104"/>
      <c r="T372" s="103"/>
      <c r="U372" s="24">
        <f t="shared" si="122"/>
        <v>0</v>
      </c>
      <c r="V372" s="87">
        <v>6</v>
      </c>
      <c r="W372" s="87">
        <v>6</v>
      </c>
      <c r="X372" s="87"/>
      <c r="Y372" s="87"/>
      <c r="Z372" s="87"/>
      <c r="AA372" s="89"/>
      <c r="AB372" s="89"/>
      <c r="AC372" s="89"/>
      <c r="AD372" s="89"/>
      <c r="AE372" s="89"/>
      <c r="AF372" s="89"/>
      <c r="AG372" s="89"/>
      <c r="AH372" s="89"/>
      <c r="AI372" s="89"/>
      <c r="AJ372" s="89"/>
      <c r="AK372" s="89"/>
      <c r="AL372" s="89"/>
      <c r="AM372" s="89"/>
      <c r="AN372" s="89"/>
      <c r="AO372" s="89"/>
      <c r="AP372" s="89"/>
      <c r="AQ372" s="89"/>
      <c r="AR372" s="89"/>
      <c r="AS372" s="21"/>
    </row>
    <row r="373" spans="1:45" s="22" customFormat="1" x14ac:dyDescent="0.25">
      <c r="A373" s="30" t="str">
        <f t="shared" si="120"/>
        <v>Ultrassonografia</v>
      </c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 s="33"/>
      <c r="Q373" s="73" t="s">
        <v>126</v>
      </c>
      <c r="R373" s="74"/>
      <c r="S373" s="104"/>
      <c r="T373" s="103"/>
      <c r="U373" s="24">
        <f t="shared" si="122"/>
        <v>0</v>
      </c>
      <c r="V373" s="87">
        <v>237</v>
      </c>
      <c r="W373" s="87">
        <v>258</v>
      </c>
      <c r="X373" s="87"/>
      <c r="Y373" s="87"/>
      <c r="Z373" s="87"/>
      <c r="AA373" s="105"/>
      <c r="AB373" s="105"/>
      <c r="AC373" s="105"/>
      <c r="AD373" s="105"/>
      <c r="AE373" s="105"/>
      <c r="AF373" s="105"/>
      <c r="AG373" s="105"/>
      <c r="AH373" s="105"/>
      <c r="AI373" s="105"/>
      <c r="AJ373" s="105"/>
      <c r="AK373" s="105"/>
      <c r="AL373" s="105"/>
      <c r="AM373" s="105"/>
      <c r="AN373" s="105"/>
      <c r="AO373" s="105"/>
      <c r="AP373" s="105"/>
      <c r="AQ373" s="105"/>
      <c r="AR373" s="105"/>
      <c r="AS373" s="21"/>
    </row>
    <row r="374" spans="1:45" s="22" customFormat="1" x14ac:dyDescent="0.25">
      <c r="A374" s="30" t="str">
        <f t="shared" si="120"/>
        <v>Urodinâmica</v>
      </c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 s="33"/>
      <c r="Q374" s="73" t="s">
        <v>127</v>
      </c>
      <c r="R374" s="74"/>
      <c r="S374" s="104"/>
      <c r="T374" s="103"/>
      <c r="U374" s="24">
        <f t="shared" si="122"/>
        <v>0</v>
      </c>
      <c r="V374" s="87">
        <v>0</v>
      </c>
      <c r="W374" s="87">
        <v>0</v>
      </c>
      <c r="X374" s="87"/>
      <c r="Y374" s="87"/>
      <c r="Z374" s="87"/>
      <c r="AA374" s="89"/>
      <c r="AB374" s="89"/>
      <c r="AC374" s="89"/>
      <c r="AD374" s="89"/>
      <c r="AE374" s="89"/>
      <c r="AF374" s="89"/>
      <c r="AG374" s="89"/>
      <c r="AH374" s="89"/>
      <c r="AI374" s="89"/>
      <c r="AJ374" s="89"/>
      <c r="AK374" s="89"/>
      <c r="AL374" s="89"/>
      <c r="AM374" s="89"/>
      <c r="AN374" s="89"/>
      <c r="AO374" s="89"/>
      <c r="AP374" s="89"/>
      <c r="AQ374" s="89"/>
      <c r="AR374" s="89"/>
      <c r="AS374" s="21"/>
    </row>
    <row r="375" spans="1:45" s="22" customFormat="1" x14ac:dyDescent="0.25">
      <c r="A375" s="30" t="str">
        <f t="shared" si="120"/>
        <v>Videolaringoscopia</v>
      </c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 s="33"/>
      <c r="Q375" s="73" t="s">
        <v>128</v>
      </c>
      <c r="R375" s="74"/>
      <c r="S375" s="104"/>
      <c r="T375" s="103"/>
      <c r="U375" s="24">
        <f t="shared" si="122"/>
        <v>0</v>
      </c>
      <c r="V375" s="87">
        <v>0</v>
      </c>
      <c r="W375" s="87">
        <v>0</v>
      </c>
      <c r="X375" s="87"/>
      <c r="Y375" s="87"/>
      <c r="Z375" s="87"/>
      <c r="AA375" s="89"/>
      <c r="AB375" s="89"/>
      <c r="AC375" s="89"/>
      <c r="AD375" s="89"/>
      <c r="AE375" s="89"/>
      <c r="AF375" s="89"/>
      <c r="AG375" s="89"/>
      <c r="AH375" s="89"/>
      <c r="AI375" s="89"/>
      <c r="AJ375" s="89"/>
      <c r="AK375" s="89"/>
      <c r="AL375" s="89"/>
      <c r="AM375" s="89"/>
      <c r="AN375" s="89"/>
      <c r="AO375" s="89"/>
      <c r="AP375" s="89"/>
      <c r="AQ375" s="89"/>
      <c r="AR375" s="89"/>
      <c r="AS375" s="21"/>
    </row>
    <row r="376" spans="1:45" s="29" customFormat="1" x14ac:dyDescent="0.25">
      <c r="A376" s="30" t="str">
        <f t="shared" si="120"/>
        <v>TOTAL</v>
      </c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 s="33"/>
      <c r="Q376" s="102" t="s">
        <v>16</v>
      </c>
      <c r="R376" s="100"/>
      <c r="S376" s="111">
        <f>SUM(S351:S375)</f>
        <v>0</v>
      </c>
      <c r="T376" s="100"/>
      <c r="U376" s="96">
        <f t="shared" ref="U376:AR376" si="123">SUM(U351:U375)</f>
        <v>0</v>
      </c>
      <c r="V376" s="96">
        <f t="shared" si="123"/>
        <v>849</v>
      </c>
      <c r="W376" s="96">
        <f t="shared" si="123"/>
        <v>863</v>
      </c>
      <c r="X376" s="96">
        <f t="shared" si="123"/>
        <v>0</v>
      </c>
      <c r="Y376" s="96">
        <f t="shared" si="123"/>
        <v>0</v>
      </c>
      <c r="Z376" s="96">
        <f t="shared" si="123"/>
        <v>0</v>
      </c>
      <c r="AA376" s="141">
        <f t="shared" si="123"/>
        <v>0</v>
      </c>
      <c r="AB376" s="141">
        <f t="shared" si="123"/>
        <v>0</v>
      </c>
      <c r="AC376" s="141">
        <f t="shared" si="123"/>
        <v>0</v>
      </c>
      <c r="AD376" s="141">
        <f t="shared" si="123"/>
        <v>0</v>
      </c>
      <c r="AE376" s="141">
        <f t="shared" si="123"/>
        <v>0</v>
      </c>
      <c r="AF376" s="141">
        <f t="shared" si="123"/>
        <v>0</v>
      </c>
      <c r="AG376" s="141">
        <f t="shared" si="123"/>
        <v>0</v>
      </c>
      <c r="AH376" s="141">
        <f t="shared" si="123"/>
        <v>0</v>
      </c>
      <c r="AI376" s="141">
        <f t="shared" si="123"/>
        <v>0</v>
      </c>
      <c r="AJ376" s="141">
        <f t="shared" si="123"/>
        <v>0</v>
      </c>
      <c r="AK376" s="141">
        <f t="shared" si="123"/>
        <v>0</v>
      </c>
      <c r="AL376" s="141">
        <f t="shared" si="123"/>
        <v>0</v>
      </c>
      <c r="AM376" s="141">
        <f t="shared" si="123"/>
        <v>0</v>
      </c>
      <c r="AN376" s="141">
        <f t="shared" si="123"/>
        <v>0</v>
      </c>
      <c r="AO376" s="141">
        <f t="shared" si="123"/>
        <v>0</v>
      </c>
      <c r="AP376" s="141">
        <f t="shared" si="123"/>
        <v>0</v>
      </c>
      <c r="AQ376" s="141">
        <f t="shared" si="123"/>
        <v>0</v>
      </c>
      <c r="AR376" s="141">
        <f t="shared" si="123"/>
        <v>0</v>
      </c>
      <c r="AS376" s="28"/>
    </row>
    <row r="377" spans="1:45" x14ac:dyDescent="0.25">
      <c r="A377" s="76"/>
      <c r="B377" s="77"/>
      <c r="C377" s="77"/>
      <c r="D377" s="77"/>
      <c r="E377" s="77"/>
      <c r="F377" s="77"/>
      <c r="G377" s="77"/>
      <c r="H377" s="77"/>
      <c r="I377" s="77"/>
      <c r="J377" s="77"/>
      <c r="K377" s="77"/>
      <c r="L377" s="77"/>
      <c r="M377" s="77"/>
      <c r="N377" s="77"/>
      <c r="O377" s="77"/>
      <c r="P377" s="77"/>
      <c r="Q377" s="76"/>
      <c r="R377" s="77"/>
      <c r="S377" s="77"/>
      <c r="T377" s="77"/>
      <c r="U377" s="77"/>
      <c r="V377" s="77"/>
      <c r="W377" s="77"/>
      <c r="X377" s="77"/>
      <c r="Y377" s="77"/>
      <c r="Z377" s="77"/>
      <c r="AA377" s="77"/>
      <c r="AB377" s="77"/>
      <c r="AC377" s="77"/>
      <c r="AD377" s="77"/>
      <c r="AE377" s="77"/>
      <c r="AF377" s="77"/>
      <c r="AG377" s="77"/>
      <c r="AH377" s="77"/>
      <c r="AI377" s="77"/>
      <c r="AJ377" s="77"/>
      <c r="AK377" s="77"/>
      <c r="AL377" s="77"/>
      <c r="AM377" s="77"/>
      <c r="AN377" s="77"/>
      <c r="AO377" s="77"/>
      <c r="AP377" s="77"/>
      <c r="AQ377" s="77"/>
      <c r="AR377" s="77"/>
    </row>
    <row r="378" spans="1:45" s="17" customFormat="1" x14ac:dyDescent="0.25">
      <c r="A378" s="10" t="s">
        <v>178</v>
      </c>
      <c r="B378" s="11" t="str">
        <f>B$4</f>
        <v>Meta Parcial</v>
      </c>
      <c r="C378" s="11" t="str">
        <f t="shared" ref="C378:AR378" si="124">C$4</f>
        <v>26-31-jul-24</v>
      </c>
      <c r="D378" s="11" t="str">
        <f t="shared" si="124"/>
        <v>Meta Mensal</v>
      </c>
      <c r="E378" s="11">
        <f t="shared" si="124"/>
        <v>45505</v>
      </c>
      <c r="F378" s="11" t="e">
        <f t="shared" ca="1" si="124"/>
        <v>#NAME?</v>
      </c>
      <c r="G378" s="11" t="str">
        <f t="shared" si="124"/>
        <v>Meta Parcial</v>
      </c>
      <c r="H378" s="11" t="str">
        <f t="shared" si="124"/>
        <v>01-25-Out-24</v>
      </c>
      <c r="I378" s="11" t="str">
        <f t="shared" si="124"/>
        <v>Meta Parcial</v>
      </c>
      <c r="J378" s="11" t="str">
        <f t="shared" si="124"/>
        <v>26-31-Out-24</v>
      </c>
      <c r="K378" s="11" t="str">
        <f t="shared" si="124"/>
        <v>Meta Mensal</v>
      </c>
      <c r="L378" s="11">
        <f t="shared" si="124"/>
        <v>45566</v>
      </c>
      <c r="M378" s="11" t="e">
        <f t="shared" ca="1" si="124"/>
        <v>#NAME?</v>
      </c>
      <c r="N378" s="11" t="e">
        <f t="shared" ca="1" si="124"/>
        <v>#NAME?</v>
      </c>
      <c r="O378" s="11" t="str">
        <f t="shared" si="124"/>
        <v>Meta Parcial</v>
      </c>
      <c r="P378" s="11" t="str">
        <f t="shared" si="124"/>
        <v>01-20/01 de 2025</v>
      </c>
      <c r="Q378" s="44" t="s">
        <v>179</v>
      </c>
      <c r="R378" s="45"/>
      <c r="S378" s="46" t="str">
        <f t="shared" si="124"/>
        <v>21-31/01 de 2025</v>
      </c>
      <c r="T378" s="45"/>
      <c r="U378" s="14">
        <f t="shared" si="124"/>
        <v>45658</v>
      </c>
      <c r="V378" s="14" t="e">
        <f t="shared" ca="1" si="124"/>
        <v>#NAME?</v>
      </c>
      <c r="W378" s="14" t="e">
        <f t="shared" ca="1" si="124"/>
        <v>#NAME?</v>
      </c>
      <c r="X378" s="14" t="e">
        <f t="shared" ca="1" si="124"/>
        <v>#NAME?</v>
      </c>
      <c r="Y378" s="14" t="e">
        <f t="shared" ca="1" si="124"/>
        <v>#NAME?</v>
      </c>
      <c r="Z378" s="14" t="e">
        <f t="shared" ca="1" si="124"/>
        <v>#NAME?</v>
      </c>
      <c r="AA378" s="14" t="e">
        <f t="shared" ca="1" si="124"/>
        <v>#NAME?</v>
      </c>
      <c r="AB378" s="14" t="e">
        <f t="shared" ca="1" si="124"/>
        <v>#NAME?</v>
      </c>
      <c r="AC378" s="14" t="e">
        <f t="shared" ca="1" si="124"/>
        <v>#NAME?</v>
      </c>
      <c r="AD378" s="14" t="e">
        <f t="shared" ca="1" si="124"/>
        <v>#NAME?</v>
      </c>
      <c r="AE378" s="14" t="e">
        <f t="shared" ca="1" si="124"/>
        <v>#NAME?</v>
      </c>
      <c r="AF378" s="14" t="e">
        <f t="shared" ca="1" si="124"/>
        <v>#NAME?</v>
      </c>
      <c r="AG378" s="14" t="e">
        <f t="shared" ca="1" si="124"/>
        <v>#NAME?</v>
      </c>
      <c r="AH378" s="14" t="e">
        <f t="shared" ca="1" si="124"/>
        <v>#NAME?</v>
      </c>
      <c r="AI378" s="14" t="e">
        <f t="shared" ca="1" si="124"/>
        <v>#NAME?</v>
      </c>
      <c r="AJ378" s="14" t="e">
        <f t="shared" ca="1" si="124"/>
        <v>#NAME?</v>
      </c>
      <c r="AK378" s="14" t="e">
        <f t="shared" ca="1" si="124"/>
        <v>#NAME?</v>
      </c>
      <c r="AL378" s="14" t="e">
        <f t="shared" ca="1" si="124"/>
        <v>#NAME?</v>
      </c>
      <c r="AM378" s="14" t="e">
        <f t="shared" ca="1" si="124"/>
        <v>#NAME?</v>
      </c>
      <c r="AN378" s="14" t="e">
        <f t="shared" ca="1" si="124"/>
        <v>#NAME?</v>
      </c>
      <c r="AO378" s="14" t="e">
        <f t="shared" ca="1" si="124"/>
        <v>#NAME?</v>
      </c>
      <c r="AP378" s="14" t="e">
        <f t="shared" ca="1" si="124"/>
        <v>#NAME?</v>
      </c>
      <c r="AQ378" s="14" t="e">
        <f t="shared" ca="1" si="124"/>
        <v>#NAME?</v>
      </c>
      <c r="AR378" s="14" t="e">
        <f t="shared" ca="1" si="124"/>
        <v>#NAME?</v>
      </c>
      <c r="AS378" s="16">
        <f>ROW()-3</f>
        <v>375</v>
      </c>
    </row>
    <row r="379" spans="1:45" s="22" customFormat="1" x14ac:dyDescent="0.25">
      <c r="A379" s="71" t="s">
        <v>180</v>
      </c>
      <c r="B379" s="38">
        <f>(D379/31)*6</f>
        <v>183.87096774193549</v>
      </c>
      <c r="C379" s="20"/>
      <c r="D379" s="38">
        <v>950</v>
      </c>
      <c r="E379" s="20"/>
      <c r="F379" s="20"/>
      <c r="G379" s="20">
        <f>ROUND(((K379/31)*25),0)</f>
        <v>766</v>
      </c>
      <c r="H379" s="20"/>
      <c r="I379" s="20">
        <f>ROUND(((K379/31)*6),0)</f>
        <v>184</v>
      </c>
      <c r="J379" s="20"/>
      <c r="K379" s="20">
        <f>D379</f>
        <v>950</v>
      </c>
      <c r="L379" s="24">
        <f>H379+J379</f>
        <v>0</v>
      </c>
      <c r="M379" s="20">
        <f>SUM(M243,M250)</f>
        <v>1691</v>
      </c>
      <c r="N379" s="20">
        <f>SUM(N243,N250)</f>
        <v>1652</v>
      </c>
      <c r="O379" s="72">
        <f>ROUND((K379/31)*20,0)</f>
        <v>613</v>
      </c>
      <c r="P379" s="57">
        <f>P243+P250</f>
        <v>999</v>
      </c>
      <c r="Q379" s="73" t="s">
        <v>180</v>
      </c>
      <c r="R379" s="74"/>
      <c r="S379" s="75">
        <f>S250+S243</f>
        <v>650</v>
      </c>
      <c r="T379" s="74"/>
      <c r="U379" s="24">
        <f>S379+P379</f>
        <v>1649</v>
      </c>
      <c r="V379" s="20">
        <v>1393</v>
      </c>
      <c r="W379" s="20">
        <v>1537</v>
      </c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/>
      <c r="AQ379" s="20"/>
      <c r="AR379" s="20"/>
      <c r="AS379" s="21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70" firstPageNumber="0" fitToHeight="0" orientation="portrait" horizontalDpi="300" verticalDpi="300" r:id="rId1"/>
  <headerFooter>
    <oddHeader>&amp;C&amp;A</oddHeader>
    <oddFooter>&amp;C
Diretoria Geral - Policlínica de Posse&amp;RPágina &amp;P de &amp;N</oddFooter>
  </headerFooter>
  <rowBreaks count="7" manualBreakCount="7">
    <brk id="44" max="24" man="1"/>
    <brk id="83" max="24" man="1"/>
    <brk id="126" max="24" man="1"/>
    <brk id="189" max="24" man="1"/>
    <brk id="243" max="24" man="1"/>
    <brk id="300" max="24" man="1"/>
    <brk id="348" max="2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E14C3-DB74-4F98-825F-E8981BB20987}">
  <sheetPr>
    <tabColor theme="7" tint="-0.499984740745262"/>
    <pageSetUpPr fitToPage="1"/>
  </sheetPr>
  <dimension ref="A1:IV22"/>
  <sheetViews>
    <sheetView showGridLines="0" tabSelected="1" view="pageBreakPreview" zoomScaleNormal="100" zoomScaleSheetLayoutView="100" workbookViewId="0">
      <pane xSplit="1" ySplit="4" topLeftCell="Q5" activePane="bottomRight" state="frozen"/>
      <selection pane="topRight" activeCell="V6" sqref="V6:W6"/>
      <selection pane="bottomLeft" activeCell="V6" sqref="V6:W6"/>
      <selection pane="bottomRight" activeCell="T26" sqref="T26"/>
    </sheetView>
  </sheetViews>
  <sheetFormatPr defaultColWidth="8.7109375" defaultRowHeight="12.75" x14ac:dyDescent="0.25"/>
  <cols>
    <col min="1" max="1" width="55" style="147" hidden="1" customWidth="1"/>
    <col min="2" max="2" width="20.7109375" style="147" hidden="1" customWidth="1"/>
    <col min="3" max="3" width="14.28515625" style="147" hidden="1" customWidth="1"/>
    <col min="4" max="16" width="20.7109375" style="147" hidden="1" customWidth="1"/>
    <col min="17" max="17" width="65.7109375" style="147" customWidth="1"/>
    <col min="18" max="19" width="20.7109375" style="147" hidden="1" customWidth="1"/>
    <col min="20" max="20" width="20.7109375" style="147" customWidth="1"/>
    <col min="21" max="22" width="20.7109375" style="147" hidden="1" customWidth="1"/>
    <col min="23" max="23" width="20.7109375" style="147" customWidth="1"/>
    <col min="24" max="44" width="20.7109375" style="147" hidden="1" customWidth="1"/>
    <col min="45" max="45" width="20.7109375" style="147" customWidth="1"/>
    <col min="46" max="16384" width="8.7109375" style="147"/>
  </cols>
  <sheetData>
    <row r="1" spans="1:256" s="146" customFormat="1" ht="62.25" x14ac:dyDescent="0.8">
      <c r="A1" s="145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  <c r="BM1" s="145"/>
      <c r="BN1" s="145"/>
      <c r="BO1" s="145"/>
      <c r="BP1" s="145"/>
      <c r="BQ1" s="145"/>
      <c r="BR1" s="145"/>
      <c r="BS1" s="145"/>
      <c r="BT1" s="145"/>
      <c r="BU1" s="145"/>
      <c r="BV1" s="145"/>
      <c r="BW1" s="145"/>
      <c r="BX1" s="145"/>
      <c r="BY1" s="145"/>
      <c r="BZ1" s="145"/>
      <c r="CA1" s="145"/>
      <c r="CB1" s="145"/>
      <c r="CC1" s="145"/>
      <c r="CD1" s="145"/>
      <c r="CE1" s="145"/>
      <c r="CF1" s="145"/>
      <c r="CG1" s="145"/>
      <c r="CH1" s="145"/>
      <c r="CI1" s="145"/>
      <c r="CJ1" s="145"/>
      <c r="CK1" s="145"/>
      <c r="CL1" s="145"/>
      <c r="CM1" s="145"/>
      <c r="CN1" s="145"/>
      <c r="CO1" s="145"/>
      <c r="CP1" s="145"/>
      <c r="CQ1" s="145"/>
      <c r="CR1" s="145"/>
      <c r="CS1" s="145"/>
      <c r="CT1" s="145"/>
      <c r="CU1" s="145"/>
      <c r="CV1" s="145"/>
      <c r="CW1" s="145"/>
      <c r="CX1" s="145"/>
      <c r="CY1" s="145"/>
      <c r="CZ1" s="145"/>
      <c r="DA1" s="145"/>
      <c r="DB1" s="145"/>
      <c r="DC1" s="145"/>
      <c r="DD1" s="145"/>
      <c r="DE1" s="145"/>
      <c r="DF1" s="145"/>
      <c r="DG1" s="145"/>
      <c r="DH1" s="145"/>
      <c r="DI1" s="145"/>
      <c r="DJ1" s="145"/>
      <c r="DK1" s="145"/>
      <c r="DL1" s="145"/>
      <c r="DM1" s="145"/>
      <c r="DN1" s="145"/>
      <c r="DO1" s="145"/>
      <c r="DP1" s="145"/>
      <c r="DQ1" s="145"/>
      <c r="DR1" s="145"/>
      <c r="DS1" s="145"/>
      <c r="DT1" s="145"/>
      <c r="DU1" s="145"/>
      <c r="DV1" s="145"/>
      <c r="DW1" s="145"/>
      <c r="DX1" s="145"/>
      <c r="DY1" s="145"/>
      <c r="DZ1" s="145"/>
      <c r="EA1" s="145"/>
      <c r="EB1" s="145"/>
      <c r="EC1" s="145"/>
      <c r="ED1" s="145"/>
      <c r="EE1" s="145"/>
      <c r="EF1" s="145"/>
      <c r="EG1" s="145"/>
      <c r="EH1" s="145"/>
      <c r="EI1" s="145"/>
      <c r="EJ1" s="145"/>
      <c r="EK1" s="145"/>
      <c r="EL1" s="145"/>
      <c r="EM1" s="145"/>
      <c r="EN1" s="145"/>
      <c r="EO1" s="145"/>
      <c r="EP1" s="145"/>
      <c r="EQ1" s="145"/>
      <c r="ER1" s="145"/>
      <c r="ES1" s="145"/>
      <c r="ET1" s="145"/>
      <c r="EU1" s="145"/>
      <c r="EV1" s="145"/>
      <c r="EW1" s="145"/>
      <c r="EX1" s="145"/>
      <c r="EY1" s="145"/>
      <c r="EZ1" s="145"/>
      <c r="FA1" s="145"/>
      <c r="FB1" s="145"/>
      <c r="FC1" s="145"/>
      <c r="FD1" s="145"/>
      <c r="FE1" s="145"/>
      <c r="FF1" s="145"/>
      <c r="FG1" s="145"/>
      <c r="FH1" s="145"/>
      <c r="FI1" s="145"/>
      <c r="FJ1" s="145"/>
      <c r="FK1" s="145"/>
      <c r="FL1" s="145"/>
      <c r="FM1" s="145"/>
      <c r="FN1" s="145"/>
      <c r="FO1" s="145"/>
      <c r="FP1" s="145"/>
      <c r="FQ1" s="145"/>
      <c r="FR1" s="145"/>
      <c r="FS1" s="145"/>
      <c r="FT1" s="145"/>
      <c r="FU1" s="145"/>
      <c r="FV1" s="145"/>
      <c r="FW1" s="145"/>
      <c r="FX1" s="145"/>
      <c r="FY1" s="145"/>
      <c r="FZ1" s="145"/>
      <c r="GA1" s="145"/>
      <c r="GB1" s="145"/>
      <c r="GC1" s="145"/>
      <c r="GD1" s="145"/>
      <c r="GE1" s="145"/>
      <c r="GF1" s="145"/>
      <c r="GG1" s="145"/>
      <c r="GH1" s="145"/>
      <c r="GI1" s="145"/>
      <c r="GJ1" s="145"/>
      <c r="GK1" s="145"/>
      <c r="GL1" s="145"/>
      <c r="GM1" s="145"/>
      <c r="GN1" s="145"/>
      <c r="GO1" s="145"/>
      <c r="GP1" s="145"/>
      <c r="GQ1" s="145"/>
      <c r="GR1" s="145"/>
      <c r="GS1" s="145"/>
      <c r="GT1" s="145"/>
      <c r="GU1" s="145"/>
      <c r="GV1" s="145"/>
      <c r="GW1" s="145"/>
      <c r="GX1" s="145"/>
      <c r="GY1" s="145"/>
      <c r="GZ1" s="145"/>
      <c r="HA1" s="145"/>
      <c r="HB1" s="145"/>
      <c r="HC1" s="145"/>
      <c r="HD1" s="145"/>
      <c r="HE1" s="145"/>
      <c r="HF1" s="145"/>
      <c r="HG1" s="145"/>
      <c r="HH1" s="145"/>
      <c r="HI1" s="145"/>
      <c r="HJ1" s="145"/>
      <c r="HK1" s="145"/>
      <c r="HL1" s="145"/>
      <c r="HM1" s="145"/>
      <c r="HN1" s="145"/>
      <c r="HO1" s="145"/>
      <c r="HP1" s="145"/>
      <c r="HQ1" s="145"/>
      <c r="HR1" s="145"/>
      <c r="HS1" s="145"/>
      <c r="HT1" s="145"/>
      <c r="HU1" s="145"/>
      <c r="HV1" s="145"/>
      <c r="HW1" s="145"/>
      <c r="HX1" s="145"/>
      <c r="HY1" s="145"/>
      <c r="HZ1" s="145"/>
      <c r="IA1" s="145"/>
      <c r="IB1" s="145"/>
      <c r="IC1" s="145"/>
      <c r="ID1" s="145"/>
      <c r="IE1" s="145"/>
      <c r="IF1" s="145"/>
      <c r="IG1" s="145"/>
      <c r="IH1" s="145"/>
      <c r="II1" s="145"/>
      <c r="IJ1" s="145"/>
      <c r="IK1" s="145"/>
      <c r="IL1" s="145"/>
      <c r="IM1" s="145"/>
      <c r="IN1" s="145"/>
      <c r="IO1" s="145"/>
      <c r="IP1" s="145"/>
      <c r="IQ1" s="145"/>
      <c r="IR1" s="145"/>
      <c r="IS1" s="145"/>
      <c r="IT1" s="145"/>
      <c r="IU1" s="145"/>
      <c r="IV1" s="145"/>
    </row>
    <row r="2" spans="1:256" ht="19.5" customHeight="1" x14ac:dyDescent="0.25">
      <c r="A2" s="248" t="s">
        <v>181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8"/>
    </row>
    <row r="3" spans="1:256" ht="19.5" customHeight="1" x14ac:dyDescent="0.25">
      <c r="A3" s="249" t="s">
        <v>182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</row>
    <row r="4" spans="1:256" s="151" customFormat="1" ht="19.5" customHeight="1" x14ac:dyDescent="0.2">
      <c r="A4" s="148" t="s">
        <v>183</v>
      </c>
      <c r="B4" s="149" t="s">
        <v>6</v>
      </c>
      <c r="C4" s="149" t="s">
        <v>5</v>
      </c>
      <c r="D4" s="149" t="s">
        <v>6</v>
      </c>
      <c r="E4" s="149">
        <v>45505</v>
      </c>
      <c r="F4" s="149">
        <v>45536</v>
      </c>
      <c r="G4" s="149" t="s">
        <v>4</v>
      </c>
      <c r="H4" s="149" t="s">
        <v>7</v>
      </c>
      <c r="I4" s="149" t="s">
        <v>4</v>
      </c>
      <c r="J4" s="149" t="s">
        <v>8</v>
      </c>
      <c r="K4" s="149" t="s">
        <v>6</v>
      </c>
      <c r="L4" s="149">
        <v>45566</v>
      </c>
      <c r="M4" s="149">
        <v>45597</v>
      </c>
      <c r="N4" s="149">
        <v>45627</v>
      </c>
      <c r="O4" s="149" t="s">
        <v>4</v>
      </c>
      <c r="P4" s="149" t="s">
        <v>9</v>
      </c>
      <c r="Q4" s="148" t="s">
        <v>183</v>
      </c>
      <c r="R4" s="149" t="s">
        <v>4</v>
      </c>
      <c r="S4" s="149" t="s">
        <v>11</v>
      </c>
      <c r="T4" s="149" t="s">
        <v>6</v>
      </c>
      <c r="U4" s="149">
        <v>45658</v>
      </c>
      <c r="V4" s="149">
        <v>45689</v>
      </c>
      <c r="W4" s="149">
        <v>45717</v>
      </c>
      <c r="X4" s="149">
        <v>45748</v>
      </c>
      <c r="Y4" s="149">
        <v>45778</v>
      </c>
      <c r="Z4" s="149">
        <v>45809</v>
      </c>
      <c r="AA4" s="149">
        <v>45839</v>
      </c>
      <c r="AB4" s="149">
        <v>45870</v>
      </c>
      <c r="AC4" s="149">
        <v>45901</v>
      </c>
      <c r="AD4" s="149">
        <v>45931</v>
      </c>
      <c r="AE4" s="149">
        <v>45962</v>
      </c>
      <c r="AF4" s="149">
        <v>45992</v>
      </c>
      <c r="AG4" s="149">
        <v>46023</v>
      </c>
      <c r="AH4" s="149">
        <v>46054</v>
      </c>
      <c r="AI4" s="149">
        <v>46082</v>
      </c>
      <c r="AJ4" s="149">
        <v>46113</v>
      </c>
      <c r="AK4" s="149">
        <v>46143</v>
      </c>
      <c r="AL4" s="149">
        <v>46174</v>
      </c>
      <c r="AM4" s="149">
        <v>46204</v>
      </c>
      <c r="AN4" s="149">
        <v>46235</v>
      </c>
      <c r="AO4" s="149">
        <v>46266</v>
      </c>
      <c r="AP4" s="149">
        <v>46296</v>
      </c>
      <c r="AQ4" s="149">
        <v>46327</v>
      </c>
      <c r="AR4" s="149">
        <v>46357</v>
      </c>
      <c r="AS4" s="150"/>
      <c r="AT4" s="150"/>
      <c r="AU4" s="150"/>
      <c r="AV4" s="150"/>
      <c r="AW4" s="150"/>
      <c r="AX4" s="150"/>
      <c r="AY4" s="150"/>
      <c r="AZ4" s="150"/>
      <c r="BA4" s="150"/>
      <c r="BB4" s="150"/>
      <c r="BC4" s="150"/>
      <c r="BD4" s="150"/>
      <c r="BE4" s="150"/>
      <c r="BF4" s="150"/>
      <c r="BG4" s="150"/>
      <c r="BH4" s="150"/>
      <c r="BI4" s="150"/>
      <c r="BJ4" s="150"/>
      <c r="BK4" s="150"/>
      <c r="BL4" s="150"/>
      <c r="BM4" s="150"/>
      <c r="BN4" s="150"/>
      <c r="BO4" s="150"/>
      <c r="BP4" s="150"/>
      <c r="BQ4" s="150"/>
      <c r="BR4" s="150"/>
      <c r="BS4" s="150"/>
      <c r="BT4" s="150"/>
      <c r="BU4" s="150"/>
      <c r="BV4" s="150"/>
      <c r="BW4" s="150"/>
      <c r="BX4" s="150"/>
      <c r="BY4" s="150"/>
      <c r="BZ4" s="150"/>
      <c r="CA4" s="150"/>
      <c r="CB4" s="150"/>
      <c r="CC4" s="150"/>
      <c r="CD4" s="150"/>
      <c r="CE4" s="150"/>
      <c r="CF4" s="150"/>
      <c r="CG4" s="150"/>
      <c r="CH4" s="150"/>
      <c r="CI4" s="150"/>
      <c r="CJ4" s="150"/>
      <c r="CK4" s="150"/>
      <c r="CL4" s="150"/>
      <c r="CM4" s="150"/>
      <c r="CN4" s="150"/>
      <c r="CO4" s="150"/>
      <c r="CP4" s="150"/>
      <c r="CQ4" s="150"/>
      <c r="CR4" s="150"/>
      <c r="CS4" s="150"/>
      <c r="CT4" s="150"/>
      <c r="CU4" s="150"/>
      <c r="CV4" s="150"/>
      <c r="CW4" s="150"/>
      <c r="CX4" s="150"/>
      <c r="CY4" s="150"/>
      <c r="CZ4" s="150"/>
      <c r="DA4" s="150"/>
      <c r="DB4" s="150"/>
      <c r="DC4" s="150"/>
      <c r="DD4" s="150"/>
      <c r="DE4" s="150"/>
      <c r="DF4" s="150"/>
      <c r="DG4" s="150"/>
      <c r="DH4" s="150"/>
      <c r="DI4" s="150"/>
      <c r="DJ4" s="150"/>
      <c r="DK4" s="150"/>
      <c r="DL4" s="150"/>
      <c r="DM4" s="150"/>
      <c r="DN4" s="150"/>
      <c r="DO4" s="150"/>
      <c r="DP4" s="150"/>
      <c r="DQ4" s="150"/>
      <c r="DR4" s="150"/>
      <c r="DS4" s="150"/>
      <c r="DT4" s="150"/>
      <c r="DU4" s="150"/>
      <c r="DV4" s="150"/>
      <c r="DW4" s="150"/>
      <c r="DX4" s="150"/>
      <c r="DY4" s="150"/>
      <c r="DZ4" s="150"/>
      <c r="EA4" s="150"/>
      <c r="EB4" s="150"/>
      <c r="EC4" s="150"/>
      <c r="ED4" s="150"/>
      <c r="EE4" s="150"/>
      <c r="EF4" s="150"/>
      <c r="EG4" s="150"/>
      <c r="EH4" s="150"/>
      <c r="EI4" s="150"/>
      <c r="EJ4" s="150"/>
      <c r="EK4" s="150"/>
      <c r="EL4" s="150"/>
      <c r="EM4" s="150"/>
      <c r="EN4" s="150"/>
      <c r="EO4" s="150"/>
      <c r="EP4" s="150"/>
      <c r="EQ4" s="150"/>
      <c r="ER4" s="150"/>
      <c r="ES4" s="150"/>
      <c r="ET4" s="150"/>
      <c r="EU4" s="150"/>
      <c r="EV4" s="150"/>
      <c r="EW4" s="150"/>
      <c r="EX4" s="150"/>
      <c r="EY4" s="150"/>
      <c r="EZ4" s="150"/>
      <c r="FA4" s="150"/>
      <c r="FB4" s="150"/>
      <c r="FC4" s="150"/>
      <c r="FD4" s="150"/>
      <c r="FE4" s="150"/>
      <c r="FF4" s="150"/>
      <c r="FG4" s="150"/>
      <c r="FH4" s="150"/>
      <c r="FI4" s="150"/>
      <c r="FJ4" s="150"/>
      <c r="FK4" s="150"/>
      <c r="FL4" s="150"/>
      <c r="FM4" s="150"/>
      <c r="FN4" s="150"/>
      <c r="FO4" s="150"/>
      <c r="FP4" s="150"/>
      <c r="FQ4" s="150"/>
      <c r="FR4" s="150"/>
      <c r="FS4" s="150"/>
      <c r="FT4" s="150"/>
      <c r="FU4" s="150"/>
      <c r="FV4" s="150"/>
      <c r="FW4" s="150"/>
      <c r="FX4" s="150"/>
      <c r="FY4" s="150"/>
      <c r="FZ4" s="150"/>
      <c r="GA4" s="150"/>
      <c r="GB4" s="150"/>
      <c r="GC4" s="150"/>
      <c r="GD4" s="150"/>
      <c r="GE4" s="150"/>
      <c r="GF4" s="150"/>
      <c r="GG4" s="150"/>
      <c r="GH4" s="150"/>
      <c r="GI4" s="150"/>
      <c r="GJ4" s="150"/>
      <c r="GK4" s="150"/>
      <c r="GL4" s="150"/>
      <c r="GM4" s="150"/>
      <c r="GN4" s="150"/>
      <c r="GO4" s="150"/>
      <c r="GP4" s="150"/>
      <c r="GQ4" s="150"/>
      <c r="GR4" s="150"/>
      <c r="GS4" s="150"/>
      <c r="GT4" s="150"/>
      <c r="GU4" s="150"/>
      <c r="GV4" s="150"/>
      <c r="GW4" s="150"/>
      <c r="GX4" s="150"/>
      <c r="GY4" s="150"/>
      <c r="GZ4" s="150"/>
      <c r="HA4" s="150"/>
      <c r="HB4" s="150"/>
      <c r="HC4" s="150"/>
      <c r="HD4" s="150"/>
      <c r="HE4" s="150"/>
      <c r="HF4" s="150"/>
      <c r="HG4" s="150"/>
      <c r="HH4" s="150"/>
      <c r="HI4" s="150"/>
      <c r="HJ4" s="150"/>
      <c r="HK4" s="150"/>
      <c r="HL4" s="150"/>
      <c r="HM4" s="150"/>
      <c r="HN4" s="150"/>
      <c r="HO4" s="150"/>
      <c r="HP4" s="150"/>
      <c r="HQ4" s="150"/>
      <c r="HR4" s="150"/>
      <c r="HS4" s="150"/>
      <c r="HT4" s="150"/>
      <c r="HU4" s="150"/>
      <c r="HV4" s="150"/>
      <c r="HW4" s="150"/>
      <c r="HX4" s="150"/>
      <c r="HY4" s="150"/>
      <c r="HZ4" s="150"/>
      <c r="IA4" s="150"/>
      <c r="IB4" s="150"/>
      <c r="IC4" s="150"/>
      <c r="ID4" s="150"/>
      <c r="IE4" s="150"/>
      <c r="IF4" s="150"/>
      <c r="IG4" s="150"/>
      <c r="IH4" s="150"/>
      <c r="II4" s="150"/>
      <c r="IJ4" s="150"/>
      <c r="IK4" s="150"/>
      <c r="IL4" s="150"/>
      <c r="IM4" s="150"/>
      <c r="IN4" s="150"/>
      <c r="IO4" s="150"/>
      <c r="IP4" s="150"/>
      <c r="IQ4" s="150"/>
      <c r="IR4" s="150"/>
      <c r="IS4" s="150"/>
      <c r="IT4" s="150"/>
      <c r="IU4" s="150"/>
      <c r="IV4" s="150"/>
    </row>
    <row r="5" spans="1:256" s="155" customFormat="1" ht="19.5" customHeight="1" x14ac:dyDescent="0.25">
      <c r="A5" s="152" t="s">
        <v>184</v>
      </c>
      <c r="B5" s="153">
        <v>1</v>
      </c>
      <c r="C5" s="154">
        <f>IFERROR(ROUND((C6/C7),4),0)</f>
        <v>0.9264</v>
      </c>
      <c r="D5" s="153">
        <v>1</v>
      </c>
      <c r="E5" s="154">
        <f>IFERROR(ROUND((E6/E7),4),0)</f>
        <v>1.0222</v>
      </c>
      <c r="F5" s="154">
        <f>IFERROR(ROUND((F6/F7),4),0)</f>
        <v>1.3539000000000001</v>
      </c>
      <c r="G5" s="154">
        <f>B5</f>
        <v>1</v>
      </c>
      <c r="H5" s="154">
        <f t="shared" ref="H5:AR5" si="0">IFERROR(ROUND((H6/H7),4),0)</f>
        <v>1.3989</v>
      </c>
      <c r="I5" s="154">
        <f>B5</f>
        <v>1</v>
      </c>
      <c r="J5" s="154">
        <f t="shared" si="0"/>
        <v>1.1796</v>
      </c>
      <c r="K5" s="154">
        <f>B5</f>
        <v>1</v>
      </c>
      <c r="L5" s="154">
        <f t="shared" si="0"/>
        <v>1.3565</v>
      </c>
      <c r="M5" s="154">
        <f t="shared" si="0"/>
        <v>1.3225</v>
      </c>
      <c r="N5" s="154">
        <f t="shared" si="0"/>
        <v>1.3545</v>
      </c>
      <c r="O5" s="154">
        <v>1</v>
      </c>
      <c r="P5" s="154">
        <f t="shared" si="0"/>
        <v>0</v>
      </c>
      <c r="Q5" s="152" t="s">
        <v>184</v>
      </c>
      <c r="R5" s="154">
        <v>1</v>
      </c>
      <c r="S5" s="154">
        <f t="shared" si="0"/>
        <v>0</v>
      </c>
      <c r="T5" s="154">
        <v>1</v>
      </c>
      <c r="U5" s="154">
        <f t="shared" si="0"/>
        <v>1.2270000000000001</v>
      </c>
      <c r="V5" s="154">
        <f t="shared" si="0"/>
        <v>1.2133</v>
      </c>
      <c r="W5" s="154">
        <f t="shared" si="0"/>
        <v>1.1935</v>
      </c>
      <c r="X5" s="154">
        <f t="shared" si="0"/>
        <v>0</v>
      </c>
      <c r="Y5" s="154">
        <f t="shared" si="0"/>
        <v>0</v>
      </c>
      <c r="Z5" s="154">
        <f t="shared" si="0"/>
        <v>0</v>
      </c>
      <c r="AA5" s="154">
        <f t="shared" si="0"/>
        <v>0</v>
      </c>
      <c r="AB5" s="154">
        <f t="shared" si="0"/>
        <v>0</v>
      </c>
      <c r="AC5" s="154">
        <f t="shared" si="0"/>
        <v>0</v>
      </c>
      <c r="AD5" s="154">
        <f t="shared" si="0"/>
        <v>0</v>
      </c>
      <c r="AE5" s="154">
        <f t="shared" si="0"/>
        <v>0</v>
      </c>
      <c r="AF5" s="154">
        <f t="shared" si="0"/>
        <v>0</v>
      </c>
      <c r="AG5" s="154">
        <f t="shared" si="0"/>
        <v>0</v>
      </c>
      <c r="AH5" s="154">
        <f t="shared" si="0"/>
        <v>0</v>
      </c>
      <c r="AI5" s="154">
        <f t="shared" si="0"/>
        <v>0</v>
      </c>
      <c r="AJ5" s="154">
        <f t="shared" si="0"/>
        <v>0</v>
      </c>
      <c r="AK5" s="154">
        <f t="shared" si="0"/>
        <v>0</v>
      </c>
      <c r="AL5" s="154">
        <f t="shared" si="0"/>
        <v>0</v>
      </c>
      <c r="AM5" s="154">
        <f t="shared" si="0"/>
        <v>0</v>
      </c>
      <c r="AN5" s="154">
        <f t="shared" si="0"/>
        <v>0</v>
      </c>
      <c r="AO5" s="154">
        <f t="shared" si="0"/>
        <v>0</v>
      </c>
      <c r="AP5" s="154">
        <f t="shared" si="0"/>
        <v>0</v>
      </c>
      <c r="AQ5" s="154">
        <f t="shared" si="0"/>
        <v>0</v>
      </c>
      <c r="AR5" s="154">
        <f t="shared" si="0"/>
        <v>0</v>
      </c>
    </row>
    <row r="6" spans="1:256" s="158" customFormat="1" ht="19.5" customHeight="1" x14ac:dyDescent="0.2">
      <c r="A6" s="156" t="s">
        <v>185</v>
      </c>
      <c r="B6" s="60"/>
      <c r="C6" s="20">
        <v>1341</v>
      </c>
      <c r="D6" s="60"/>
      <c r="E6" s="20">
        <v>7645</v>
      </c>
      <c r="F6" s="20">
        <v>10126</v>
      </c>
      <c r="G6" s="20"/>
      <c r="H6" s="91">
        <v>8437</v>
      </c>
      <c r="I6" s="20"/>
      <c r="J6" s="91">
        <v>1708</v>
      </c>
      <c r="K6" s="20"/>
      <c r="L6" s="20">
        <f>J6+H6</f>
        <v>10145</v>
      </c>
      <c r="M6" s="20">
        <v>9891</v>
      </c>
      <c r="N6" s="20">
        <v>10130</v>
      </c>
      <c r="O6" s="20"/>
      <c r="P6" s="20"/>
      <c r="Q6" s="156" t="s">
        <v>185</v>
      </c>
      <c r="R6" s="20"/>
      <c r="S6" s="20"/>
      <c r="T6" s="20"/>
      <c r="U6" s="57">
        <v>10675</v>
      </c>
      <c r="V6" s="20">
        <v>10556</v>
      </c>
      <c r="W6" s="20">
        <v>8926</v>
      </c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157"/>
      <c r="AT6" s="157"/>
      <c r="AU6" s="157"/>
      <c r="AV6" s="157"/>
      <c r="AW6" s="157"/>
      <c r="AX6" s="157"/>
      <c r="AY6" s="157"/>
      <c r="AZ6" s="157"/>
      <c r="BA6" s="157"/>
      <c r="BB6" s="157"/>
      <c r="BC6" s="157"/>
      <c r="BD6" s="157"/>
      <c r="BE6" s="157"/>
      <c r="BF6" s="157"/>
      <c r="BG6" s="157"/>
      <c r="BH6" s="157"/>
      <c r="BI6" s="157"/>
      <c r="BJ6" s="157"/>
      <c r="BK6" s="157"/>
      <c r="BL6" s="157"/>
      <c r="BM6" s="157"/>
      <c r="BN6" s="157"/>
      <c r="BO6" s="157"/>
      <c r="BP6" s="157"/>
      <c r="BQ6" s="157"/>
      <c r="BR6" s="157"/>
      <c r="BS6" s="157"/>
      <c r="BT6" s="157"/>
      <c r="BU6" s="157"/>
      <c r="BV6" s="157"/>
      <c r="BW6" s="157"/>
      <c r="BX6" s="157"/>
      <c r="BY6" s="157"/>
      <c r="BZ6" s="157"/>
      <c r="CA6" s="157"/>
      <c r="CB6" s="157"/>
      <c r="CC6" s="157"/>
      <c r="CD6" s="157"/>
      <c r="CE6" s="157"/>
      <c r="CF6" s="157"/>
      <c r="CG6" s="157"/>
      <c r="CH6" s="157"/>
      <c r="CI6" s="157"/>
      <c r="CJ6" s="157"/>
      <c r="CK6" s="157"/>
      <c r="CL6" s="157"/>
      <c r="CM6" s="157"/>
      <c r="CN6" s="157"/>
      <c r="CO6" s="157"/>
      <c r="CP6" s="157"/>
      <c r="CQ6" s="157"/>
      <c r="CR6" s="157"/>
      <c r="CS6" s="157"/>
      <c r="CT6" s="157"/>
      <c r="CU6" s="157"/>
      <c r="CV6" s="157"/>
      <c r="CW6" s="157"/>
      <c r="CX6" s="157"/>
      <c r="CY6" s="157"/>
      <c r="CZ6" s="157"/>
      <c r="DA6" s="157"/>
      <c r="DB6" s="157"/>
      <c r="DC6" s="157"/>
      <c r="DD6" s="157"/>
      <c r="DE6" s="157"/>
      <c r="DF6" s="157"/>
      <c r="DG6" s="157"/>
      <c r="DH6" s="157"/>
      <c r="DI6" s="157"/>
      <c r="DJ6" s="157"/>
      <c r="DK6" s="157"/>
      <c r="DL6" s="157"/>
      <c r="DM6" s="157"/>
      <c r="DN6" s="157"/>
      <c r="DO6" s="157"/>
      <c r="DP6" s="157"/>
      <c r="DQ6" s="157"/>
      <c r="DR6" s="157"/>
      <c r="DS6" s="157"/>
      <c r="DT6" s="157"/>
      <c r="DU6" s="157"/>
      <c r="DV6" s="157"/>
      <c r="DW6" s="157"/>
      <c r="DX6" s="157"/>
      <c r="DY6" s="157"/>
      <c r="DZ6" s="157"/>
      <c r="EA6" s="157"/>
      <c r="EB6" s="157"/>
      <c r="EC6" s="157"/>
      <c r="ED6" s="157"/>
      <c r="EE6" s="157"/>
      <c r="EF6" s="157"/>
      <c r="EG6" s="157"/>
      <c r="EH6" s="157"/>
      <c r="EI6" s="157"/>
      <c r="EJ6" s="157"/>
      <c r="EK6" s="157"/>
      <c r="EL6" s="157"/>
      <c r="EM6" s="157"/>
      <c r="EN6" s="157"/>
      <c r="EO6" s="157"/>
      <c r="EP6" s="157"/>
      <c r="EQ6" s="157"/>
      <c r="ER6" s="157"/>
      <c r="ES6" s="157"/>
      <c r="ET6" s="157"/>
      <c r="EU6" s="157"/>
      <c r="EV6" s="157"/>
      <c r="EW6" s="157"/>
      <c r="EX6" s="157"/>
      <c r="EY6" s="157"/>
      <c r="EZ6" s="157"/>
      <c r="FA6" s="157"/>
      <c r="FB6" s="157"/>
      <c r="FC6" s="157"/>
      <c r="FD6" s="157"/>
      <c r="FE6" s="157"/>
      <c r="FF6" s="157"/>
      <c r="FG6" s="157"/>
      <c r="FH6" s="157"/>
      <c r="FI6" s="157"/>
      <c r="FJ6" s="157"/>
      <c r="FK6" s="157"/>
      <c r="FL6" s="157"/>
      <c r="FM6" s="157"/>
      <c r="FN6" s="157"/>
      <c r="FO6" s="157"/>
      <c r="FP6" s="157"/>
      <c r="FQ6" s="157"/>
      <c r="FR6" s="157"/>
      <c r="FS6" s="157"/>
      <c r="FT6" s="157"/>
      <c r="FU6" s="157"/>
      <c r="FV6" s="157"/>
      <c r="FW6" s="157"/>
      <c r="FX6" s="157"/>
      <c r="FY6" s="157"/>
      <c r="FZ6" s="157"/>
      <c r="GA6" s="157"/>
      <c r="GB6" s="157"/>
      <c r="GC6" s="157"/>
      <c r="GD6" s="157"/>
      <c r="GE6" s="157"/>
      <c r="GF6" s="157"/>
      <c r="GG6" s="157"/>
      <c r="GH6" s="157"/>
      <c r="GI6" s="157"/>
      <c r="GJ6" s="157"/>
      <c r="GK6" s="157"/>
      <c r="GL6" s="157"/>
      <c r="GM6" s="157"/>
      <c r="GN6" s="157"/>
      <c r="GO6" s="157"/>
      <c r="GP6" s="157"/>
      <c r="GQ6" s="157"/>
      <c r="GR6" s="157"/>
      <c r="GS6" s="157"/>
      <c r="GT6" s="157"/>
      <c r="GU6" s="157"/>
      <c r="GV6" s="157"/>
      <c r="GW6" s="157"/>
      <c r="GX6" s="157"/>
      <c r="GY6" s="157"/>
      <c r="GZ6" s="157"/>
      <c r="HA6" s="157"/>
      <c r="HB6" s="157"/>
      <c r="HC6" s="157"/>
      <c r="HD6" s="157"/>
      <c r="HE6" s="157"/>
      <c r="HF6" s="157"/>
      <c r="HG6" s="157"/>
      <c r="HH6" s="157"/>
      <c r="HI6" s="157"/>
      <c r="HJ6" s="157"/>
      <c r="HK6" s="157"/>
      <c r="HL6" s="157"/>
      <c r="HM6" s="157"/>
      <c r="HN6" s="157"/>
      <c r="HO6" s="157"/>
      <c r="HP6" s="157"/>
      <c r="HQ6" s="157"/>
      <c r="HR6" s="157"/>
      <c r="HS6" s="157"/>
      <c r="HT6" s="157"/>
      <c r="HU6" s="157"/>
      <c r="HV6" s="157"/>
      <c r="HW6" s="157"/>
      <c r="HX6" s="157"/>
      <c r="HY6" s="157"/>
      <c r="HZ6" s="157"/>
      <c r="IA6" s="157"/>
      <c r="IB6" s="157"/>
      <c r="IC6" s="157"/>
      <c r="ID6" s="157"/>
      <c r="IE6" s="157"/>
      <c r="IF6" s="157"/>
      <c r="IG6" s="157"/>
      <c r="IH6" s="157"/>
      <c r="II6" s="157"/>
      <c r="IJ6" s="157"/>
      <c r="IK6" s="157"/>
      <c r="IL6" s="157"/>
      <c r="IM6" s="157"/>
      <c r="IN6" s="157"/>
      <c r="IO6" s="157"/>
      <c r="IP6" s="157"/>
      <c r="IQ6" s="157"/>
      <c r="IR6" s="157"/>
      <c r="IS6" s="157"/>
      <c r="IT6" s="157"/>
      <c r="IU6" s="157"/>
      <c r="IV6" s="157"/>
    </row>
    <row r="7" spans="1:256" s="158" customFormat="1" ht="19.5" customHeight="1" x14ac:dyDescent="0.2">
      <c r="A7" s="156" t="s">
        <v>186</v>
      </c>
      <c r="B7" s="60"/>
      <c r="C7" s="20">
        <v>1447.5483870967741</v>
      </c>
      <c r="D7" s="60"/>
      <c r="E7" s="20">
        <v>7479</v>
      </c>
      <c r="F7" s="20">
        <v>7479</v>
      </c>
      <c r="G7" s="20"/>
      <c r="H7" s="20">
        <v>6031</v>
      </c>
      <c r="I7" s="20"/>
      <c r="J7" s="20">
        <v>1448</v>
      </c>
      <c r="K7" s="20"/>
      <c r="L7" s="20">
        <v>7479</v>
      </c>
      <c r="M7" s="20">
        <v>7479</v>
      </c>
      <c r="N7" s="20">
        <v>7479</v>
      </c>
      <c r="O7" s="20"/>
      <c r="P7" s="20">
        <v>7479</v>
      </c>
      <c r="Q7" s="156" t="s">
        <v>186</v>
      </c>
      <c r="R7" s="20"/>
      <c r="S7" s="20">
        <v>7479</v>
      </c>
      <c r="T7" s="20"/>
      <c r="U7" s="20">
        <v>8700</v>
      </c>
      <c r="V7" s="20">
        <v>8700</v>
      </c>
      <c r="W7" s="20">
        <v>7479</v>
      </c>
      <c r="X7" s="20">
        <v>7479</v>
      </c>
      <c r="Y7" s="20">
        <v>7479</v>
      </c>
      <c r="Z7" s="20">
        <v>7479</v>
      </c>
      <c r="AA7" s="20">
        <v>7479</v>
      </c>
      <c r="AB7" s="20">
        <v>7479</v>
      </c>
      <c r="AC7" s="20">
        <v>7479</v>
      </c>
      <c r="AD7" s="20">
        <v>7479</v>
      </c>
      <c r="AE7" s="20">
        <v>7479</v>
      </c>
      <c r="AF7" s="20">
        <v>7479</v>
      </c>
      <c r="AG7" s="20">
        <v>7479</v>
      </c>
      <c r="AH7" s="20">
        <v>7479</v>
      </c>
      <c r="AI7" s="20">
        <v>7479</v>
      </c>
      <c r="AJ7" s="20">
        <v>7479</v>
      </c>
      <c r="AK7" s="20">
        <v>7479</v>
      </c>
      <c r="AL7" s="20">
        <v>7479</v>
      </c>
      <c r="AM7" s="20">
        <v>7479</v>
      </c>
      <c r="AN7" s="20">
        <v>7479</v>
      </c>
      <c r="AO7" s="20">
        <v>7479</v>
      </c>
      <c r="AP7" s="20">
        <v>7479</v>
      </c>
      <c r="AQ7" s="20">
        <v>7479</v>
      </c>
      <c r="AR7" s="20">
        <v>7479</v>
      </c>
      <c r="AS7" s="157"/>
      <c r="AT7" s="157"/>
      <c r="AU7" s="157"/>
      <c r="AV7" s="157"/>
      <c r="AW7" s="157"/>
      <c r="AX7" s="157"/>
      <c r="AY7" s="157"/>
      <c r="AZ7" s="157"/>
      <c r="BA7" s="157"/>
      <c r="BB7" s="157"/>
      <c r="BC7" s="157"/>
      <c r="BD7" s="157"/>
      <c r="BE7" s="157"/>
      <c r="BF7" s="157"/>
      <c r="BG7" s="157"/>
      <c r="BH7" s="157"/>
      <c r="BI7" s="157"/>
      <c r="BJ7" s="157"/>
      <c r="BK7" s="157"/>
      <c r="BL7" s="157"/>
      <c r="BM7" s="157"/>
      <c r="BN7" s="157"/>
      <c r="BO7" s="157"/>
      <c r="BP7" s="157"/>
      <c r="BQ7" s="157"/>
      <c r="BR7" s="157"/>
      <c r="BS7" s="157"/>
      <c r="BT7" s="157"/>
      <c r="BU7" s="157"/>
      <c r="BV7" s="157"/>
      <c r="BW7" s="157"/>
      <c r="BX7" s="157"/>
      <c r="BY7" s="157"/>
      <c r="BZ7" s="157"/>
      <c r="CA7" s="157"/>
      <c r="CB7" s="157"/>
      <c r="CC7" s="157"/>
      <c r="CD7" s="157"/>
      <c r="CE7" s="157"/>
      <c r="CF7" s="157"/>
      <c r="CG7" s="157"/>
      <c r="CH7" s="157"/>
      <c r="CI7" s="157"/>
      <c r="CJ7" s="157"/>
      <c r="CK7" s="157"/>
      <c r="CL7" s="157"/>
      <c r="CM7" s="157"/>
      <c r="CN7" s="157"/>
      <c r="CO7" s="157"/>
      <c r="CP7" s="157"/>
      <c r="CQ7" s="157"/>
      <c r="CR7" s="157"/>
      <c r="CS7" s="157"/>
      <c r="CT7" s="157"/>
      <c r="CU7" s="157"/>
      <c r="CV7" s="157"/>
      <c r="CW7" s="157"/>
      <c r="CX7" s="157"/>
      <c r="CY7" s="157"/>
      <c r="CZ7" s="157"/>
      <c r="DA7" s="157"/>
      <c r="DB7" s="157"/>
      <c r="DC7" s="157"/>
      <c r="DD7" s="157"/>
      <c r="DE7" s="157"/>
      <c r="DF7" s="157"/>
      <c r="DG7" s="157"/>
      <c r="DH7" s="157"/>
      <c r="DI7" s="157"/>
      <c r="DJ7" s="157"/>
      <c r="DK7" s="157"/>
      <c r="DL7" s="157"/>
      <c r="DM7" s="157"/>
      <c r="DN7" s="157"/>
      <c r="DO7" s="157"/>
      <c r="DP7" s="157"/>
      <c r="DQ7" s="157"/>
      <c r="DR7" s="157"/>
      <c r="DS7" s="157"/>
      <c r="DT7" s="157"/>
      <c r="DU7" s="157"/>
      <c r="DV7" s="157"/>
      <c r="DW7" s="157"/>
      <c r="DX7" s="157"/>
      <c r="DY7" s="157"/>
      <c r="DZ7" s="157"/>
      <c r="EA7" s="157"/>
      <c r="EB7" s="157"/>
      <c r="EC7" s="157"/>
      <c r="ED7" s="157"/>
      <c r="EE7" s="157"/>
      <c r="EF7" s="157"/>
      <c r="EG7" s="157"/>
      <c r="EH7" s="157"/>
      <c r="EI7" s="157"/>
      <c r="EJ7" s="157"/>
      <c r="EK7" s="157"/>
      <c r="EL7" s="157"/>
      <c r="EM7" s="157"/>
      <c r="EN7" s="157"/>
      <c r="EO7" s="157"/>
      <c r="EP7" s="157"/>
      <c r="EQ7" s="157"/>
      <c r="ER7" s="157"/>
      <c r="ES7" s="157"/>
      <c r="ET7" s="157"/>
      <c r="EU7" s="157"/>
      <c r="EV7" s="157"/>
      <c r="EW7" s="157"/>
      <c r="EX7" s="157"/>
      <c r="EY7" s="157"/>
      <c r="EZ7" s="157"/>
      <c r="FA7" s="157"/>
      <c r="FB7" s="157"/>
      <c r="FC7" s="157"/>
      <c r="FD7" s="157"/>
      <c r="FE7" s="157"/>
      <c r="FF7" s="157"/>
      <c r="FG7" s="157"/>
      <c r="FH7" s="157"/>
      <c r="FI7" s="157"/>
      <c r="FJ7" s="157"/>
      <c r="FK7" s="157"/>
      <c r="FL7" s="157"/>
      <c r="FM7" s="157"/>
      <c r="FN7" s="157"/>
      <c r="FO7" s="157"/>
      <c r="FP7" s="157"/>
      <c r="FQ7" s="157"/>
      <c r="FR7" s="157"/>
      <c r="FS7" s="157"/>
      <c r="FT7" s="157"/>
      <c r="FU7" s="157"/>
      <c r="FV7" s="157"/>
      <c r="FW7" s="157"/>
      <c r="FX7" s="157"/>
      <c r="FY7" s="157"/>
      <c r="FZ7" s="157"/>
      <c r="GA7" s="157"/>
      <c r="GB7" s="157"/>
      <c r="GC7" s="157"/>
      <c r="GD7" s="157"/>
      <c r="GE7" s="157"/>
      <c r="GF7" s="157"/>
      <c r="GG7" s="157"/>
      <c r="GH7" s="157"/>
      <c r="GI7" s="157"/>
      <c r="GJ7" s="157"/>
      <c r="GK7" s="157"/>
      <c r="GL7" s="157"/>
      <c r="GM7" s="157"/>
      <c r="GN7" s="157"/>
      <c r="GO7" s="157"/>
      <c r="GP7" s="157"/>
      <c r="GQ7" s="157"/>
      <c r="GR7" s="157"/>
      <c r="GS7" s="157"/>
      <c r="GT7" s="157"/>
      <c r="GU7" s="157"/>
      <c r="GV7" s="157"/>
      <c r="GW7" s="157"/>
      <c r="GX7" s="157"/>
      <c r="GY7" s="157"/>
      <c r="GZ7" s="157"/>
      <c r="HA7" s="157"/>
      <c r="HB7" s="157"/>
      <c r="HC7" s="157"/>
      <c r="HD7" s="157"/>
      <c r="HE7" s="157"/>
      <c r="HF7" s="157"/>
      <c r="HG7" s="157"/>
      <c r="HH7" s="157"/>
      <c r="HI7" s="157"/>
      <c r="HJ7" s="157"/>
      <c r="HK7" s="157"/>
      <c r="HL7" s="157"/>
      <c r="HM7" s="157"/>
      <c r="HN7" s="157"/>
      <c r="HO7" s="157"/>
      <c r="HP7" s="157"/>
      <c r="HQ7" s="157"/>
      <c r="HR7" s="157"/>
      <c r="HS7" s="157"/>
      <c r="HT7" s="157"/>
      <c r="HU7" s="157"/>
      <c r="HV7" s="157"/>
      <c r="HW7" s="157"/>
      <c r="HX7" s="157"/>
      <c r="HY7" s="157"/>
      <c r="HZ7" s="157"/>
      <c r="IA7" s="157"/>
      <c r="IB7" s="157"/>
      <c r="IC7" s="157"/>
      <c r="ID7" s="157"/>
      <c r="IE7" s="157"/>
      <c r="IF7" s="157"/>
      <c r="IG7" s="157"/>
      <c r="IH7" s="157"/>
      <c r="II7" s="157"/>
      <c r="IJ7" s="157"/>
      <c r="IK7" s="157"/>
      <c r="IL7" s="157"/>
      <c r="IM7" s="157"/>
      <c r="IN7" s="157"/>
      <c r="IO7" s="157"/>
      <c r="IP7" s="157"/>
      <c r="IQ7" s="157"/>
      <c r="IR7" s="157"/>
      <c r="IS7" s="157"/>
      <c r="IT7" s="157"/>
      <c r="IU7" s="157"/>
      <c r="IV7" s="157"/>
    </row>
    <row r="8" spans="1:256" s="155" customFormat="1" ht="19.5" customHeight="1" x14ac:dyDescent="0.25">
      <c r="A8" s="159" t="s">
        <v>187</v>
      </c>
      <c r="B8" s="160">
        <v>1</v>
      </c>
      <c r="C8" s="161">
        <f>IFERROR(ROUND((C9/C10),4),0)</f>
        <v>0.57479999999999998</v>
      </c>
      <c r="D8" s="160">
        <v>1</v>
      </c>
      <c r="E8" s="161">
        <f>IFERROR(ROUND((E9/E10),4),0)</f>
        <v>1.1100000000000001</v>
      </c>
      <c r="F8" s="161">
        <f>IFERROR(ROUND((F9/F10),4),0)</f>
        <v>1.1841999999999999</v>
      </c>
      <c r="G8" s="161">
        <f>B8</f>
        <v>1</v>
      </c>
      <c r="H8" s="161">
        <f t="shared" ref="H8:AR8" si="1">IFERROR(ROUND((H9/H10),4),0)</f>
        <v>1.1893</v>
      </c>
      <c r="I8" s="161">
        <f>B8</f>
        <v>1</v>
      </c>
      <c r="J8" s="161">
        <f t="shared" si="1"/>
        <v>0.8972</v>
      </c>
      <c r="K8" s="161">
        <f>B8</f>
        <v>1</v>
      </c>
      <c r="L8" s="161">
        <f t="shared" si="1"/>
        <v>1.1325000000000001</v>
      </c>
      <c r="M8" s="161">
        <f t="shared" si="1"/>
        <v>1.1121000000000001</v>
      </c>
      <c r="N8" s="161">
        <f t="shared" si="1"/>
        <v>1.1133</v>
      </c>
      <c r="O8" s="161">
        <v>1</v>
      </c>
      <c r="P8" s="161">
        <f t="shared" si="1"/>
        <v>0</v>
      </c>
      <c r="Q8" s="159" t="s">
        <v>187</v>
      </c>
      <c r="R8" s="161">
        <v>1</v>
      </c>
      <c r="S8" s="161">
        <f t="shared" si="1"/>
        <v>0</v>
      </c>
      <c r="T8" s="161">
        <v>1</v>
      </c>
      <c r="U8" s="161">
        <f t="shared" si="1"/>
        <v>1.2378</v>
      </c>
      <c r="V8" s="161">
        <f t="shared" si="1"/>
        <v>1.0006999999999999</v>
      </c>
      <c r="W8" s="161">
        <f t="shared" si="1"/>
        <v>1</v>
      </c>
      <c r="X8" s="161">
        <f t="shared" si="1"/>
        <v>0</v>
      </c>
      <c r="Y8" s="161">
        <f t="shared" si="1"/>
        <v>0</v>
      </c>
      <c r="Z8" s="161">
        <f t="shared" si="1"/>
        <v>0</v>
      </c>
      <c r="AA8" s="161">
        <f t="shared" si="1"/>
        <v>0</v>
      </c>
      <c r="AB8" s="161">
        <f t="shared" si="1"/>
        <v>0</v>
      </c>
      <c r="AC8" s="161">
        <f t="shared" si="1"/>
        <v>0</v>
      </c>
      <c r="AD8" s="161">
        <f t="shared" si="1"/>
        <v>0</v>
      </c>
      <c r="AE8" s="161">
        <f t="shared" si="1"/>
        <v>0</v>
      </c>
      <c r="AF8" s="161">
        <f t="shared" si="1"/>
        <v>0</v>
      </c>
      <c r="AG8" s="161">
        <f t="shared" si="1"/>
        <v>0</v>
      </c>
      <c r="AH8" s="161">
        <f t="shared" si="1"/>
        <v>0</v>
      </c>
      <c r="AI8" s="161">
        <f t="shared" si="1"/>
        <v>0</v>
      </c>
      <c r="AJ8" s="161">
        <f t="shared" si="1"/>
        <v>0</v>
      </c>
      <c r="AK8" s="161">
        <f t="shared" si="1"/>
        <v>0</v>
      </c>
      <c r="AL8" s="161">
        <f t="shared" si="1"/>
        <v>0</v>
      </c>
      <c r="AM8" s="161">
        <f t="shared" si="1"/>
        <v>0</v>
      </c>
      <c r="AN8" s="161">
        <f t="shared" si="1"/>
        <v>0</v>
      </c>
      <c r="AO8" s="161">
        <f t="shared" si="1"/>
        <v>0</v>
      </c>
      <c r="AP8" s="161">
        <f t="shared" si="1"/>
        <v>0</v>
      </c>
      <c r="AQ8" s="161">
        <f t="shared" si="1"/>
        <v>0</v>
      </c>
      <c r="AR8" s="161">
        <f t="shared" si="1"/>
        <v>0</v>
      </c>
    </row>
    <row r="9" spans="1:256" s="158" customFormat="1" ht="19.5" customHeight="1" x14ac:dyDescent="0.2">
      <c r="A9" s="156" t="s">
        <v>188</v>
      </c>
      <c r="B9" s="60"/>
      <c r="C9" s="20">
        <v>267</v>
      </c>
      <c r="D9" s="60"/>
      <c r="E9" s="20">
        <v>2664</v>
      </c>
      <c r="F9" s="20">
        <v>2842</v>
      </c>
      <c r="G9" s="20"/>
      <c r="H9" s="91">
        <v>2299</v>
      </c>
      <c r="I9" s="20"/>
      <c r="J9" s="91">
        <v>419</v>
      </c>
      <c r="K9" s="20"/>
      <c r="L9" s="20">
        <f>J9+H9</f>
        <v>2718</v>
      </c>
      <c r="M9" s="20">
        <v>2669</v>
      </c>
      <c r="N9" s="20">
        <v>2672</v>
      </c>
      <c r="O9" s="20"/>
      <c r="P9" s="20"/>
      <c r="Q9" s="156" t="s">
        <v>188</v>
      </c>
      <c r="R9" s="20"/>
      <c r="S9" s="20"/>
      <c r="T9" s="20"/>
      <c r="U9" s="57">
        <v>1702</v>
      </c>
      <c r="V9" s="20">
        <v>1376</v>
      </c>
      <c r="W9" s="20">
        <v>1375</v>
      </c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157"/>
      <c r="BR9" s="157"/>
      <c r="BS9" s="157"/>
      <c r="BT9" s="157"/>
      <c r="BU9" s="157"/>
      <c r="BV9" s="157"/>
      <c r="BW9" s="157"/>
      <c r="BX9" s="157"/>
      <c r="BY9" s="157"/>
      <c r="BZ9" s="157"/>
      <c r="CA9" s="157"/>
      <c r="CB9" s="157"/>
      <c r="CC9" s="157"/>
      <c r="CD9" s="157"/>
      <c r="CE9" s="157"/>
      <c r="CF9" s="157"/>
      <c r="CG9" s="157"/>
      <c r="CH9" s="157"/>
      <c r="CI9" s="157"/>
      <c r="CJ9" s="157"/>
      <c r="CK9" s="157"/>
      <c r="CL9" s="157"/>
      <c r="CM9" s="157"/>
      <c r="CN9" s="157"/>
      <c r="CO9" s="157"/>
      <c r="CP9" s="157"/>
      <c r="CQ9" s="157"/>
      <c r="CR9" s="157"/>
      <c r="CS9" s="157"/>
      <c r="CT9" s="157"/>
      <c r="CU9" s="157"/>
      <c r="CV9" s="157"/>
      <c r="CW9" s="157"/>
      <c r="CX9" s="157"/>
      <c r="CY9" s="157"/>
      <c r="CZ9" s="157"/>
      <c r="DA9" s="157"/>
      <c r="DB9" s="157"/>
      <c r="DC9" s="157"/>
      <c r="DD9" s="157"/>
      <c r="DE9" s="157"/>
      <c r="DF9" s="157"/>
      <c r="DG9" s="157"/>
      <c r="DH9" s="157"/>
      <c r="DI9" s="157"/>
      <c r="DJ9" s="157"/>
      <c r="DK9" s="157"/>
      <c r="DL9" s="157"/>
      <c r="DM9" s="157"/>
      <c r="DN9" s="157"/>
      <c r="DO9" s="157"/>
      <c r="DP9" s="157"/>
      <c r="DQ9" s="157"/>
      <c r="DR9" s="157"/>
      <c r="DS9" s="157"/>
      <c r="DT9" s="157"/>
      <c r="DU9" s="157"/>
      <c r="DV9" s="157"/>
      <c r="DW9" s="157"/>
      <c r="DX9" s="157"/>
      <c r="DY9" s="157"/>
      <c r="DZ9" s="157"/>
      <c r="EA9" s="157"/>
      <c r="EB9" s="157"/>
      <c r="EC9" s="157"/>
      <c r="ED9" s="157"/>
      <c r="EE9" s="157"/>
      <c r="EF9" s="157"/>
      <c r="EG9" s="157"/>
      <c r="EH9" s="157"/>
      <c r="EI9" s="157"/>
      <c r="EJ9" s="157"/>
      <c r="EK9" s="157"/>
      <c r="EL9" s="157"/>
      <c r="EM9" s="157"/>
      <c r="EN9" s="157"/>
      <c r="EO9" s="157"/>
      <c r="EP9" s="157"/>
      <c r="EQ9" s="157"/>
      <c r="ER9" s="157"/>
      <c r="ES9" s="157"/>
      <c r="ET9" s="157"/>
      <c r="EU9" s="157"/>
      <c r="EV9" s="157"/>
      <c r="EW9" s="157"/>
      <c r="EX9" s="157"/>
      <c r="EY9" s="157"/>
      <c r="EZ9" s="157"/>
      <c r="FA9" s="157"/>
      <c r="FB9" s="157"/>
      <c r="FC9" s="157"/>
      <c r="FD9" s="157"/>
      <c r="FE9" s="157"/>
      <c r="FF9" s="157"/>
      <c r="FG9" s="157"/>
      <c r="FH9" s="157"/>
      <c r="FI9" s="157"/>
      <c r="FJ9" s="157"/>
      <c r="FK9" s="157"/>
      <c r="FL9" s="157"/>
      <c r="FM9" s="157"/>
      <c r="FN9" s="157"/>
      <c r="FO9" s="157"/>
      <c r="FP9" s="157"/>
      <c r="FQ9" s="157"/>
      <c r="FR9" s="157"/>
      <c r="FS9" s="157"/>
      <c r="FT9" s="157"/>
      <c r="FU9" s="157"/>
      <c r="FV9" s="157"/>
      <c r="FW9" s="157"/>
      <c r="FX9" s="157"/>
      <c r="FY9" s="157"/>
      <c r="FZ9" s="157"/>
      <c r="GA9" s="157"/>
      <c r="GB9" s="157"/>
      <c r="GC9" s="157"/>
      <c r="GD9" s="157"/>
      <c r="GE9" s="157"/>
      <c r="GF9" s="157"/>
      <c r="GG9" s="157"/>
      <c r="GH9" s="157"/>
      <c r="GI9" s="157"/>
      <c r="GJ9" s="157"/>
      <c r="GK9" s="157"/>
      <c r="GL9" s="157"/>
      <c r="GM9" s="157"/>
      <c r="GN9" s="157"/>
      <c r="GO9" s="157"/>
      <c r="GP9" s="157"/>
      <c r="GQ9" s="157"/>
      <c r="GR9" s="157"/>
      <c r="GS9" s="157"/>
      <c r="GT9" s="157"/>
      <c r="GU9" s="157"/>
      <c r="GV9" s="157"/>
      <c r="GW9" s="157"/>
      <c r="GX9" s="157"/>
      <c r="GY9" s="157"/>
      <c r="GZ9" s="157"/>
      <c r="HA9" s="157"/>
      <c r="HB9" s="157"/>
      <c r="HC9" s="157"/>
      <c r="HD9" s="157"/>
      <c r="HE9" s="157"/>
      <c r="HF9" s="157"/>
      <c r="HG9" s="157"/>
      <c r="HH9" s="157"/>
      <c r="HI9" s="157"/>
      <c r="HJ9" s="157"/>
      <c r="HK9" s="157"/>
      <c r="HL9" s="157"/>
      <c r="HM9" s="157"/>
      <c r="HN9" s="157"/>
      <c r="HO9" s="157"/>
      <c r="HP9" s="157"/>
      <c r="HQ9" s="157"/>
      <c r="HR9" s="157"/>
      <c r="HS9" s="157"/>
      <c r="HT9" s="157"/>
      <c r="HU9" s="157"/>
      <c r="HV9" s="157"/>
      <c r="HW9" s="157"/>
      <c r="HX9" s="157"/>
      <c r="HY9" s="157"/>
      <c r="HZ9" s="157"/>
      <c r="IA9" s="157"/>
      <c r="IB9" s="157"/>
      <c r="IC9" s="157"/>
      <c r="ID9" s="157"/>
      <c r="IE9" s="157"/>
      <c r="IF9" s="157"/>
      <c r="IG9" s="157"/>
      <c r="IH9" s="157"/>
      <c r="II9" s="157"/>
      <c r="IJ9" s="157"/>
      <c r="IK9" s="157"/>
      <c r="IL9" s="157"/>
      <c r="IM9" s="157"/>
      <c r="IN9" s="157"/>
      <c r="IO9" s="157"/>
      <c r="IP9" s="157"/>
      <c r="IQ9" s="157"/>
      <c r="IR9" s="157"/>
      <c r="IS9" s="157"/>
      <c r="IT9" s="157"/>
      <c r="IU9" s="157"/>
      <c r="IV9" s="157"/>
    </row>
    <row r="10" spans="1:256" s="158" customFormat="1" ht="19.5" customHeight="1" x14ac:dyDescent="0.2">
      <c r="A10" s="156" t="s">
        <v>189</v>
      </c>
      <c r="B10" s="60"/>
      <c r="C10" s="20">
        <v>464.51612903225805</v>
      </c>
      <c r="D10" s="60"/>
      <c r="E10" s="20">
        <v>2400</v>
      </c>
      <c r="F10" s="20">
        <v>2400</v>
      </c>
      <c r="G10" s="20"/>
      <c r="H10" s="20">
        <v>1933</v>
      </c>
      <c r="I10" s="20"/>
      <c r="J10" s="20">
        <v>467</v>
      </c>
      <c r="K10" s="20"/>
      <c r="L10" s="20">
        <v>2400</v>
      </c>
      <c r="M10" s="20">
        <v>2400</v>
      </c>
      <c r="N10" s="20">
        <v>2400</v>
      </c>
      <c r="O10" s="20"/>
      <c r="P10" s="20">
        <v>2400</v>
      </c>
      <c r="Q10" s="156" t="s">
        <v>189</v>
      </c>
      <c r="R10" s="20"/>
      <c r="S10" s="20">
        <v>2400</v>
      </c>
      <c r="T10" s="20"/>
      <c r="U10" s="20">
        <v>1375</v>
      </c>
      <c r="V10" s="20">
        <v>1375</v>
      </c>
      <c r="W10" s="20">
        <v>1375</v>
      </c>
      <c r="X10" s="20">
        <v>2400</v>
      </c>
      <c r="Y10" s="20">
        <v>2400</v>
      </c>
      <c r="Z10" s="20">
        <v>2400</v>
      </c>
      <c r="AA10" s="20">
        <v>2400</v>
      </c>
      <c r="AB10" s="20">
        <v>2400</v>
      </c>
      <c r="AC10" s="20">
        <v>2400</v>
      </c>
      <c r="AD10" s="20">
        <v>2400</v>
      </c>
      <c r="AE10" s="20">
        <v>2400</v>
      </c>
      <c r="AF10" s="20">
        <v>2400</v>
      </c>
      <c r="AG10" s="20">
        <v>2400</v>
      </c>
      <c r="AH10" s="20">
        <v>2400</v>
      </c>
      <c r="AI10" s="20">
        <v>2400</v>
      </c>
      <c r="AJ10" s="20">
        <v>2400</v>
      </c>
      <c r="AK10" s="20">
        <v>2400</v>
      </c>
      <c r="AL10" s="20">
        <v>2400</v>
      </c>
      <c r="AM10" s="20">
        <v>2400</v>
      </c>
      <c r="AN10" s="20">
        <v>2400</v>
      </c>
      <c r="AO10" s="20">
        <v>2400</v>
      </c>
      <c r="AP10" s="20">
        <v>2400</v>
      </c>
      <c r="AQ10" s="20">
        <v>2400</v>
      </c>
      <c r="AR10" s="20">
        <v>2400</v>
      </c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157"/>
      <c r="BK10" s="157"/>
      <c r="BL10" s="157"/>
      <c r="BM10" s="157"/>
      <c r="BN10" s="157"/>
      <c r="BO10" s="157"/>
      <c r="BP10" s="157"/>
      <c r="BQ10" s="157"/>
      <c r="BR10" s="157"/>
      <c r="BS10" s="157"/>
      <c r="BT10" s="157"/>
      <c r="BU10" s="157"/>
      <c r="BV10" s="157"/>
      <c r="BW10" s="157"/>
      <c r="BX10" s="157"/>
      <c r="BY10" s="157"/>
      <c r="BZ10" s="157"/>
      <c r="CA10" s="157"/>
      <c r="CB10" s="157"/>
      <c r="CC10" s="157"/>
      <c r="CD10" s="157"/>
      <c r="CE10" s="157"/>
      <c r="CF10" s="157"/>
      <c r="CG10" s="157"/>
      <c r="CH10" s="157"/>
      <c r="CI10" s="157"/>
      <c r="CJ10" s="157"/>
      <c r="CK10" s="157"/>
      <c r="CL10" s="157"/>
      <c r="CM10" s="157"/>
      <c r="CN10" s="157"/>
      <c r="CO10" s="157"/>
      <c r="CP10" s="157"/>
      <c r="CQ10" s="157"/>
      <c r="CR10" s="157"/>
      <c r="CS10" s="157"/>
      <c r="CT10" s="157"/>
      <c r="CU10" s="157"/>
      <c r="CV10" s="157"/>
      <c r="CW10" s="157"/>
      <c r="CX10" s="157"/>
      <c r="CY10" s="157"/>
      <c r="CZ10" s="157"/>
      <c r="DA10" s="157"/>
      <c r="DB10" s="157"/>
      <c r="DC10" s="157"/>
      <c r="DD10" s="157"/>
      <c r="DE10" s="157"/>
      <c r="DF10" s="157"/>
      <c r="DG10" s="157"/>
      <c r="DH10" s="157"/>
      <c r="DI10" s="157"/>
      <c r="DJ10" s="157"/>
      <c r="DK10" s="157"/>
      <c r="DL10" s="157"/>
      <c r="DM10" s="157"/>
      <c r="DN10" s="157"/>
      <c r="DO10" s="157"/>
      <c r="DP10" s="157"/>
      <c r="DQ10" s="157"/>
      <c r="DR10" s="157"/>
      <c r="DS10" s="157"/>
      <c r="DT10" s="157"/>
      <c r="DU10" s="157"/>
      <c r="DV10" s="157"/>
      <c r="DW10" s="157"/>
      <c r="DX10" s="157"/>
      <c r="DY10" s="157"/>
      <c r="DZ10" s="157"/>
      <c r="EA10" s="157"/>
      <c r="EB10" s="157"/>
      <c r="EC10" s="157"/>
      <c r="ED10" s="157"/>
      <c r="EE10" s="157"/>
      <c r="EF10" s="157"/>
      <c r="EG10" s="157"/>
      <c r="EH10" s="157"/>
      <c r="EI10" s="157"/>
      <c r="EJ10" s="157"/>
      <c r="EK10" s="157"/>
      <c r="EL10" s="157"/>
      <c r="EM10" s="157"/>
      <c r="EN10" s="157"/>
      <c r="EO10" s="157"/>
      <c r="EP10" s="157"/>
      <c r="EQ10" s="157"/>
      <c r="ER10" s="157"/>
      <c r="ES10" s="157"/>
      <c r="ET10" s="157"/>
      <c r="EU10" s="157"/>
      <c r="EV10" s="157"/>
      <c r="EW10" s="157"/>
      <c r="EX10" s="157"/>
      <c r="EY10" s="157"/>
      <c r="EZ10" s="157"/>
      <c r="FA10" s="157"/>
      <c r="FB10" s="157"/>
      <c r="FC10" s="157"/>
      <c r="FD10" s="157"/>
      <c r="FE10" s="157"/>
      <c r="FF10" s="157"/>
      <c r="FG10" s="157"/>
      <c r="FH10" s="157"/>
      <c r="FI10" s="157"/>
      <c r="FJ10" s="157"/>
      <c r="FK10" s="157"/>
      <c r="FL10" s="157"/>
      <c r="FM10" s="157"/>
      <c r="FN10" s="157"/>
      <c r="FO10" s="157"/>
      <c r="FP10" s="157"/>
      <c r="FQ10" s="157"/>
      <c r="FR10" s="157"/>
      <c r="FS10" s="157"/>
      <c r="FT10" s="157"/>
      <c r="FU10" s="157"/>
      <c r="FV10" s="157"/>
      <c r="FW10" s="157"/>
      <c r="FX10" s="157"/>
      <c r="FY10" s="157"/>
      <c r="FZ10" s="157"/>
      <c r="GA10" s="157"/>
      <c r="GB10" s="157"/>
      <c r="GC10" s="157"/>
      <c r="GD10" s="157"/>
      <c r="GE10" s="157"/>
      <c r="GF10" s="157"/>
      <c r="GG10" s="157"/>
      <c r="GH10" s="157"/>
      <c r="GI10" s="157"/>
      <c r="GJ10" s="157"/>
      <c r="GK10" s="157"/>
      <c r="GL10" s="157"/>
      <c r="GM10" s="157"/>
      <c r="GN10" s="157"/>
      <c r="GO10" s="157"/>
      <c r="GP10" s="157"/>
      <c r="GQ10" s="157"/>
      <c r="GR10" s="157"/>
      <c r="GS10" s="157"/>
      <c r="GT10" s="157"/>
      <c r="GU10" s="157"/>
      <c r="GV10" s="157"/>
      <c r="GW10" s="157"/>
      <c r="GX10" s="157"/>
      <c r="GY10" s="157"/>
      <c r="GZ10" s="157"/>
      <c r="HA10" s="157"/>
      <c r="HB10" s="157"/>
      <c r="HC10" s="157"/>
      <c r="HD10" s="157"/>
      <c r="HE10" s="157"/>
      <c r="HF10" s="157"/>
      <c r="HG10" s="157"/>
      <c r="HH10" s="157"/>
      <c r="HI10" s="157"/>
      <c r="HJ10" s="157"/>
      <c r="HK10" s="157"/>
      <c r="HL10" s="157"/>
      <c r="HM10" s="157"/>
      <c r="HN10" s="157"/>
      <c r="HO10" s="157"/>
      <c r="HP10" s="157"/>
      <c r="HQ10" s="157"/>
      <c r="HR10" s="157"/>
      <c r="HS10" s="157"/>
      <c r="HT10" s="157"/>
      <c r="HU10" s="157"/>
      <c r="HV10" s="157"/>
      <c r="HW10" s="157"/>
      <c r="HX10" s="157"/>
      <c r="HY10" s="157"/>
      <c r="HZ10" s="157"/>
      <c r="IA10" s="157"/>
      <c r="IB10" s="157"/>
      <c r="IC10" s="157"/>
      <c r="ID10" s="157"/>
      <c r="IE10" s="157"/>
      <c r="IF10" s="157"/>
      <c r="IG10" s="157"/>
      <c r="IH10" s="157"/>
      <c r="II10" s="157"/>
      <c r="IJ10" s="157"/>
      <c r="IK10" s="157"/>
      <c r="IL10" s="157"/>
      <c r="IM10" s="157"/>
      <c r="IN10" s="157"/>
      <c r="IO10" s="157"/>
      <c r="IP10" s="157"/>
      <c r="IQ10" s="157"/>
      <c r="IR10" s="157"/>
      <c r="IS10" s="157"/>
      <c r="IT10" s="157"/>
      <c r="IU10" s="157"/>
      <c r="IV10" s="157"/>
    </row>
    <row r="11" spans="1:256" s="155" customFormat="1" ht="19.5" customHeight="1" x14ac:dyDescent="0.25">
      <c r="A11" s="159" t="s">
        <v>190</v>
      </c>
      <c r="B11" s="162" t="s">
        <v>191</v>
      </c>
      <c r="C11" s="163">
        <f>IFERROR(ROUND((C12/C13),4),0)</f>
        <v>1</v>
      </c>
      <c r="D11" s="162" t="s">
        <v>191</v>
      </c>
      <c r="E11" s="163">
        <f>IFERROR(ROUND((E12/E13),4),0)</f>
        <v>0.98070000000000002</v>
      </c>
      <c r="F11" s="163">
        <f>IFERROR(ROUND((F12/F13),4),0)</f>
        <v>0.85460000000000003</v>
      </c>
      <c r="G11" s="161" t="str">
        <f>B11</f>
        <v>≥ 70%</v>
      </c>
      <c r="H11" s="163">
        <f t="shared" ref="H11:AR11" si="2">IFERROR(ROUND((H12/H13),4),0)</f>
        <v>0.87360000000000004</v>
      </c>
      <c r="I11" s="161" t="str">
        <f>B11</f>
        <v>≥ 70%</v>
      </c>
      <c r="J11" s="163">
        <f t="shared" si="2"/>
        <v>0.80579999999999996</v>
      </c>
      <c r="K11" s="161" t="str">
        <f>B11</f>
        <v>≥ 70%</v>
      </c>
      <c r="L11" s="163">
        <f t="shared" si="2"/>
        <v>0.86609999999999998</v>
      </c>
      <c r="M11" s="163">
        <f t="shared" si="2"/>
        <v>0.82579999999999998</v>
      </c>
      <c r="N11" s="163">
        <f t="shared" si="2"/>
        <v>0.86599999999999999</v>
      </c>
      <c r="O11" s="161" t="s">
        <v>191</v>
      </c>
      <c r="P11" s="163">
        <f t="shared" si="2"/>
        <v>0</v>
      </c>
      <c r="Q11" s="159" t="s">
        <v>190</v>
      </c>
      <c r="R11" s="163" t="s">
        <v>191</v>
      </c>
      <c r="S11" s="163">
        <f t="shared" si="2"/>
        <v>0</v>
      </c>
      <c r="T11" s="163" t="s">
        <v>191</v>
      </c>
      <c r="U11" s="163">
        <f t="shared" si="2"/>
        <v>0.87709999999999999</v>
      </c>
      <c r="V11" s="163">
        <f t="shared" si="2"/>
        <v>0.89880000000000004</v>
      </c>
      <c r="W11" s="163">
        <f t="shared" si="2"/>
        <v>1</v>
      </c>
      <c r="X11" s="163">
        <f t="shared" si="2"/>
        <v>0</v>
      </c>
      <c r="Y11" s="163">
        <f t="shared" si="2"/>
        <v>0</v>
      </c>
      <c r="Z11" s="163">
        <f t="shared" si="2"/>
        <v>0</v>
      </c>
      <c r="AA11" s="163">
        <f t="shared" si="2"/>
        <v>0</v>
      </c>
      <c r="AB11" s="163">
        <f t="shared" si="2"/>
        <v>0</v>
      </c>
      <c r="AC11" s="163">
        <f t="shared" si="2"/>
        <v>0</v>
      </c>
      <c r="AD11" s="163">
        <f t="shared" si="2"/>
        <v>0</v>
      </c>
      <c r="AE11" s="163">
        <f t="shared" si="2"/>
        <v>0</v>
      </c>
      <c r="AF11" s="163">
        <f t="shared" si="2"/>
        <v>0</v>
      </c>
      <c r="AG11" s="163">
        <f t="shared" si="2"/>
        <v>0</v>
      </c>
      <c r="AH11" s="163">
        <f t="shared" si="2"/>
        <v>0</v>
      </c>
      <c r="AI11" s="163">
        <f t="shared" si="2"/>
        <v>0</v>
      </c>
      <c r="AJ11" s="163">
        <f t="shared" si="2"/>
        <v>0</v>
      </c>
      <c r="AK11" s="163">
        <f t="shared" si="2"/>
        <v>0</v>
      </c>
      <c r="AL11" s="163">
        <f t="shared" si="2"/>
        <v>0</v>
      </c>
      <c r="AM11" s="163">
        <f t="shared" si="2"/>
        <v>0</v>
      </c>
      <c r="AN11" s="163">
        <f t="shared" si="2"/>
        <v>0</v>
      </c>
      <c r="AO11" s="163">
        <f t="shared" si="2"/>
        <v>0</v>
      </c>
      <c r="AP11" s="163">
        <f t="shared" si="2"/>
        <v>0</v>
      </c>
      <c r="AQ11" s="163">
        <f t="shared" si="2"/>
        <v>0</v>
      </c>
      <c r="AR11" s="163">
        <f t="shared" si="2"/>
        <v>0</v>
      </c>
    </row>
    <row r="12" spans="1:256" s="158" customFormat="1" ht="19.5" customHeight="1" x14ac:dyDescent="0.2">
      <c r="A12" s="156" t="s">
        <v>192</v>
      </c>
      <c r="B12" s="60"/>
      <c r="C12" s="20">
        <v>122</v>
      </c>
      <c r="D12" s="60"/>
      <c r="E12" s="20">
        <v>2029</v>
      </c>
      <c r="F12" s="20">
        <v>1922</v>
      </c>
      <c r="G12" s="20"/>
      <c r="H12" s="91">
        <v>1707</v>
      </c>
      <c r="I12" s="20"/>
      <c r="J12" s="91">
        <v>195</v>
      </c>
      <c r="K12" s="20"/>
      <c r="L12" s="20">
        <f>J12+H12</f>
        <v>1902</v>
      </c>
      <c r="M12" s="20">
        <v>1692</v>
      </c>
      <c r="N12" s="20">
        <v>1803</v>
      </c>
      <c r="O12" s="20"/>
      <c r="P12" s="20"/>
      <c r="Q12" s="156" t="s">
        <v>192</v>
      </c>
      <c r="R12" s="20"/>
      <c r="S12" s="20"/>
      <c r="T12" s="20"/>
      <c r="U12" s="57">
        <v>1278</v>
      </c>
      <c r="V12" s="20">
        <v>1021</v>
      </c>
      <c r="W12" s="20">
        <v>936</v>
      </c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7"/>
      <c r="BF12" s="157"/>
      <c r="BG12" s="157"/>
      <c r="BH12" s="157"/>
      <c r="BI12" s="157"/>
      <c r="BJ12" s="157"/>
      <c r="BK12" s="157"/>
      <c r="BL12" s="157"/>
      <c r="BM12" s="157"/>
      <c r="BN12" s="157"/>
      <c r="BO12" s="157"/>
      <c r="BP12" s="157"/>
      <c r="BQ12" s="157"/>
      <c r="BR12" s="157"/>
      <c r="BS12" s="157"/>
      <c r="BT12" s="157"/>
      <c r="BU12" s="157"/>
      <c r="BV12" s="157"/>
      <c r="BW12" s="157"/>
      <c r="BX12" s="157"/>
      <c r="BY12" s="157"/>
      <c r="BZ12" s="157"/>
      <c r="CA12" s="157"/>
      <c r="CB12" s="157"/>
      <c r="CC12" s="157"/>
      <c r="CD12" s="157"/>
      <c r="CE12" s="157"/>
      <c r="CF12" s="157"/>
      <c r="CG12" s="157"/>
      <c r="CH12" s="157"/>
      <c r="CI12" s="157"/>
      <c r="CJ12" s="157"/>
      <c r="CK12" s="157"/>
      <c r="CL12" s="157"/>
      <c r="CM12" s="157"/>
      <c r="CN12" s="157"/>
      <c r="CO12" s="157"/>
      <c r="CP12" s="157"/>
      <c r="CQ12" s="157"/>
      <c r="CR12" s="157"/>
      <c r="CS12" s="157"/>
      <c r="CT12" s="157"/>
      <c r="CU12" s="157"/>
      <c r="CV12" s="157"/>
      <c r="CW12" s="157"/>
      <c r="CX12" s="157"/>
      <c r="CY12" s="157"/>
      <c r="CZ12" s="157"/>
      <c r="DA12" s="157"/>
      <c r="DB12" s="157"/>
      <c r="DC12" s="157"/>
      <c r="DD12" s="157"/>
      <c r="DE12" s="157"/>
      <c r="DF12" s="157"/>
      <c r="DG12" s="157"/>
      <c r="DH12" s="157"/>
      <c r="DI12" s="157"/>
      <c r="DJ12" s="157"/>
      <c r="DK12" s="157"/>
      <c r="DL12" s="157"/>
      <c r="DM12" s="157"/>
      <c r="DN12" s="157"/>
      <c r="DO12" s="157"/>
      <c r="DP12" s="157"/>
      <c r="DQ12" s="157"/>
      <c r="DR12" s="157"/>
      <c r="DS12" s="157"/>
      <c r="DT12" s="157"/>
      <c r="DU12" s="157"/>
      <c r="DV12" s="157"/>
      <c r="DW12" s="157"/>
      <c r="DX12" s="157"/>
      <c r="DY12" s="157"/>
      <c r="DZ12" s="157"/>
      <c r="EA12" s="157"/>
      <c r="EB12" s="157"/>
      <c r="EC12" s="157"/>
      <c r="ED12" s="157"/>
      <c r="EE12" s="157"/>
      <c r="EF12" s="157"/>
      <c r="EG12" s="157"/>
      <c r="EH12" s="157"/>
      <c r="EI12" s="157"/>
      <c r="EJ12" s="157"/>
      <c r="EK12" s="157"/>
      <c r="EL12" s="157"/>
      <c r="EM12" s="157"/>
      <c r="EN12" s="157"/>
      <c r="EO12" s="157"/>
      <c r="EP12" s="157"/>
      <c r="EQ12" s="157"/>
      <c r="ER12" s="157"/>
      <c r="ES12" s="157"/>
      <c r="ET12" s="157"/>
      <c r="EU12" s="157"/>
      <c r="EV12" s="157"/>
      <c r="EW12" s="157"/>
      <c r="EX12" s="157"/>
      <c r="EY12" s="157"/>
      <c r="EZ12" s="157"/>
      <c r="FA12" s="157"/>
      <c r="FB12" s="157"/>
      <c r="FC12" s="157"/>
      <c r="FD12" s="157"/>
      <c r="FE12" s="157"/>
      <c r="FF12" s="157"/>
      <c r="FG12" s="157"/>
      <c r="FH12" s="157"/>
      <c r="FI12" s="157"/>
      <c r="FJ12" s="157"/>
      <c r="FK12" s="157"/>
      <c r="FL12" s="157"/>
      <c r="FM12" s="157"/>
      <c r="FN12" s="157"/>
      <c r="FO12" s="157"/>
      <c r="FP12" s="157"/>
      <c r="FQ12" s="157"/>
      <c r="FR12" s="157"/>
      <c r="FS12" s="157"/>
      <c r="FT12" s="157"/>
      <c r="FU12" s="157"/>
      <c r="FV12" s="157"/>
      <c r="FW12" s="157"/>
      <c r="FX12" s="157"/>
      <c r="FY12" s="157"/>
      <c r="FZ12" s="157"/>
      <c r="GA12" s="157"/>
      <c r="GB12" s="157"/>
      <c r="GC12" s="157"/>
      <c r="GD12" s="157"/>
      <c r="GE12" s="157"/>
      <c r="GF12" s="157"/>
      <c r="GG12" s="157"/>
      <c r="GH12" s="157"/>
      <c r="GI12" s="157"/>
      <c r="GJ12" s="157"/>
      <c r="GK12" s="157"/>
      <c r="GL12" s="157"/>
      <c r="GM12" s="157"/>
      <c r="GN12" s="157"/>
      <c r="GO12" s="157"/>
      <c r="GP12" s="157"/>
      <c r="GQ12" s="157"/>
      <c r="GR12" s="157"/>
      <c r="GS12" s="157"/>
      <c r="GT12" s="157"/>
      <c r="GU12" s="157"/>
      <c r="GV12" s="157"/>
      <c r="GW12" s="157"/>
      <c r="GX12" s="157"/>
      <c r="GY12" s="157"/>
      <c r="GZ12" s="157"/>
      <c r="HA12" s="157"/>
      <c r="HB12" s="157"/>
      <c r="HC12" s="157"/>
      <c r="HD12" s="157"/>
      <c r="HE12" s="157"/>
      <c r="HF12" s="157"/>
      <c r="HG12" s="157"/>
      <c r="HH12" s="157"/>
      <c r="HI12" s="157"/>
      <c r="HJ12" s="157"/>
      <c r="HK12" s="157"/>
      <c r="HL12" s="157"/>
      <c r="HM12" s="157"/>
      <c r="HN12" s="157"/>
      <c r="HO12" s="157"/>
      <c r="HP12" s="157"/>
      <c r="HQ12" s="157"/>
      <c r="HR12" s="157"/>
      <c r="HS12" s="157"/>
      <c r="HT12" s="157"/>
      <c r="HU12" s="157"/>
      <c r="HV12" s="157"/>
      <c r="HW12" s="157"/>
      <c r="HX12" s="157"/>
      <c r="HY12" s="157"/>
      <c r="HZ12" s="157"/>
      <c r="IA12" s="157"/>
      <c r="IB12" s="157"/>
      <c r="IC12" s="157"/>
      <c r="ID12" s="157"/>
      <c r="IE12" s="157"/>
      <c r="IF12" s="157"/>
      <c r="IG12" s="157"/>
      <c r="IH12" s="157"/>
      <c r="II12" s="157"/>
      <c r="IJ12" s="157"/>
      <c r="IK12" s="157"/>
      <c r="IL12" s="157"/>
      <c r="IM12" s="157"/>
      <c r="IN12" s="157"/>
      <c r="IO12" s="157"/>
      <c r="IP12" s="157"/>
      <c r="IQ12" s="157"/>
      <c r="IR12" s="157"/>
      <c r="IS12" s="157"/>
      <c r="IT12" s="157"/>
      <c r="IU12" s="157"/>
      <c r="IV12" s="157"/>
    </row>
    <row r="13" spans="1:256" s="158" customFormat="1" ht="19.5" customHeight="1" x14ac:dyDescent="0.2">
      <c r="A13" s="156" t="s">
        <v>193</v>
      </c>
      <c r="B13" s="60"/>
      <c r="C13" s="20">
        <v>122</v>
      </c>
      <c r="D13" s="60"/>
      <c r="E13" s="20">
        <v>2069</v>
      </c>
      <c r="F13" s="20">
        <v>2249</v>
      </c>
      <c r="G13" s="20"/>
      <c r="H13" s="91">
        <v>1954</v>
      </c>
      <c r="I13" s="20"/>
      <c r="J13" s="91">
        <v>242</v>
      </c>
      <c r="K13" s="20"/>
      <c r="L13" s="20">
        <f>J13+H13</f>
        <v>2196</v>
      </c>
      <c r="M13" s="20">
        <v>2049</v>
      </c>
      <c r="N13" s="20">
        <v>2082</v>
      </c>
      <c r="O13" s="20"/>
      <c r="P13" s="20"/>
      <c r="Q13" s="156" t="s">
        <v>193</v>
      </c>
      <c r="R13" s="20"/>
      <c r="S13" s="20"/>
      <c r="T13" s="20"/>
      <c r="U13" s="57">
        <v>1457</v>
      </c>
      <c r="V13" s="20">
        <v>1136</v>
      </c>
      <c r="W13" s="20">
        <v>936</v>
      </c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7"/>
      <c r="BF13" s="157"/>
      <c r="BG13" s="157"/>
      <c r="BH13" s="157"/>
      <c r="BI13" s="157"/>
      <c r="BJ13" s="157"/>
      <c r="BK13" s="157"/>
      <c r="BL13" s="157"/>
      <c r="BM13" s="157"/>
      <c r="BN13" s="157"/>
      <c r="BO13" s="157"/>
      <c r="BP13" s="157"/>
      <c r="BQ13" s="157"/>
      <c r="BR13" s="157"/>
      <c r="BS13" s="157"/>
      <c r="BT13" s="157"/>
      <c r="BU13" s="157"/>
      <c r="BV13" s="157"/>
      <c r="BW13" s="157"/>
      <c r="BX13" s="157"/>
      <c r="BY13" s="157"/>
      <c r="BZ13" s="157"/>
      <c r="CA13" s="157"/>
      <c r="CB13" s="157"/>
      <c r="CC13" s="157"/>
      <c r="CD13" s="157"/>
      <c r="CE13" s="157"/>
      <c r="CF13" s="157"/>
      <c r="CG13" s="157"/>
      <c r="CH13" s="157"/>
      <c r="CI13" s="157"/>
      <c r="CJ13" s="157"/>
      <c r="CK13" s="157"/>
      <c r="CL13" s="157"/>
      <c r="CM13" s="157"/>
      <c r="CN13" s="157"/>
      <c r="CO13" s="157"/>
      <c r="CP13" s="157"/>
      <c r="CQ13" s="157"/>
      <c r="CR13" s="157"/>
      <c r="CS13" s="157"/>
      <c r="CT13" s="157"/>
      <c r="CU13" s="157"/>
      <c r="CV13" s="157"/>
      <c r="CW13" s="157"/>
      <c r="CX13" s="157"/>
      <c r="CY13" s="157"/>
      <c r="CZ13" s="157"/>
      <c r="DA13" s="157"/>
      <c r="DB13" s="157"/>
      <c r="DC13" s="157"/>
      <c r="DD13" s="157"/>
      <c r="DE13" s="157"/>
      <c r="DF13" s="157"/>
      <c r="DG13" s="157"/>
      <c r="DH13" s="157"/>
      <c r="DI13" s="157"/>
      <c r="DJ13" s="157"/>
      <c r="DK13" s="157"/>
      <c r="DL13" s="157"/>
      <c r="DM13" s="157"/>
      <c r="DN13" s="157"/>
      <c r="DO13" s="157"/>
      <c r="DP13" s="157"/>
      <c r="DQ13" s="157"/>
      <c r="DR13" s="157"/>
      <c r="DS13" s="157"/>
      <c r="DT13" s="157"/>
      <c r="DU13" s="157"/>
      <c r="DV13" s="157"/>
      <c r="DW13" s="157"/>
      <c r="DX13" s="157"/>
      <c r="DY13" s="157"/>
      <c r="DZ13" s="157"/>
      <c r="EA13" s="157"/>
      <c r="EB13" s="157"/>
      <c r="EC13" s="157"/>
      <c r="ED13" s="157"/>
      <c r="EE13" s="157"/>
      <c r="EF13" s="157"/>
      <c r="EG13" s="157"/>
      <c r="EH13" s="157"/>
      <c r="EI13" s="157"/>
      <c r="EJ13" s="157"/>
      <c r="EK13" s="157"/>
      <c r="EL13" s="157"/>
      <c r="EM13" s="157"/>
      <c r="EN13" s="157"/>
      <c r="EO13" s="157"/>
      <c r="EP13" s="157"/>
      <c r="EQ13" s="157"/>
      <c r="ER13" s="157"/>
      <c r="ES13" s="157"/>
      <c r="ET13" s="157"/>
      <c r="EU13" s="157"/>
      <c r="EV13" s="157"/>
      <c r="EW13" s="157"/>
      <c r="EX13" s="157"/>
      <c r="EY13" s="157"/>
      <c r="EZ13" s="157"/>
      <c r="FA13" s="157"/>
      <c r="FB13" s="157"/>
      <c r="FC13" s="157"/>
      <c r="FD13" s="157"/>
      <c r="FE13" s="157"/>
      <c r="FF13" s="157"/>
      <c r="FG13" s="157"/>
      <c r="FH13" s="157"/>
      <c r="FI13" s="157"/>
      <c r="FJ13" s="157"/>
      <c r="FK13" s="157"/>
      <c r="FL13" s="157"/>
      <c r="FM13" s="157"/>
      <c r="FN13" s="157"/>
      <c r="FO13" s="157"/>
      <c r="FP13" s="157"/>
      <c r="FQ13" s="157"/>
      <c r="FR13" s="157"/>
      <c r="FS13" s="157"/>
      <c r="FT13" s="157"/>
      <c r="FU13" s="157"/>
      <c r="FV13" s="157"/>
      <c r="FW13" s="157"/>
      <c r="FX13" s="157"/>
      <c r="FY13" s="157"/>
      <c r="FZ13" s="157"/>
      <c r="GA13" s="157"/>
      <c r="GB13" s="157"/>
      <c r="GC13" s="157"/>
      <c r="GD13" s="157"/>
      <c r="GE13" s="157"/>
      <c r="GF13" s="157"/>
      <c r="GG13" s="157"/>
      <c r="GH13" s="157"/>
      <c r="GI13" s="157"/>
      <c r="GJ13" s="157"/>
      <c r="GK13" s="157"/>
      <c r="GL13" s="157"/>
      <c r="GM13" s="157"/>
      <c r="GN13" s="157"/>
      <c r="GO13" s="157"/>
      <c r="GP13" s="157"/>
      <c r="GQ13" s="157"/>
      <c r="GR13" s="157"/>
      <c r="GS13" s="157"/>
      <c r="GT13" s="157"/>
      <c r="GU13" s="157"/>
      <c r="GV13" s="157"/>
      <c r="GW13" s="157"/>
      <c r="GX13" s="157"/>
      <c r="GY13" s="157"/>
      <c r="GZ13" s="157"/>
      <c r="HA13" s="157"/>
      <c r="HB13" s="157"/>
      <c r="HC13" s="157"/>
      <c r="HD13" s="157"/>
      <c r="HE13" s="157"/>
      <c r="HF13" s="157"/>
      <c r="HG13" s="157"/>
      <c r="HH13" s="157"/>
      <c r="HI13" s="157"/>
      <c r="HJ13" s="157"/>
      <c r="HK13" s="157"/>
      <c r="HL13" s="157"/>
      <c r="HM13" s="157"/>
      <c r="HN13" s="157"/>
      <c r="HO13" s="157"/>
      <c r="HP13" s="157"/>
      <c r="HQ13" s="157"/>
      <c r="HR13" s="157"/>
      <c r="HS13" s="157"/>
      <c r="HT13" s="157"/>
      <c r="HU13" s="157"/>
      <c r="HV13" s="157"/>
      <c r="HW13" s="157"/>
      <c r="HX13" s="157"/>
      <c r="HY13" s="157"/>
      <c r="HZ13" s="157"/>
      <c r="IA13" s="157"/>
      <c r="IB13" s="157"/>
      <c r="IC13" s="157"/>
      <c r="ID13" s="157"/>
      <c r="IE13" s="157"/>
      <c r="IF13" s="157"/>
      <c r="IG13" s="157"/>
      <c r="IH13" s="157"/>
      <c r="II13" s="157"/>
      <c r="IJ13" s="157"/>
      <c r="IK13" s="157"/>
      <c r="IL13" s="157"/>
      <c r="IM13" s="157"/>
      <c r="IN13" s="157"/>
      <c r="IO13" s="157"/>
      <c r="IP13" s="157"/>
      <c r="IQ13" s="157"/>
      <c r="IR13" s="157"/>
      <c r="IS13" s="157"/>
      <c r="IT13" s="157"/>
      <c r="IU13" s="157"/>
      <c r="IV13" s="157"/>
    </row>
    <row r="14" spans="1:256" s="155" customFormat="1" ht="22.5" customHeight="1" x14ac:dyDescent="0.25">
      <c r="A14" s="159" t="s">
        <v>194</v>
      </c>
      <c r="B14" s="162" t="s">
        <v>195</v>
      </c>
      <c r="C14" s="163">
        <f>IFERROR(ROUND((C15/C16),4),0)</f>
        <v>1</v>
      </c>
      <c r="D14" s="162" t="s">
        <v>195</v>
      </c>
      <c r="E14" s="163">
        <f>IFERROR(ROUND((E15/E16),4),0)</f>
        <v>1</v>
      </c>
      <c r="F14" s="163">
        <f>IFERROR(ROUND((F15/F16),4),0)</f>
        <v>1</v>
      </c>
      <c r="G14" s="161" t="str">
        <f>B14</f>
        <v>≥ 99%</v>
      </c>
      <c r="H14" s="163">
        <f t="shared" ref="H14:AR14" si="3">IFERROR(ROUND((H15/H16),4),0)</f>
        <v>1</v>
      </c>
      <c r="I14" s="161" t="str">
        <f>B14</f>
        <v>≥ 99%</v>
      </c>
      <c r="J14" s="163">
        <f t="shared" si="3"/>
        <v>1</v>
      </c>
      <c r="K14" s="161" t="str">
        <f>B14</f>
        <v>≥ 99%</v>
      </c>
      <c r="L14" s="163">
        <f t="shared" si="3"/>
        <v>1</v>
      </c>
      <c r="M14" s="163">
        <f t="shared" si="3"/>
        <v>1</v>
      </c>
      <c r="N14" s="163">
        <f t="shared" si="3"/>
        <v>1</v>
      </c>
      <c r="O14" s="161" t="s">
        <v>195</v>
      </c>
      <c r="P14" s="163">
        <f t="shared" si="3"/>
        <v>0</v>
      </c>
      <c r="Q14" s="159" t="s">
        <v>194</v>
      </c>
      <c r="R14" s="163" t="s">
        <v>195</v>
      </c>
      <c r="S14" s="163">
        <f t="shared" si="3"/>
        <v>0</v>
      </c>
      <c r="T14" s="163" t="s">
        <v>195</v>
      </c>
      <c r="U14" s="163">
        <f t="shared" si="3"/>
        <v>1</v>
      </c>
      <c r="V14" s="163">
        <f t="shared" si="3"/>
        <v>1</v>
      </c>
      <c r="W14" s="163">
        <f t="shared" si="3"/>
        <v>1</v>
      </c>
      <c r="X14" s="163">
        <f t="shared" si="3"/>
        <v>0</v>
      </c>
      <c r="Y14" s="163">
        <f t="shared" si="3"/>
        <v>0</v>
      </c>
      <c r="Z14" s="163">
        <f t="shared" si="3"/>
        <v>0</v>
      </c>
      <c r="AA14" s="163">
        <f t="shared" si="3"/>
        <v>0</v>
      </c>
      <c r="AB14" s="163">
        <f t="shared" si="3"/>
        <v>0</v>
      </c>
      <c r="AC14" s="163">
        <f t="shared" si="3"/>
        <v>0</v>
      </c>
      <c r="AD14" s="163">
        <f t="shared" si="3"/>
        <v>0</v>
      </c>
      <c r="AE14" s="163">
        <f t="shared" si="3"/>
        <v>0</v>
      </c>
      <c r="AF14" s="163">
        <f t="shared" si="3"/>
        <v>0</v>
      </c>
      <c r="AG14" s="163">
        <f t="shared" si="3"/>
        <v>0</v>
      </c>
      <c r="AH14" s="163">
        <f t="shared" si="3"/>
        <v>0</v>
      </c>
      <c r="AI14" s="163">
        <f t="shared" si="3"/>
        <v>0</v>
      </c>
      <c r="AJ14" s="163">
        <f t="shared" si="3"/>
        <v>0</v>
      </c>
      <c r="AK14" s="163">
        <f t="shared" si="3"/>
        <v>0</v>
      </c>
      <c r="AL14" s="163">
        <f t="shared" si="3"/>
        <v>0</v>
      </c>
      <c r="AM14" s="163">
        <f t="shared" si="3"/>
        <v>0</v>
      </c>
      <c r="AN14" s="163">
        <f t="shared" si="3"/>
        <v>0</v>
      </c>
      <c r="AO14" s="163">
        <f t="shared" si="3"/>
        <v>0</v>
      </c>
      <c r="AP14" s="163">
        <f t="shared" si="3"/>
        <v>0</v>
      </c>
      <c r="AQ14" s="163">
        <f t="shared" si="3"/>
        <v>0</v>
      </c>
      <c r="AR14" s="163">
        <f t="shared" si="3"/>
        <v>0</v>
      </c>
    </row>
    <row r="15" spans="1:256" s="158" customFormat="1" ht="19.5" customHeight="1" x14ac:dyDescent="0.2">
      <c r="A15" s="156" t="s">
        <v>196</v>
      </c>
      <c r="B15" s="60"/>
      <c r="C15" s="20">
        <v>69983</v>
      </c>
      <c r="D15" s="60"/>
      <c r="E15" s="20">
        <v>71513</v>
      </c>
      <c r="F15" s="20">
        <v>60613</v>
      </c>
      <c r="G15" s="20"/>
      <c r="H15" s="164">
        <v>65663</v>
      </c>
      <c r="I15" s="165"/>
      <c r="J15" s="164">
        <v>60656</v>
      </c>
      <c r="K15" s="20"/>
      <c r="L15" s="20">
        <f>J15</f>
        <v>60656</v>
      </c>
      <c r="M15" s="20">
        <v>57209</v>
      </c>
      <c r="N15" s="20">
        <v>63067</v>
      </c>
      <c r="O15" s="20"/>
      <c r="P15" s="20"/>
      <c r="Q15" s="156" t="s">
        <v>196</v>
      </c>
      <c r="R15" s="20"/>
      <c r="S15" s="20"/>
      <c r="T15" s="20"/>
      <c r="U15" s="57">
        <v>54282</v>
      </c>
      <c r="V15" s="20">
        <v>47645</v>
      </c>
      <c r="W15" s="20">
        <v>41923</v>
      </c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  <c r="BR15" s="157"/>
      <c r="BS15" s="157"/>
      <c r="BT15" s="157"/>
      <c r="BU15" s="157"/>
      <c r="BV15" s="157"/>
      <c r="BW15" s="157"/>
      <c r="BX15" s="157"/>
      <c r="BY15" s="157"/>
      <c r="BZ15" s="157"/>
      <c r="CA15" s="157"/>
      <c r="CB15" s="157"/>
      <c r="CC15" s="157"/>
      <c r="CD15" s="157"/>
      <c r="CE15" s="157"/>
      <c r="CF15" s="157"/>
      <c r="CG15" s="157"/>
      <c r="CH15" s="157"/>
      <c r="CI15" s="157"/>
      <c r="CJ15" s="157"/>
      <c r="CK15" s="157"/>
      <c r="CL15" s="157"/>
      <c r="CM15" s="157"/>
      <c r="CN15" s="157"/>
      <c r="CO15" s="157"/>
      <c r="CP15" s="157"/>
      <c r="CQ15" s="157"/>
      <c r="CR15" s="157"/>
      <c r="CS15" s="157"/>
      <c r="CT15" s="157"/>
      <c r="CU15" s="157"/>
      <c r="CV15" s="157"/>
      <c r="CW15" s="157"/>
      <c r="CX15" s="157"/>
      <c r="CY15" s="157"/>
      <c r="CZ15" s="157"/>
      <c r="DA15" s="157"/>
      <c r="DB15" s="157"/>
      <c r="DC15" s="157"/>
      <c r="DD15" s="157"/>
      <c r="DE15" s="157"/>
      <c r="DF15" s="157"/>
      <c r="DG15" s="157"/>
      <c r="DH15" s="157"/>
      <c r="DI15" s="157"/>
      <c r="DJ15" s="157"/>
      <c r="DK15" s="157"/>
      <c r="DL15" s="157"/>
      <c r="DM15" s="157"/>
      <c r="DN15" s="157"/>
      <c r="DO15" s="157"/>
      <c r="DP15" s="157"/>
      <c r="DQ15" s="157"/>
      <c r="DR15" s="157"/>
      <c r="DS15" s="157"/>
      <c r="DT15" s="157"/>
      <c r="DU15" s="157"/>
      <c r="DV15" s="157"/>
      <c r="DW15" s="157"/>
      <c r="DX15" s="157"/>
      <c r="DY15" s="157"/>
      <c r="DZ15" s="157"/>
      <c r="EA15" s="157"/>
      <c r="EB15" s="157"/>
      <c r="EC15" s="157"/>
      <c r="ED15" s="157"/>
      <c r="EE15" s="157"/>
      <c r="EF15" s="157"/>
      <c r="EG15" s="157"/>
      <c r="EH15" s="157"/>
      <c r="EI15" s="157"/>
      <c r="EJ15" s="157"/>
      <c r="EK15" s="157"/>
      <c r="EL15" s="157"/>
      <c r="EM15" s="157"/>
      <c r="EN15" s="157"/>
      <c r="EO15" s="157"/>
      <c r="EP15" s="157"/>
      <c r="EQ15" s="157"/>
      <c r="ER15" s="157"/>
      <c r="ES15" s="157"/>
      <c r="ET15" s="157"/>
      <c r="EU15" s="157"/>
      <c r="EV15" s="157"/>
      <c r="EW15" s="157"/>
      <c r="EX15" s="157"/>
      <c r="EY15" s="157"/>
      <c r="EZ15" s="157"/>
      <c r="FA15" s="157"/>
      <c r="FB15" s="157"/>
      <c r="FC15" s="157"/>
      <c r="FD15" s="157"/>
      <c r="FE15" s="157"/>
      <c r="FF15" s="157"/>
      <c r="FG15" s="157"/>
      <c r="FH15" s="157"/>
      <c r="FI15" s="157"/>
      <c r="FJ15" s="157"/>
      <c r="FK15" s="157"/>
      <c r="FL15" s="157"/>
      <c r="FM15" s="157"/>
      <c r="FN15" s="157"/>
      <c r="FO15" s="157"/>
      <c r="FP15" s="157"/>
      <c r="FQ15" s="157"/>
      <c r="FR15" s="157"/>
      <c r="FS15" s="157"/>
      <c r="FT15" s="157"/>
      <c r="FU15" s="157"/>
      <c r="FV15" s="157"/>
      <c r="FW15" s="157"/>
      <c r="FX15" s="157"/>
      <c r="FY15" s="157"/>
      <c r="FZ15" s="157"/>
      <c r="GA15" s="157"/>
      <c r="GB15" s="157"/>
      <c r="GC15" s="157"/>
      <c r="GD15" s="157"/>
      <c r="GE15" s="157"/>
      <c r="GF15" s="157"/>
      <c r="GG15" s="157"/>
      <c r="GH15" s="157"/>
      <c r="GI15" s="157"/>
      <c r="GJ15" s="157"/>
      <c r="GK15" s="157"/>
      <c r="GL15" s="157"/>
      <c r="GM15" s="157"/>
      <c r="GN15" s="157"/>
      <c r="GO15" s="157"/>
      <c r="GP15" s="157"/>
      <c r="GQ15" s="157"/>
      <c r="GR15" s="157"/>
      <c r="GS15" s="157"/>
      <c r="GT15" s="157"/>
      <c r="GU15" s="157"/>
      <c r="GV15" s="157"/>
      <c r="GW15" s="157"/>
      <c r="GX15" s="157"/>
      <c r="GY15" s="157"/>
      <c r="GZ15" s="157"/>
      <c r="HA15" s="157"/>
      <c r="HB15" s="157"/>
      <c r="HC15" s="157"/>
      <c r="HD15" s="157"/>
      <c r="HE15" s="157"/>
      <c r="HF15" s="157"/>
      <c r="HG15" s="157"/>
      <c r="HH15" s="157"/>
      <c r="HI15" s="157"/>
      <c r="HJ15" s="157"/>
      <c r="HK15" s="157"/>
      <c r="HL15" s="157"/>
      <c r="HM15" s="157"/>
      <c r="HN15" s="157"/>
      <c r="HO15" s="157"/>
      <c r="HP15" s="157"/>
      <c r="HQ15" s="157"/>
      <c r="HR15" s="157"/>
      <c r="HS15" s="157"/>
      <c r="HT15" s="157"/>
      <c r="HU15" s="157"/>
      <c r="HV15" s="157"/>
      <c r="HW15" s="157"/>
      <c r="HX15" s="157"/>
      <c r="HY15" s="157"/>
      <c r="HZ15" s="157"/>
      <c r="IA15" s="157"/>
      <c r="IB15" s="157"/>
      <c r="IC15" s="157"/>
      <c r="ID15" s="157"/>
      <c r="IE15" s="157"/>
      <c r="IF15" s="157"/>
      <c r="IG15" s="157"/>
      <c r="IH15" s="157"/>
      <c r="II15" s="157"/>
      <c r="IJ15" s="157"/>
      <c r="IK15" s="157"/>
      <c r="IL15" s="157"/>
      <c r="IM15" s="157"/>
      <c r="IN15" s="157"/>
      <c r="IO15" s="157"/>
      <c r="IP15" s="157"/>
      <c r="IQ15" s="157"/>
      <c r="IR15" s="157"/>
      <c r="IS15" s="157"/>
      <c r="IT15" s="157"/>
      <c r="IU15" s="157"/>
      <c r="IV15" s="157"/>
    </row>
    <row r="16" spans="1:256" s="158" customFormat="1" ht="19.5" customHeight="1" x14ac:dyDescent="0.2">
      <c r="A16" s="156" t="s">
        <v>197</v>
      </c>
      <c r="B16" s="60"/>
      <c r="C16" s="20">
        <v>69983</v>
      </c>
      <c r="D16" s="60"/>
      <c r="E16" s="20">
        <v>71513</v>
      </c>
      <c r="F16" s="20">
        <v>60613</v>
      </c>
      <c r="G16" s="20"/>
      <c r="H16" s="164">
        <v>65663</v>
      </c>
      <c r="I16" s="165"/>
      <c r="J16" s="164">
        <v>60656</v>
      </c>
      <c r="K16" s="20"/>
      <c r="L16" s="20">
        <f>J16</f>
        <v>60656</v>
      </c>
      <c r="M16" s="20">
        <v>57209</v>
      </c>
      <c r="N16" s="20">
        <v>63067</v>
      </c>
      <c r="O16" s="20"/>
      <c r="P16" s="20"/>
      <c r="Q16" s="156" t="s">
        <v>197</v>
      </c>
      <c r="R16" s="20"/>
      <c r="S16" s="20"/>
      <c r="T16" s="20"/>
      <c r="U16" s="57">
        <v>54282</v>
      </c>
      <c r="V16" s="20">
        <v>47645</v>
      </c>
      <c r="W16" s="20">
        <v>41923</v>
      </c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  <c r="BI16" s="157"/>
      <c r="BJ16" s="157"/>
      <c r="BK16" s="157"/>
      <c r="BL16" s="157"/>
      <c r="BM16" s="157"/>
      <c r="BN16" s="157"/>
      <c r="BO16" s="157"/>
      <c r="BP16" s="157"/>
      <c r="BQ16" s="157"/>
      <c r="BR16" s="157"/>
      <c r="BS16" s="157"/>
      <c r="BT16" s="157"/>
      <c r="BU16" s="157"/>
      <c r="BV16" s="157"/>
      <c r="BW16" s="157"/>
      <c r="BX16" s="157"/>
      <c r="BY16" s="157"/>
      <c r="BZ16" s="157"/>
      <c r="CA16" s="157"/>
      <c r="CB16" s="157"/>
      <c r="CC16" s="157"/>
      <c r="CD16" s="157"/>
      <c r="CE16" s="157"/>
      <c r="CF16" s="157"/>
      <c r="CG16" s="157"/>
      <c r="CH16" s="157"/>
      <c r="CI16" s="157"/>
      <c r="CJ16" s="157"/>
      <c r="CK16" s="157"/>
      <c r="CL16" s="157"/>
      <c r="CM16" s="157"/>
      <c r="CN16" s="157"/>
      <c r="CO16" s="157"/>
      <c r="CP16" s="157"/>
      <c r="CQ16" s="157"/>
      <c r="CR16" s="157"/>
      <c r="CS16" s="157"/>
      <c r="CT16" s="157"/>
      <c r="CU16" s="157"/>
      <c r="CV16" s="157"/>
      <c r="CW16" s="157"/>
      <c r="CX16" s="157"/>
      <c r="CY16" s="157"/>
      <c r="CZ16" s="157"/>
      <c r="DA16" s="157"/>
      <c r="DB16" s="157"/>
      <c r="DC16" s="157"/>
      <c r="DD16" s="157"/>
      <c r="DE16" s="157"/>
      <c r="DF16" s="157"/>
      <c r="DG16" s="157"/>
      <c r="DH16" s="157"/>
      <c r="DI16" s="157"/>
      <c r="DJ16" s="157"/>
      <c r="DK16" s="157"/>
      <c r="DL16" s="157"/>
      <c r="DM16" s="157"/>
      <c r="DN16" s="157"/>
      <c r="DO16" s="157"/>
      <c r="DP16" s="157"/>
      <c r="DQ16" s="157"/>
      <c r="DR16" s="157"/>
      <c r="DS16" s="157"/>
      <c r="DT16" s="157"/>
      <c r="DU16" s="157"/>
      <c r="DV16" s="157"/>
      <c r="DW16" s="157"/>
      <c r="DX16" s="157"/>
      <c r="DY16" s="157"/>
      <c r="DZ16" s="157"/>
      <c r="EA16" s="157"/>
      <c r="EB16" s="157"/>
      <c r="EC16" s="157"/>
      <c r="ED16" s="157"/>
      <c r="EE16" s="157"/>
      <c r="EF16" s="157"/>
      <c r="EG16" s="157"/>
      <c r="EH16" s="157"/>
      <c r="EI16" s="157"/>
      <c r="EJ16" s="157"/>
      <c r="EK16" s="157"/>
      <c r="EL16" s="157"/>
      <c r="EM16" s="157"/>
      <c r="EN16" s="157"/>
      <c r="EO16" s="157"/>
      <c r="EP16" s="157"/>
      <c r="EQ16" s="157"/>
      <c r="ER16" s="157"/>
      <c r="ES16" s="157"/>
      <c r="ET16" s="157"/>
      <c r="EU16" s="157"/>
      <c r="EV16" s="157"/>
      <c r="EW16" s="157"/>
      <c r="EX16" s="157"/>
      <c r="EY16" s="157"/>
      <c r="EZ16" s="157"/>
      <c r="FA16" s="157"/>
      <c r="FB16" s="157"/>
      <c r="FC16" s="157"/>
      <c r="FD16" s="157"/>
      <c r="FE16" s="157"/>
      <c r="FF16" s="157"/>
      <c r="FG16" s="157"/>
      <c r="FH16" s="157"/>
      <c r="FI16" s="157"/>
      <c r="FJ16" s="157"/>
      <c r="FK16" s="157"/>
      <c r="FL16" s="157"/>
      <c r="FM16" s="157"/>
      <c r="FN16" s="157"/>
      <c r="FO16" s="157"/>
      <c r="FP16" s="157"/>
      <c r="FQ16" s="157"/>
      <c r="FR16" s="157"/>
      <c r="FS16" s="157"/>
      <c r="FT16" s="157"/>
      <c r="FU16" s="157"/>
      <c r="FV16" s="157"/>
      <c r="FW16" s="157"/>
      <c r="FX16" s="157"/>
      <c r="FY16" s="157"/>
      <c r="FZ16" s="157"/>
      <c r="GA16" s="157"/>
      <c r="GB16" s="157"/>
      <c r="GC16" s="157"/>
      <c r="GD16" s="157"/>
      <c r="GE16" s="157"/>
      <c r="GF16" s="157"/>
      <c r="GG16" s="157"/>
      <c r="GH16" s="157"/>
      <c r="GI16" s="157"/>
      <c r="GJ16" s="157"/>
      <c r="GK16" s="157"/>
      <c r="GL16" s="157"/>
      <c r="GM16" s="157"/>
      <c r="GN16" s="157"/>
      <c r="GO16" s="157"/>
      <c r="GP16" s="157"/>
      <c r="GQ16" s="157"/>
      <c r="GR16" s="157"/>
      <c r="GS16" s="157"/>
      <c r="GT16" s="157"/>
      <c r="GU16" s="157"/>
      <c r="GV16" s="157"/>
      <c r="GW16" s="157"/>
      <c r="GX16" s="157"/>
      <c r="GY16" s="157"/>
      <c r="GZ16" s="157"/>
      <c r="HA16" s="157"/>
      <c r="HB16" s="157"/>
      <c r="HC16" s="157"/>
      <c r="HD16" s="157"/>
      <c r="HE16" s="157"/>
      <c r="HF16" s="157"/>
      <c r="HG16" s="157"/>
      <c r="HH16" s="157"/>
      <c r="HI16" s="157"/>
      <c r="HJ16" s="157"/>
      <c r="HK16" s="157"/>
      <c r="HL16" s="157"/>
      <c r="HM16" s="157"/>
      <c r="HN16" s="157"/>
      <c r="HO16" s="157"/>
      <c r="HP16" s="157"/>
      <c r="HQ16" s="157"/>
      <c r="HR16" s="157"/>
      <c r="HS16" s="157"/>
      <c r="HT16" s="157"/>
      <c r="HU16" s="157"/>
      <c r="HV16" s="157"/>
      <c r="HW16" s="157"/>
      <c r="HX16" s="157"/>
      <c r="HY16" s="157"/>
      <c r="HZ16" s="157"/>
      <c r="IA16" s="157"/>
      <c r="IB16" s="157"/>
      <c r="IC16" s="157"/>
      <c r="ID16" s="157"/>
      <c r="IE16" s="157"/>
      <c r="IF16" s="157"/>
      <c r="IG16" s="157"/>
      <c r="IH16" s="157"/>
      <c r="II16" s="157"/>
      <c r="IJ16" s="157"/>
      <c r="IK16" s="157"/>
      <c r="IL16" s="157"/>
      <c r="IM16" s="157"/>
      <c r="IN16" s="157"/>
      <c r="IO16" s="157"/>
      <c r="IP16" s="157"/>
      <c r="IQ16" s="157"/>
      <c r="IR16" s="157"/>
      <c r="IS16" s="157"/>
      <c r="IT16" s="157"/>
      <c r="IU16" s="157"/>
      <c r="IV16" s="157"/>
    </row>
    <row r="17" spans="1:44" s="155" customFormat="1" ht="24" customHeight="1" x14ac:dyDescent="0.25">
      <c r="A17" s="159" t="s">
        <v>198</v>
      </c>
      <c r="B17" s="162" t="s">
        <v>68</v>
      </c>
      <c r="C17" s="163">
        <f>IFERROR(ROUND((C18/C19),4),0)</f>
        <v>0</v>
      </c>
      <c r="D17" s="162" t="s">
        <v>68</v>
      </c>
      <c r="E17" s="163">
        <f>IFERROR(ROUND((E18/E19),4),0)</f>
        <v>0.1014</v>
      </c>
      <c r="F17" s="163">
        <f>IFERROR(ROUND((F18/F19),4),0)</f>
        <v>0.121</v>
      </c>
      <c r="G17" s="161" t="str">
        <f>B17</f>
        <v>≥ 5%</v>
      </c>
      <c r="H17" s="163">
        <f t="shared" ref="H17:AR17" si="4">IFERROR(ROUND((H18/H19),4),0)</f>
        <v>7.7100000000000002E-2</v>
      </c>
      <c r="I17" s="161" t="str">
        <f>B17</f>
        <v>≥ 5%</v>
      </c>
      <c r="J17" s="163">
        <f t="shared" si="4"/>
        <v>9.6500000000000002E-2</v>
      </c>
      <c r="K17" s="161" t="str">
        <f>B17</f>
        <v>≥ 5%</v>
      </c>
      <c r="L17" s="163">
        <f t="shared" si="4"/>
        <v>7.9200000000000007E-2</v>
      </c>
      <c r="M17" s="163">
        <f t="shared" si="4"/>
        <v>6.0100000000000001E-2</v>
      </c>
      <c r="N17" s="163">
        <f t="shared" si="4"/>
        <v>0.1028</v>
      </c>
      <c r="O17" s="161" t="s">
        <v>68</v>
      </c>
      <c r="P17" s="163">
        <f t="shared" si="4"/>
        <v>0.1099</v>
      </c>
      <c r="Q17" s="159" t="s">
        <v>198</v>
      </c>
      <c r="R17" s="163" t="s">
        <v>68</v>
      </c>
      <c r="S17" s="163">
        <f t="shared" si="4"/>
        <v>0</v>
      </c>
      <c r="T17" s="163" t="s">
        <v>68</v>
      </c>
      <c r="U17" s="163">
        <f t="shared" si="4"/>
        <v>9.3799999999999994E-2</v>
      </c>
      <c r="V17" s="163">
        <f t="shared" si="4"/>
        <v>6.0100000000000001E-2</v>
      </c>
      <c r="W17" s="163">
        <f t="shared" si="4"/>
        <v>5.8099999999999999E-2</v>
      </c>
      <c r="X17" s="163">
        <f t="shared" si="4"/>
        <v>0</v>
      </c>
      <c r="Y17" s="163">
        <f t="shared" si="4"/>
        <v>0</v>
      </c>
      <c r="Z17" s="163">
        <f t="shared" si="4"/>
        <v>0</v>
      </c>
      <c r="AA17" s="163">
        <f t="shared" si="4"/>
        <v>0</v>
      </c>
      <c r="AB17" s="163">
        <f t="shared" si="4"/>
        <v>0</v>
      </c>
      <c r="AC17" s="163">
        <f t="shared" si="4"/>
        <v>0</v>
      </c>
      <c r="AD17" s="163">
        <f t="shared" si="4"/>
        <v>0</v>
      </c>
      <c r="AE17" s="163">
        <f t="shared" si="4"/>
        <v>0</v>
      </c>
      <c r="AF17" s="163">
        <f t="shared" si="4"/>
        <v>0</v>
      </c>
      <c r="AG17" s="163">
        <f t="shared" si="4"/>
        <v>0</v>
      </c>
      <c r="AH17" s="163">
        <f t="shared" si="4"/>
        <v>0</v>
      </c>
      <c r="AI17" s="163">
        <f t="shared" si="4"/>
        <v>0</v>
      </c>
      <c r="AJ17" s="163">
        <f t="shared" si="4"/>
        <v>0</v>
      </c>
      <c r="AK17" s="163">
        <f t="shared" si="4"/>
        <v>0</v>
      </c>
      <c r="AL17" s="163">
        <f t="shared" si="4"/>
        <v>0</v>
      </c>
      <c r="AM17" s="163">
        <f t="shared" si="4"/>
        <v>0</v>
      </c>
      <c r="AN17" s="163">
        <f t="shared" si="4"/>
        <v>0</v>
      </c>
      <c r="AO17" s="163">
        <f t="shared" si="4"/>
        <v>0</v>
      </c>
      <c r="AP17" s="163">
        <f t="shared" si="4"/>
        <v>0</v>
      </c>
      <c r="AQ17" s="163">
        <f t="shared" si="4"/>
        <v>0</v>
      </c>
      <c r="AR17" s="163">
        <f t="shared" si="4"/>
        <v>0</v>
      </c>
    </row>
    <row r="18" spans="1:44" s="158" customFormat="1" ht="19.5" customHeight="1" x14ac:dyDescent="0.2">
      <c r="A18" s="156" t="s">
        <v>199</v>
      </c>
      <c r="B18" s="60"/>
      <c r="C18" s="20">
        <v>0</v>
      </c>
      <c r="D18" s="60"/>
      <c r="E18" s="20">
        <v>98</v>
      </c>
      <c r="F18" s="20">
        <v>122</v>
      </c>
      <c r="G18" s="20"/>
      <c r="H18" s="20">
        <v>72</v>
      </c>
      <c r="I18" s="20"/>
      <c r="J18" s="20">
        <v>11</v>
      </c>
      <c r="K18" s="20"/>
      <c r="L18" s="20">
        <v>83</v>
      </c>
      <c r="M18" s="20">
        <v>60</v>
      </c>
      <c r="N18" s="20">
        <v>103</v>
      </c>
      <c r="O18" s="20"/>
      <c r="P18" s="20">
        <v>114</v>
      </c>
      <c r="Q18" s="156" t="s">
        <v>199</v>
      </c>
      <c r="R18" s="20"/>
      <c r="S18" s="20">
        <v>0</v>
      </c>
      <c r="T18" s="20"/>
      <c r="U18" s="20">
        <v>114</v>
      </c>
      <c r="V18" s="20">
        <v>64</v>
      </c>
      <c r="W18" s="20">
        <v>63</v>
      </c>
      <c r="X18" s="20">
        <v>0</v>
      </c>
      <c r="Y18" s="20">
        <v>0</v>
      </c>
      <c r="Z18" s="20">
        <v>0</v>
      </c>
      <c r="AA18" s="20">
        <v>0</v>
      </c>
      <c r="AB18" s="20">
        <v>0</v>
      </c>
      <c r="AC18" s="20">
        <v>0</v>
      </c>
      <c r="AD18" s="20">
        <v>0</v>
      </c>
      <c r="AE18" s="20">
        <v>0</v>
      </c>
      <c r="AF18" s="20">
        <v>0</v>
      </c>
      <c r="AG18" s="20">
        <v>0</v>
      </c>
      <c r="AH18" s="20">
        <v>0</v>
      </c>
      <c r="AI18" s="20">
        <v>0</v>
      </c>
      <c r="AJ18" s="20">
        <v>0</v>
      </c>
      <c r="AK18" s="20">
        <v>0</v>
      </c>
      <c r="AL18" s="20">
        <v>0</v>
      </c>
      <c r="AM18" s="20">
        <v>0</v>
      </c>
      <c r="AN18" s="20" t="e">
        <v>#REF!</v>
      </c>
      <c r="AO18" s="20" t="e">
        <v>#REF!</v>
      </c>
      <c r="AP18" s="20" t="e">
        <v>#REF!</v>
      </c>
      <c r="AQ18" s="20" t="e">
        <v>#REF!</v>
      </c>
      <c r="AR18" s="20" t="e">
        <v>#REF!</v>
      </c>
    </row>
    <row r="19" spans="1:44" s="158" customFormat="1" ht="19.5" customHeight="1" x14ac:dyDescent="0.2">
      <c r="A19" s="156" t="s">
        <v>200</v>
      </c>
      <c r="B19" s="60"/>
      <c r="C19" s="20">
        <v>147</v>
      </c>
      <c r="D19" s="60"/>
      <c r="E19" s="20">
        <v>966</v>
      </c>
      <c r="F19" s="20">
        <v>1008</v>
      </c>
      <c r="G19" s="20"/>
      <c r="H19" s="20">
        <v>934</v>
      </c>
      <c r="I19" s="20"/>
      <c r="J19" s="20">
        <v>114</v>
      </c>
      <c r="K19" s="20"/>
      <c r="L19" s="20">
        <v>1048</v>
      </c>
      <c r="M19" s="20">
        <v>998</v>
      </c>
      <c r="N19" s="20">
        <v>1002</v>
      </c>
      <c r="O19" s="20"/>
      <c r="P19" s="20">
        <v>1037</v>
      </c>
      <c r="Q19" s="156" t="s">
        <v>200</v>
      </c>
      <c r="R19" s="20"/>
      <c r="S19" s="20">
        <v>0</v>
      </c>
      <c r="T19" s="20"/>
      <c r="U19" s="20">
        <v>1215</v>
      </c>
      <c r="V19" s="20">
        <v>1065</v>
      </c>
      <c r="W19" s="20">
        <v>1084</v>
      </c>
      <c r="X19" s="20">
        <v>0</v>
      </c>
      <c r="Y19" s="20">
        <v>0</v>
      </c>
      <c r="Z19" s="20">
        <v>0</v>
      </c>
      <c r="AA19" s="20">
        <v>0</v>
      </c>
      <c r="AB19" s="20">
        <v>0</v>
      </c>
      <c r="AC19" s="20">
        <v>0</v>
      </c>
      <c r="AD19" s="20">
        <v>0</v>
      </c>
      <c r="AE19" s="20">
        <v>0</v>
      </c>
      <c r="AF19" s="20">
        <v>0</v>
      </c>
      <c r="AG19" s="20">
        <v>0</v>
      </c>
      <c r="AH19" s="20">
        <v>0</v>
      </c>
      <c r="AI19" s="20">
        <v>0</v>
      </c>
      <c r="AJ19" s="20">
        <v>0</v>
      </c>
      <c r="AK19" s="20">
        <v>0</v>
      </c>
      <c r="AL19" s="20">
        <v>0</v>
      </c>
      <c r="AM19" s="20">
        <v>0</v>
      </c>
      <c r="AN19" s="20" t="e">
        <v>#REF!</v>
      </c>
      <c r="AO19" s="20" t="e">
        <v>#REF!</v>
      </c>
      <c r="AP19" s="20" t="e">
        <v>#REF!</v>
      </c>
      <c r="AQ19" s="20" t="e">
        <v>#REF!</v>
      </c>
      <c r="AR19" s="20" t="e">
        <v>#REF!</v>
      </c>
    </row>
    <row r="20" spans="1:44" s="155" customFormat="1" ht="19.5" customHeight="1" x14ac:dyDescent="0.25">
      <c r="A20" s="159" t="s">
        <v>201</v>
      </c>
      <c r="B20" s="162" t="s">
        <v>202</v>
      </c>
      <c r="C20" s="163">
        <f>IFERROR(ROUND((C21/C22),4),0)</f>
        <v>1.7999999999999999E-2</v>
      </c>
      <c r="D20" s="162" t="s">
        <v>202</v>
      </c>
      <c r="E20" s="163">
        <f>IFERROR(ROUND((E21/E22),4),0)</f>
        <v>3.3300000000000003E-2</v>
      </c>
      <c r="F20" s="163">
        <f>IFERROR(ROUND((F21/F22),4),0)</f>
        <v>2.7300000000000001E-2</v>
      </c>
      <c r="G20" s="161" t="str">
        <f>B20</f>
        <v>≤ 0,5%</v>
      </c>
      <c r="H20" s="163">
        <f t="shared" ref="H20:S20" si="5">IFERROR(ROUND((H21/H22),4),0)</f>
        <v>3.5000000000000001E-3</v>
      </c>
      <c r="I20" s="161" t="str">
        <f>B20</f>
        <v>≤ 0,5%</v>
      </c>
      <c r="J20" s="163">
        <f t="shared" si="5"/>
        <v>4.0000000000000002E-4</v>
      </c>
      <c r="K20" s="161" t="str">
        <f>B20</f>
        <v>≤ 0,5%</v>
      </c>
      <c r="L20" s="163">
        <f t="shared" si="5"/>
        <v>3.8E-3</v>
      </c>
      <c r="M20" s="163">
        <f t="shared" si="5"/>
        <v>0</v>
      </c>
      <c r="N20" s="163">
        <f t="shared" si="5"/>
        <v>0</v>
      </c>
      <c r="O20" s="161" t="s">
        <v>202</v>
      </c>
      <c r="P20" s="163">
        <f t="shared" si="5"/>
        <v>0</v>
      </c>
      <c r="Q20" s="159" t="s">
        <v>201</v>
      </c>
      <c r="R20" s="163" t="s">
        <v>202</v>
      </c>
      <c r="S20" s="163">
        <f t="shared" si="5"/>
        <v>0</v>
      </c>
      <c r="T20" s="163" t="s">
        <v>202</v>
      </c>
      <c r="U20" s="163">
        <f>IFERROR(ROUND((U21/U22),4),0)</f>
        <v>2.0999999999999999E-3</v>
      </c>
      <c r="V20" s="163">
        <f t="shared" ref="V20:AR20" si="6">IFERROR(ROUND((V21/V22),4),0)</f>
        <v>1.4E-3</v>
      </c>
      <c r="W20" s="163">
        <f t="shared" si="6"/>
        <v>1E-3</v>
      </c>
      <c r="X20" s="163">
        <f t="shared" si="6"/>
        <v>0</v>
      </c>
      <c r="Y20" s="163">
        <f t="shared" si="6"/>
        <v>0</v>
      </c>
      <c r="Z20" s="163">
        <f t="shared" si="6"/>
        <v>0</v>
      </c>
      <c r="AA20" s="163">
        <f t="shared" si="6"/>
        <v>0</v>
      </c>
      <c r="AB20" s="163">
        <f t="shared" si="6"/>
        <v>0</v>
      </c>
      <c r="AC20" s="163">
        <f t="shared" si="6"/>
        <v>0</v>
      </c>
      <c r="AD20" s="163">
        <f t="shared" si="6"/>
        <v>0</v>
      </c>
      <c r="AE20" s="163">
        <f t="shared" si="6"/>
        <v>0</v>
      </c>
      <c r="AF20" s="163">
        <f t="shared" si="6"/>
        <v>0</v>
      </c>
      <c r="AG20" s="163">
        <f t="shared" si="6"/>
        <v>0</v>
      </c>
      <c r="AH20" s="163">
        <f t="shared" si="6"/>
        <v>0</v>
      </c>
      <c r="AI20" s="163">
        <f t="shared" si="6"/>
        <v>0</v>
      </c>
      <c r="AJ20" s="163">
        <f t="shared" si="6"/>
        <v>0</v>
      </c>
      <c r="AK20" s="163">
        <f t="shared" si="6"/>
        <v>0</v>
      </c>
      <c r="AL20" s="163">
        <f t="shared" si="6"/>
        <v>0</v>
      </c>
      <c r="AM20" s="163">
        <f t="shared" si="6"/>
        <v>0</v>
      </c>
      <c r="AN20" s="163">
        <f t="shared" si="6"/>
        <v>0</v>
      </c>
      <c r="AO20" s="163">
        <f t="shared" si="6"/>
        <v>0</v>
      </c>
      <c r="AP20" s="163">
        <f t="shared" si="6"/>
        <v>0</v>
      </c>
      <c r="AQ20" s="163">
        <f t="shared" si="6"/>
        <v>0</v>
      </c>
      <c r="AR20" s="163">
        <f t="shared" si="6"/>
        <v>0</v>
      </c>
    </row>
    <row r="21" spans="1:44" s="171" customFormat="1" ht="22.5" customHeight="1" x14ac:dyDescent="0.2">
      <c r="A21" s="166" t="s">
        <v>203</v>
      </c>
      <c r="B21" s="167"/>
      <c r="C21" s="168">
        <v>1722</v>
      </c>
      <c r="D21" s="167"/>
      <c r="E21" s="168">
        <v>2859.19</v>
      </c>
      <c r="F21" s="168">
        <v>2008.41</v>
      </c>
      <c r="G21" s="168"/>
      <c r="H21" s="169">
        <v>319.29000000000002</v>
      </c>
      <c r="I21" s="168"/>
      <c r="J21" s="169">
        <v>35.61</v>
      </c>
      <c r="K21" s="168"/>
      <c r="L21" s="168">
        <f>J21+H21</f>
        <v>354.90000000000003</v>
      </c>
      <c r="M21" s="168">
        <v>0</v>
      </c>
      <c r="N21" s="168">
        <v>0</v>
      </c>
      <c r="O21" s="168"/>
      <c r="P21" s="168"/>
      <c r="Q21" s="166" t="s">
        <v>203</v>
      </c>
      <c r="R21" s="168"/>
      <c r="S21" s="168"/>
      <c r="T21" s="168"/>
      <c r="U21" s="170">
        <v>157.36000000000001</v>
      </c>
      <c r="V21" s="168">
        <v>107.61</v>
      </c>
      <c r="W21" s="168">
        <v>85.46</v>
      </c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</row>
    <row r="22" spans="1:44" s="171" customFormat="1" ht="19.5" customHeight="1" x14ac:dyDescent="0.2">
      <c r="A22" s="166" t="s">
        <v>204</v>
      </c>
      <c r="B22" s="167"/>
      <c r="C22" s="168">
        <v>95722</v>
      </c>
      <c r="D22" s="167"/>
      <c r="E22" s="168">
        <v>85896.77</v>
      </c>
      <c r="F22" s="168">
        <v>73633.7</v>
      </c>
      <c r="G22" s="168"/>
      <c r="H22" s="169">
        <v>91390.7</v>
      </c>
      <c r="I22" s="168"/>
      <c r="J22" s="169">
        <v>94429.92</v>
      </c>
      <c r="K22" s="168"/>
      <c r="L22" s="168">
        <v>94429.92</v>
      </c>
      <c r="M22" s="168">
        <v>113061.52</v>
      </c>
      <c r="N22" s="168">
        <v>116441.05</v>
      </c>
      <c r="O22" s="168"/>
      <c r="P22" s="168"/>
      <c r="Q22" s="166" t="s">
        <v>204</v>
      </c>
      <c r="R22" s="168"/>
      <c r="S22" s="168"/>
      <c r="T22" s="168"/>
      <c r="U22" s="170">
        <v>74764.55</v>
      </c>
      <c r="V22" s="168">
        <v>79684.479999999996</v>
      </c>
      <c r="W22" s="168">
        <v>88665.58</v>
      </c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</row>
  </sheetData>
  <mergeCells count="2">
    <mergeCell ref="A2:AR2"/>
    <mergeCell ref="A3:AR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2" firstPageNumber="0" fitToHeight="0" orientation="portrait" horizontalDpi="300" verticalDpi="300" r:id="rId1"/>
  <headerFooter>
    <oddFooter>&amp;C
Diretoria Geral - Policlínica de Posse&amp;RPágina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0E51C-2376-4C3F-AF72-C1B1689199AC}">
  <sheetPr>
    <tabColor theme="7" tint="-0.499984740745262"/>
  </sheetPr>
  <dimension ref="A1:IV128"/>
  <sheetViews>
    <sheetView showGridLines="0" view="pageBreakPreview" topLeftCell="A118" zoomScaleNormal="100" zoomScaleSheetLayoutView="100" workbookViewId="0">
      <selection activeCell="AC122" sqref="AC122"/>
    </sheetView>
  </sheetViews>
  <sheetFormatPr defaultColWidth="8.7109375" defaultRowHeight="12.75" x14ac:dyDescent="0.25"/>
  <cols>
    <col min="1" max="1" width="65.7109375" style="147" customWidth="1"/>
    <col min="2" max="28" width="20.7109375" style="147" hidden="1" customWidth="1"/>
    <col min="29" max="31" width="20.7109375" style="147" customWidth="1"/>
    <col min="32" max="16384" width="8.7109375" style="147"/>
  </cols>
  <sheetData>
    <row r="1" spans="1:256" s="146" customFormat="1" ht="62.25" x14ac:dyDescent="0.8">
      <c r="A1" s="145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  <c r="BM1" s="145"/>
      <c r="BN1" s="145"/>
      <c r="BO1" s="145"/>
      <c r="BP1" s="145"/>
      <c r="BQ1" s="145"/>
      <c r="BR1" s="145"/>
      <c r="BS1" s="145"/>
      <c r="BT1" s="145"/>
      <c r="BU1" s="145"/>
      <c r="BV1" s="145"/>
      <c r="BW1" s="145"/>
      <c r="BX1" s="145"/>
      <c r="BY1" s="145"/>
      <c r="BZ1" s="145"/>
      <c r="CA1" s="145"/>
      <c r="CB1" s="145"/>
      <c r="CC1" s="145"/>
      <c r="CD1" s="145"/>
      <c r="CE1" s="145"/>
      <c r="CF1" s="145"/>
      <c r="CG1" s="145"/>
      <c r="CH1" s="145"/>
      <c r="CI1" s="145"/>
      <c r="CJ1" s="145"/>
      <c r="CK1" s="145"/>
      <c r="CL1" s="145"/>
      <c r="CM1" s="145"/>
      <c r="CN1" s="145"/>
      <c r="CO1" s="145"/>
      <c r="CP1" s="145"/>
      <c r="CQ1" s="145"/>
      <c r="CR1" s="145"/>
      <c r="CS1" s="145"/>
      <c r="CT1" s="145"/>
      <c r="CU1" s="145"/>
      <c r="CV1" s="145"/>
      <c r="CW1" s="145"/>
      <c r="CX1" s="145"/>
      <c r="CY1" s="145"/>
      <c r="CZ1" s="145"/>
      <c r="DA1" s="145"/>
      <c r="DB1" s="145"/>
      <c r="DC1" s="145"/>
      <c r="DD1" s="145"/>
      <c r="DE1" s="145"/>
      <c r="DF1" s="145"/>
      <c r="DG1" s="145"/>
      <c r="DH1" s="145"/>
      <c r="DI1" s="145"/>
      <c r="DJ1" s="145"/>
      <c r="DK1" s="145"/>
      <c r="DL1" s="145"/>
      <c r="DM1" s="145"/>
      <c r="DN1" s="145"/>
      <c r="DO1" s="145"/>
      <c r="DP1" s="145"/>
      <c r="DQ1" s="145"/>
      <c r="DR1" s="145"/>
      <c r="DS1" s="145"/>
      <c r="DT1" s="145"/>
      <c r="DU1" s="145"/>
      <c r="DV1" s="145"/>
      <c r="DW1" s="145"/>
      <c r="DX1" s="145"/>
      <c r="DY1" s="145"/>
      <c r="DZ1" s="145"/>
      <c r="EA1" s="145"/>
      <c r="EB1" s="145"/>
      <c r="EC1" s="145"/>
      <c r="ED1" s="145"/>
      <c r="EE1" s="145"/>
      <c r="EF1" s="145"/>
      <c r="EG1" s="145"/>
      <c r="EH1" s="145"/>
      <c r="EI1" s="145"/>
      <c r="EJ1" s="145"/>
      <c r="EK1" s="145"/>
      <c r="EL1" s="145"/>
      <c r="EM1" s="145"/>
      <c r="EN1" s="145"/>
      <c r="EO1" s="145"/>
      <c r="EP1" s="145"/>
      <c r="EQ1" s="145"/>
      <c r="ER1" s="145"/>
      <c r="ES1" s="145"/>
      <c r="ET1" s="145"/>
      <c r="EU1" s="145"/>
      <c r="EV1" s="145"/>
      <c r="EW1" s="145"/>
      <c r="EX1" s="145"/>
      <c r="EY1" s="145"/>
      <c r="EZ1" s="145"/>
      <c r="FA1" s="145"/>
      <c r="FB1" s="145"/>
      <c r="FC1" s="145"/>
      <c r="FD1" s="145"/>
      <c r="FE1" s="145"/>
      <c r="FF1" s="145"/>
      <c r="FG1" s="145"/>
      <c r="FH1" s="145"/>
      <c r="FI1" s="145"/>
      <c r="FJ1" s="145"/>
      <c r="FK1" s="145"/>
      <c r="FL1" s="145"/>
      <c r="FM1" s="145"/>
      <c r="FN1" s="145"/>
      <c r="FO1" s="145"/>
      <c r="FP1" s="145"/>
      <c r="FQ1" s="145"/>
      <c r="FR1" s="145"/>
      <c r="FS1" s="145"/>
      <c r="FT1" s="145"/>
      <c r="FU1" s="145"/>
      <c r="FV1" s="145"/>
      <c r="FW1" s="145"/>
      <c r="FX1" s="145"/>
      <c r="FY1" s="145"/>
      <c r="FZ1" s="145"/>
      <c r="GA1" s="145"/>
      <c r="GB1" s="145"/>
      <c r="GC1" s="145"/>
      <c r="GD1" s="145"/>
      <c r="GE1" s="145"/>
      <c r="GF1" s="145"/>
      <c r="GG1" s="145"/>
      <c r="GH1" s="145"/>
      <c r="GI1" s="145"/>
      <c r="GJ1" s="145"/>
      <c r="GK1" s="145"/>
      <c r="GL1" s="145"/>
      <c r="GM1" s="145"/>
      <c r="GN1" s="145"/>
      <c r="GO1" s="145"/>
      <c r="GP1" s="145"/>
      <c r="GQ1" s="145"/>
      <c r="GR1" s="145"/>
      <c r="GS1" s="145"/>
      <c r="GT1" s="145"/>
      <c r="GU1" s="145"/>
      <c r="GV1" s="145"/>
      <c r="GW1" s="145"/>
      <c r="GX1" s="145"/>
      <c r="GY1" s="145"/>
      <c r="GZ1" s="145"/>
      <c r="HA1" s="145"/>
      <c r="HB1" s="145"/>
      <c r="HC1" s="145"/>
      <c r="HD1" s="145"/>
      <c r="HE1" s="145"/>
      <c r="HF1" s="145"/>
      <c r="HG1" s="145"/>
      <c r="HH1" s="145"/>
      <c r="HI1" s="145"/>
      <c r="HJ1" s="145"/>
      <c r="HK1" s="145"/>
      <c r="HL1" s="145"/>
      <c r="HM1" s="145"/>
      <c r="HN1" s="145"/>
      <c r="HO1" s="145"/>
      <c r="HP1" s="145"/>
      <c r="HQ1" s="145"/>
      <c r="HR1" s="145"/>
      <c r="HS1" s="145"/>
      <c r="HT1" s="145"/>
      <c r="HU1" s="145"/>
      <c r="HV1" s="145"/>
      <c r="HW1" s="145"/>
      <c r="HX1" s="145"/>
      <c r="HY1" s="145"/>
      <c r="HZ1" s="145"/>
      <c r="IA1" s="145"/>
      <c r="IB1" s="145"/>
      <c r="IC1" s="145"/>
      <c r="ID1" s="145"/>
      <c r="IE1" s="145"/>
      <c r="IF1" s="145"/>
      <c r="IG1" s="145"/>
      <c r="IH1" s="145"/>
      <c r="II1" s="145"/>
      <c r="IJ1" s="145"/>
      <c r="IK1" s="145"/>
      <c r="IL1" s="145"/>
      <c r="IM1" s="145"/>
      <c r="IN1" s="145"/>
      <c r="IO1" s="145"/>
      <c r="IP1" s="145"/>
      <c r="IQ1" s="145"/>
      <c r="IR1" s="145"/>
      <c r="IS1" s="145"/>
      <c r="IT1" s="145"/>
      <c r="IU1" s="145"/>
      <c r="IV1" s="145"/>
    </row>
    <row r="2" spans="1:256" ht="15" x14ac:dyDescent="0.25">
      <c r="A2" s="250" t="s">
        <v>0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</row>
    <row r="3" spans="1:256" x14ac:dyDescent="0.25">
      <c r="A3" s="251" t="s">
        <v>205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</row>
    <row r="4" spans="1:256" s="151" customFormat="1" ht="25.5" x14ac:dyDescent="0.2">
      <c r="A4" s="172" t="s">
        <v>206</v>
      </c>
      <c r="B4" s="173" t="s">
        <v>5</v>
      </c>
      <c r="C4" s="173"/>
      <c r="D4" s="173">
        <v>45505</v>
      </c>
      <c r="E4" s="173"/>
      <c r="F4" s="173">
        <v>45536</v>
      </c>
      <c r="G4" s="173"/>
      <c r="H4" s="173" t="s">
        <v>4</v>
      </c>
      <c r="I4" s="173"/>
      <c r="J4" s="173" t="s">
        <v>7</v>
      </c>
      <c r="K4" s="173"/>
      <c r="L4" s="173" t="s">
        <v>4</v>
      </c>
      <c r="M4" s="173"/>
      <c r="N4" s="173" t="s">
        <v>8</v>
      </c>
      <c r="O4" s="173"/>
      <c r="P4" s="173" t="s">
        <v>6</v>
      </c>
      <c r="Q4" s="173"/>
      <c r="R4" s="252">
        <v>45566</v>
      </c>
      <c r="S4" s="253"/>
      <c r="T4" s="173">
        <v>45597</v>
      </c>
      <c r="U4" s="173"/>
      <c r="V4" s="173">
        <v>45627</v>
      </c>
      <c r="W4" s="173"/>
      <c r="X4" s="173">
        <v>45658</v>
      </c>
      <c r="Y4" s="174"/>
      <c r="Z4" s="175" t="s">
        <v>207</v>
      </c>
      <c r="AA4" s="175" t="s">
        <v>208</v>
      </c>
      <c r="AB4" s="176" t="s">
        <v>209</v>
      </c>
      <c r="AC4" s="175" t="s">
        <v>207</v>
      </c>
      <c r="AD4" s="175" t="s">
        <v>208</v>
      </c>
      <c r="AE4" s="176" t="s">
        <v>209</v>
      </c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  <c r="BA4" s="150"/>
      <c r="BB4" s="150"/>
      <c r="BC4" s="150"/>
      <c r="BD4" s="150"/>
      <c r="BE4" s="150"/>
      <c r="BF4" s="150"/>
      <c r="BG4" s="150"/>
      <c r="BH4" s="150"/>
      <c r="BI4" s="150"/>
      <c r="BJ4" s="150"/>
      <c r="BK4" s="150"/>
      <c r="BL4" s="150"/>
      <c r="BM4" s="150"/>
      <c r="BN4" s="150"/>
      <c r="BO4" s="150"/>
      <c r="BP4" s="150"/>
      <c r="BQ4" s="150"/>
      <c r="BR4" s="150"/>
      <c r="BS4" s="150"/>
      <c r="BT4" s="150"/>
      <c r="BU4" s="150"/>
      <c r="BV4" s="150"/>
      <c r="BW4" s="150"/>
      <c r="BX4" s="150"/>
      <c r="BY4" s="150"/>
      <c r="BZ4" s="150"/>
      <c r="CA4" s="150"/>
      <c r="CB4" s="150"/>
      <c r="CC4" s="150"/>
      <c r="CD4" s="150"/>
      <c r="CE4" s="150"/>
      <c r="CF4" s="150"/>
      <c r="CG4" s="150"/>
      <c r="CH4" s="150"/>
      <c r="CI4" s="150"/>
      <c r="CJ4" s="150"/>
      <c r="CK4" s="150"/>
      <c r="CL4" s="150"/>
      <c r="CM4" s="150"/>
      <c r="CN4" s="150"/>
      <c r="CO4" s="150"/>
      <c r="CP4" s="150"/>
      <c r="CQ4" s="150"/>
      <c r="CR4" s="150"/>
      <c r="CS4" s="150"/>
      <c r="CT4" s="150"/>
      <c r="CU4" s="150"/>
      <c r="CV4" s="150"/>
      <c r="CW4" s="150"/>
      <c r="CX4" s="150"/>
      <c r="CY4" s="150"/>
      <c r="CZ4" s="150"/>
      <c r="DA4" s="150"/>
      <c r="DB4" s="150"/>
      <c r="DC4" s="150"/>
      <c r="DD4" s="150"/>
      <c r="DE4" s="150"/>
      <c r="DF4" s="150"/>
      <c r="DG4" s="150"/>
      <c r="DH4" s="150"/>
      <c r="DI4" s="150"/>
      <c r="DJ4" s="150"/>
      <c r="DK4" s="150"/>
      <c r="DL4" s="150"/>
      <c r="DM4" s="150"/>
      <c r="DN4" s="150"/>
      <c r="DO4" s="150"/>
      <c r="DP4" s="150"/>
      <c r="DQ4" s="150"/>
      <c r="DR4" s="150"/>
      <c r="DS4" s="150"/>
      <c r="DT4" s="150"/>
      <c r="DU4" s="150"/>
      <c r="DV4" s="150"/>
      <c r="DW4" s="150"/>
      <c r="DX4" s="150"/>
      <c r="DY4" s="150"/>
      <c r="DZ4" s="150"/>
      <c r="EA4" s="150"/>
      <c r="EB4" s="150"/>
      <c r="EC4" s="150"/>
      <c r="ED4" s="150"/>
      <c r="EE4" s="150"/>
      <c r="EF4" s="150"/>
      <c r="EG4" s="150"/>
      <c r="EH4" s="150"/>
      <c r="EI4" s="150"/>
      <c r="EJ4" s="150"/>
      <c r="EK4" s="150"/>
      <c r="EL4" s="150"/>
      <c r="EM4" s="150"/>
      <c r="EN4" s="150"/>
      <c r="EO4" s="150"/>
      <c r="EP4" s="150"/>
      <c r="EQ4" s="150"/>
      <c r="ER4" s="150"/>
      <c r="ES4" s="150"/>
      <c r="ET4" s="150"/>
      <c r="EU4" s="150"/>
      <c r="EV4" s="150"/>
      <c r="EW4" s="150"/>
      <c r="EX4" s="150"/>
      <c r="EY4" s="150"/>
      <c r="EZ4" s="150"/>
      <c r="FA4" s="150"/>
      <c r="FB4" s="150"/>
      <c r="FC4" s="150"/>
      <c r="FD4" s="150"/>
      <c r="FE4" s="150"/>
      <c r="FF4" s="150"/>
      <c r="FG4" s="150"/>
      <c r="FH4" s="150"/>
      <c r="FI4" s="150"/>
      <c r="FJ4" s="150"/>
      <c r="FK4" s="150"/>
      <c r="FL4" s="150"/>
      <c r="FM4" s="150"/>
      <c r="FN4" s="150"/>
      <c r="FO4" s="150"/>
      <c r="FP4" s="150"/>
      <c r="FQ4" s="150"/>
      <c r="FR4" s="150"/>
      <c r="FS4" s="150"/>
      <c r="FT4" s="150"/>
      <c r="FU4" s="150"/>
      <c r="FV4" s="150"/>
      <c r="FW4" s="150"/>
      <c r="FX4" s="150"/>
      <c r="FY4" s="150"/>
      <c r="FZ4" s="150"/>
      <c r="GA4" s="150"/>
      <c r="GB4" s="150"/>
      <c r="GC4" s="150"/>
      <c r="GD4" s="150"/>
      <c r="GE4" s="150"/>
      <c r="GF4" s="150"/>
      <c r="GG4" s="150"/>
      <c r="GH4" s="150"/>
      <c r="GI4" s="150"/>
      <c r="GJ4" s="150"/>
      <c r="GK4" s="150"/>
      <c r="GL4" s="150"/>
      <c r="GM4" s="150"/>
      <c r="GN4" s="150"/>
      <c r="GO4" s="150"/>
      <c r="GP4" s="150"/>
      <c r="GQ4" s="150"/>
      <c r="GR4" s="150"/>
      <c r="GS4" s="150"/>
      <c r="GT4" s="150"/>
      <c r="GU4" s="150"/>
      <c r="GV4" s="150"/>
      <c r="GW4" s="150"/>
      <c r="GX4" s="150"/>
      <c r="GY4" s="150"/>
      <c r="GZ4" s="150"/>
      <c r="HA4" s="150"/>
      <c r="HB4" s="150"/>
      <c r="HC4" s="150"/>
      <c r="HD4" s="150"/>
      <c r="HE4" s="150"/>
      <c r="HF4" s="150"/>
      <c r="HG4" s="150"/>
      <c r="HH4" s="150"/>
      <c r="HI4" s="150"/>
      <c r="HJ4" s="150"/>
      <c r="HK4" s="150"/>
      <c r="HL4" s="150"/>
      <c r="HM4" s="150"/>
      <c r="HN4" s="150"/>
      <c r="HO4" s="150"/>
      <c r="HP4" s="150"/>
      <c r="HQ4" s="150"/>
      <c r="HR4" s="150"/>
      <c r="HS4" s="150"/>
      <c r="HT4" s="150"/>
      <c r="HU4" s="150"/>
      <c r="HV4" s="150"/>
      <c r="HW4" s="150"/>
      <c r="HX4" s="150"/>
      <c r="HY4" s="150"/>
      <c r="HZ4" s="150"/>
      <c r="IA4" s="150"/>
      <c r="IB4" s="150"/>
      <c r="IC4" s="150"/>
      <c r="ID4" s="150"/>
      <c r="IE4" s="150"/>
      <c r="IF4" s="150"/>
      <c r="IG4" s="150"/>
      <c r="IH4" s="150"/>
      <c r="II4" s="150"/>
      <c r="IJ4" s="150"/>
      <c r="IK4" s="150"/>
      <c r="IL4" s="150"/>
      <c r="IM4" s="150"/>
      <c r="IN4" s="150"/>
      <c r="IO4" s="150"/>
      <c r="IP4" s="150"/>
      <c r="IQ4" s="150"/>
      <c r="IR4" s="150"/>
      <c r="IS4" s="150"/>
      <c r="IT4" s="150"/>
      <c r="IU4" s="150"/>
      <c r="IV4" s="150"/>
    </row>
    <row r="5" spans="1:256" s="151" customFormat="1" x14ac:dyDescent="0.2">
      <c r="A5" s="177" t="s">
        <v>210</v>
      </c>
      <c r="B5" s="178"/>
      <c r="C5" s="179"/>
      <c r="D5" s="178"/>
      <c r="E5" s="179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1"/>
      <c r="S5" s="182"/>
      <c r="T5" s="178"/>
      <c r="U5" s="179"/>
      <c r="V5" s="178"/>
      <c r="W5" s="179"/>
      <c r="X5" s="178"/>
      <c r="Y5" s="183"/>
      <c r="Z5" s="184">
        <v>45689</v>
      </c>
      <c r="AA5" s="185"/>
      <c r="AB5" s="185"/>
      <c r="AC5" s="184">
        <v>45717</v>
      </c>
      <c r="AD5" s="185"/>
      <c r="AE5" s="185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0"/>
      <c r="BM5" s="150"/>
      <c r="BN5" s="150"/>
      <c r="BO5" s="150"/>
      <c r="BP5" s="150"/>
      <c r="BQ5" s="150"/>
      <c r="BR5" s="150"/>
      <c r="BS5" s="150"/>
      <c r="BT5" s="150"/>
      <c r="BU5" s="150"/>
      <c r="BV5" s="150"/>
      <c r="BW5" s="150"/>
      <c r="BX5" s="150"/>
      <c r="BY5" s="150"/>
      <c r="BZ5" s="150"/>
      <c r="CA5" s="150"/>
      <c r="CB5" s="150"/>
      <c r="CC5" s="150"/>
      <c r="CD5" s="150"/>
      <c r="CE5" s="150"/>
      <c r="CF5" s="150"/>
      <c r="CG5" s="150"/>
      <c r="CH5" s="150"/>
      <c r="CI5" s="150"/>
      <c r="CJ5" s="150"/>
      <c r="CK5" s="150"/>
      <c r="CL5" s="150"/>
      <c r="CM5" s="150"/>
      <c r="CN5" s="150"/>
      <c r="CO5" s="150"/>
      <c r="CP5" s="150"/>
      <c r="CQ5" s="150"/>
      <c r="CR5" s="150"/>
      <c r="CS5" s="150"/>
      <c r="CT5" s="150"/>
      <c r="CU5" s="150"/>
      <c r="CV5" s="150"/>
      <c r="CW5" s="150"/>
      <c r="CX5" s="150"/>
      <c r="CY5" s="150"/>
      <c r="CZ5" s="150"/>
      <c r="DA5" s="150"/>
      <c r="DB5" s="150"/>
      <c r="DC5" s="150"/>
      <c r="DD5" s="150"/>
      <c r="DE5" s="150"/>
      <c r="DF5" s="150"/>
      <c r="DG5" s="150"/>
      <c r="DH5" s="150"/>
      <c r="DI5" s="150"/>
      <c r="DJ5" s="150"/>
      <c r="DK5" s="150"/>
      <c r="DL5" s="150"/>
      <c r="DM5" s="150"/>
      <c r="DN5" s="150"/>
      <c r="DO5" s="150"/>
      <c r="DP5" s="150"/>
      <c r="DQ5" s="150"/>
      <c r="DR5" s="150"/>
      <c r="DS5" s="150"/>
      <c r="DT5" s="150"/>
      <c r="DU5" s="150"/>
      <c r="DV5" s="150"/>
      <c r="DW5" s="150"/>
      <c r="DX5" s="150"/>
      <c r="DY5" s="150"/>
      <c r="DZ5" s="150"/>
      <c r="EA5" s="150"/>
      <c r="EB5" s="150"/>
      <c r="EC5" s="150"/>
      <c r="ED5" s="150"/>
      <c r="EE5" s="150"/>
      <c r="EF5" s="150"/>
      <c r="EG5" s="150"/>
      <c r="EH5" s="150"/>
      <c r="EI5" s="150"/>
      <c r="EJ5" s="150"/>
      <c r="EK5" s="150"/>
      <c r="EL5" s="150"/>
      <c r="EM5" s="150"/>
      <c r="EN5" s="150"/>
      <c r="EO5" s="150"/>
      <c r="EP5" s="150"/>
      <c r="EQ5" s="150"/>
      <c r="ER5" s="150"/>
      <c r="ES5" s="150"/>
      <c r="ET5" s="150"/>
      <c r="EU5" s="150"/>
      <c r="EV5" s="150"/>
      <c r="EW5" s="150"/>
      <c r="EX5" s="150"/>
      <c r="EY5" s="150"/>
      <c r="EZ5" s="150"/>
      <c r="FA5" s="150"/>
      <c r="FB5" s="150"/>
      <c r="FC5" s="150"/>
      <c r="FD5" s="150"/>
      <c r="FE5" s="150"/>
      <c r="FF5" s="150"/>
      <c r="FG5" s="150"/>
      <c r="FH5" s="150"/>
      <c r="FI5" s="150"/>
      <c r="FJ5" s="150"/>
      <c r="FK5" s="150"/>
      <c r="FL5" s="150"/>
      <c r="FM5" s="150"/>
      <c r="FN5" s="150"/>
      <c r="FO5" s="150"/>
      <c r="FP5" s="150"/>
      <c r="FQ5" s="150"/>
      <c r="FR5" s="150"/>
      <c r="FS5" s="150"/>
      <c r="FT5" s="150"/>
      <c r="FU5" s="150"/>
      <c r="FV5" s="150"/>
      <c r="FW5" s="150"/>
      <c r="FX5" s="150"/>
      <c r="FY5" s="150"/>
      <c r="FZ5" s="150"/>
      <c r="GA5" s="150"/>
      <c r="GB5" s="150"/>
      <c r="GC5" s="150"/>
      <c r="GD5" s="150"/>
      <c r="GE5" s="150"/>
      <c r="GF5" s="150"/>
      <c r="GG5" s="150"/>
      <c r="GH5" s="150"/>
      <c r="GI5" s="150"/>
      <c r="GJ5" s="150"/>
      <c r="GK5" s="150"/>
      <c r="GL5" s="150"/>
      <c r="GM5" s="150"/>
      <c r="GN5" s="150"/>
      <c r="GO5" s="150"/>
      <c r="GP5" s="150"/>
      <c r="GQ5" s="150"/>
      <c r="GR5" s="150"/>
      <c r="GS5" s="150"/>
      <c r="GT5" s="150"/>
      <c r="GU5" s="150"/>
      <c r="GV5" s="150"/>
      <c r="GW5" s="150"/>
      <c r="GX5" s="150"/>
      <c r="GY5" s="150"/>
      <c r="GZ5" s="150"/>
      <c r="HA5" s="150"/>
      <c r="HB5" s="150"/>
      <c r="HC5" s="150"/>
      <c r="HD5" s="150"/>
      <c r="HE5" s="150"/>
      <c r="HF5" s="150"/>
      <c r="HG5" s="150"/>
      <c r="HH5" s="150"/>
      <c r="HI5" s="150"/>
      <c r="HJ5" s="150"/>
      <c r="HK5" s="150"/>
      <c r="HL5" s="150"/>
      <c r="HM5" s="150"/>
      <c r="HN5" s="150"/>
      <c r="HO5" s="150"/>
      <c r="HP5" s="150"/>
      <c r="HQ5" s="150"/>
      <c r="HR5" s="150"/>
      <c r="HS5" s="150"/>
      <c r="HT5" s="150"/>
      <c r="HU5" s="150"/>
      <c r="HV5" s="150"/>
      <c r="HW5" s="150"/>
      <c r="HX5" s="150"/>
      <c r="HY5" s="150"/>
      <c r="HZ5" s="150"/>
      <c r="IA5" s="150"/>
      <c r="IB5" s="150"/>
      <c r="IC5" s="150"/>
      <c r="ID5" s="150"/>
      <c r="IE5" s="150"/>
      <c r="IF5" s="150"/>
      <c r="IG5" s="150"/>
      <c r="IH5" s="150"/>
      <c r="II5" s="150"/>
      <c r="IJ5" s="150"/>
      <c r="IK5" s="150"/>
      <c r="IL5" s="150"/>
      <c r="IM5" s="150"/>
      <c r="IN5" s="150"/>
      <c r="IO5" s="150"/>
      <c r="IP5" s="150"/>
      <c r="IQ5" s="150"/>
      <c r="IR5" s="150"/>
      <c r="IS5" s="150"/>
      <c r="IT5" s="150"/>
      <c r="IU5" s="150"/>
      <c r="IV5" s="150"/>
    </row>
    <row r="6" spans="1:256" s="155" customFormat="1" x14ac:dyDescent="0.25">
      <c r="A6" s="186" t="s">
        <v>211</v>
      </c>
      <c r="B6" s="187"/>
      <c r="C6" s="188"/>
      <c r="D6" s="187"/>
      <c r="E6" s="188"/>
      <c r="F6" s="189"/>
      <c r="G6" s="190"/>
      <c r="H6" s="189"/>
      <c r="I6" s="190"/>
      <c r="J6" s="189"/>
      <c r="K6" s="190"/>
      <c r="L6" s="189"/>
      <c r="M6" s="190"/>
      <c r="N6" s="189"/>
      <c r="O6" s="190"/>
      <c r="P6" s="189"/>
      <c r="Q6" s="190"/>
      <c r="R6" s="254"/>
      <c r="S6" s="255"/>
      <c r="T6" s="254"/>
      <c r="U6" s="255"/>
      <c r="V6" s="254"/>
      <c r="W6" s="255"/>
      <c r="X6" s="254"/>
      <c r="Y6" s="260"/>
      <c r="Z6" s="160"/>
      <c r="AA6" s="191"/>
      <c r="AB6" s="191"/>
      <c r="AC6" s="160"/>
      <c r="AD6" s="191"/>
      <c r="AE6" s="191"/>
    </row>
    <row r="7" spans="1:256" s="158" customFormat="1" hidden="1" x14ac:dyDescent="0.2">
      <c r="A7" s="192" t="s">
        <v>212</v>
      </c>
      <c r="B7" s="258">
        <v>0.43</v>
      </c>
      <c r="C7" s="259"/>
      <c r="D7" s="258">
        <v>8.48E-2</v>
      </c>
      <c r="E7" s="259"/>
      <c r="F7" s="258">
        <v>7.6600000000000001E-2</v>
      </c>
      <c r="G7" s="259"/>
      <c r="H7" s="258"/>
      <c r="I7" s="259"/>
      <c r="J7" s="258"/>
      <c r="K7" s="259"/>
      <c r="L7" s="258"/>
      <c r="M7" s="259"/>
      <c r="N7" s="258"/>
      <c r="O7" s="259"/>
      <c r="P7" s="258"/>
      <c r="Q7" s="259"/>
      <c r="R7" s="258">
        <v>0.185</v>
      </c>
      <c r="S7" s="259"/>
      <c r="T7" s="258">
        <v>0.17</v>
      </c>
      <c r="U7" s="259"/>
      <c r="V7" s="258">
        <v>0.18</v>
      </c>
      <c r="W7" s="259"/>
      <c r="X7" s="258">
        <v>0.19</v>
      </c>
      <c r="Y7" s="259"/>
      <c r="Z7" s="256">
        <v>0.14000000000000001</v>
      </c>
      <c r="AA7" s="257"/>
      <c r="AB7" s="257"/>
      <c r="AC7" s="256">
        <v>0.14000000000000001</v>
      </c>
      <c r="AD7" s="257"/>
      <c r="AE7" s="2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7"/>
      <c r="AU7" s="157"/>
      <c r="AV7" s="157"/>
      <c r="AW7" s="157"/>
      <c r="AX7" s="157"/>
      <c r="AY7" s="157"/>
      <c r="AZ7" s="157"/>
      <c r="BA7" s="157"/>
      <c r="BB7" s="157"/>
      <c r="BC7" s="157"/>
      <c r="BD7" s="157"/>
      <c r="BE7" s="157"/>
      <c r="BF7" s="157"/>
      <c r="BG7" s="157"/>
      <c r="BH7" s="157"/>
      <c r="BI7" s="157"/>
      <c r="BJ7" s="157"/>
      <c r="BK7" s="157"/>
      <c r="BL7" s="157"/>
      <c r="BM7" s="157"/>
      <c r="BN7" s="157"/>
      <c r="BO7" s="157"/>
      <c r="BP7" s="157"/>
      <c r="BQ7" s="157"/>
      <c r="BR7" s="157"/>
      <c r="BS7" s="157"/>
      <c r="BT7" s="157"/>
      <c r="BU7" s="157"/>
      <c r="BV7" s="157"/>
      <c r="BW7" s="157"/>
      <c r="BX7" s="157"/>
      <c r="BY7" s="157"/>
      <c r="BZ7" s="157"/>
      <c r="CA7" s="157"/>
      <c r="CB7" s="157"/>
      <c r="CC7" s="157"/>
      <c r="CD7" s="157"/>
      <c r="CE7" s="157"/>
      <c r="CF7" s="157"/>
      <c r="CG7" s="157"/>
      <c r="CH7" s="157"/>
      <c r="CI7" s="157"/>
      <c r="CJ7" s="157"/>
      <c r="CK7" s="157"/>
      <c r="CL7" s="157"/>
      <c r="CM7" s="157"/>
      <c r="CN7" s="157"/>
      <c r="CO7" s="157"/>
      <c r="CP7" s="157"/>
      <c r="CQ7" s="157"/>
      <c r="CR7" s="157"/>
      <c r="CS7" s="157"/>
      <c r="CT7" s="157"/>
      <c r="CU7" s="157"/>
      <c r="CV7" s="157"/>
      <c r="CW7" s="157"/>
      <c r="CX7" s="157"/>
      <c r="CY7" s="157"/>
      <c r="CZ7" s="157"/>
      <c r="DA7" s="157"/>
      <c r="DB7" s="157"/>
      <c r="DC7" s="157"/>
      <c r="DD7" s="157"/>
      <c r="DE7" s="157"/>
      <c r="DF7" s="157"/>
      <c r="DG7" s="157"/>
      <c r="DH7" s="157"/>
      <c r="DI7" s="157"/>
      <c r="DJ7" s="157"/>
      <c r="DK7" s="157"/>
      <c r="DL7" s="157"/>
      <c r="DM7" s="157"/>
      <c r="DN7" s="157"/>
      <c r="DO7" s="157"/>
      <c r="DP7" s="157"/>
      <c r="DQ7" s="157"/>
      <c r="DR7" s="157"/>
      <c r="DS7" s="157"/>
      <c r="DT7" s="157"/>
      <c r="DU7" s="157"/>
      <c r="DV7" s="157"/>
      <c r="DW7" s="157"/>
      <c r="DX7" s="157"/>
      <c r="DY7" s="157"/>
      <c r="DZ7" s="157"/>
      <c r="EA7" s="157"/>
      <c r="EB7" s="157"/>
      <c r="EC7" s="157"/>
      <c r="ED7" s="157"/>
      <c r="EE7" s="157"/>
      <c r="EF7" s="157"/>
      <c r="EG7" s="157"/>
      <c r="EH7" s="157"/>
      <c r="EI7" s="157"/>
      <c r="EJ7" s="157"/>
      <c r="EK7" s="157"/>
      <c r="EL7" s="157"/>
      <c r="EM7" s="157"/>
      <c r="EN7" s="157"/>
      <c r="EO7" s="157"/>
      <c r="EP7" s="157"/>
      <c r="EQ7" s="157"/>
      <c r="ER7" s="157"/>
      <c r="ES7" s="157"/>
      <c r="ET7" s="157"/>
      <c r="EU7" s="157"/>
      <c r="EV7" s="157"/>
      <c r="EW7" s="157"/>
      <c r="EX7" s="157"/>
      <c r="EY7" s="157"/>
      <c r="EZ7" s="157"/>
      <c r="FA7" s="157"/>
      <c r="FB7" s="157"/>
      <c r="FC7" s="157"/>
      <c r="FD7" s="157"/>
      <c r="FE7" s="157"/>
      <c r="FF7" s="157"/>
      <c r="FG7" s="157"/>
      <c r="FH7" s="157"/>
      <c r="FI7" s="157"/>
      <c r="FJ7" s="157"/>
      <c r="FK7" s="157"/>
      <c r="FL7" s="157"/>
      <c r="FM7" s="157"/>
      <c r="FN7" s="157"/>
      <c r="FO7" s="157"/>
      <c r="FP7" s="157"/>
      <c r="FQ7" s="157"/>
      <c r="FR7" s="157"/>
      <c r="FS7" s="157"/>
      <c r="FT7" s="157"/>
      <c r="FU7" s="157"/>
      <c r="FV7" s="157"/>
      <c r="FW7" s="157"/>
      <c r="FX7" s="157"/>
      <c r="FY7" s="157"/>
      <c r="FZ7" s="157"/>
      <c r="GA7" s="157"/>
      <c r="GB7" s="157"/>
      <c r="GC7" s="157"/>
      <c r="GD7" s="157"/>
      <c r="GE7" s="157"/>
      <c r="GF7" s="157"/>
      <c r="GG7" s="157"/>
      <c r="GH7" s="157"/>
      <c r="GI7" s="157"/>
      <c r="GJ7" s="157"/>
      <c r="GK7" s="157"/>
      <c r="GL7" s="157"/>
      <c r="GM7" s="157"/>
      <c r="GN7" s="157"/>
      <c r="GO7" s="157"/>
      <c r="GP7" s="157"/>
      <c r="GQ7" s="157"/>
      <c r="GR7" s="157"/>
      <c r="GS7" s="157"/>
      <c r="GT7" s="157"/>
      <c r="GU7" s="157"/>
      <c r="GV7" s="157"/>
      <c r="GW7" s="157"/>
      <c r="GX7" s="157"/>
      <c r="GY7" s="157"/>
      <c r="GZ7" s="157"/>
      <c r="HA7" s="157"/>
      <c r="HB7" s="157"/>
      <c r="HC7" s="157"/>
      <c r="HD7" s="157"/>
      <c r="HE7" s="157"/>
      <c r="HF7" s="157"/>
      <c r="HG7" s="157"/>
      <c r="HH7" s="157"/>
      <c r="HI7" s="157"/>
      <c r="HJ7" s="157"/>
      <c r="HK7" s="157"/>
      <c r="HL7" s="157"/>
      <c r="HM7" s="157"/>
      <c r="HN7" s="157"/>
      <c r="HO7" s="157"/>
      <c r="HP7" s="157"/>
      <c r="HQ7" s="157"/>
      <c r="HR7" s="157"/>
      <c r="HS7" s="157"/>
      <c r="HT7" s="157"/>
      <c r="HU7" s="157"/>
      <c r="HV7" s="157"/>
      <c r="HW7" s="157"/>
      <c r="HX7" s="157"/>
      <c r="HY7" s="157"/>
      <c r="HZ7" s="157"/>
      <c r="IA7" s="157"/>
      <c r="IB7" s="157"/>
      <c r="IC7" s="157"/>
      <c r="ID7" s="157"/>
      <c r="IE7" s="157"/>
      <c r="IF7" s="157"/>
      <c r="IG7" s="157"/>
      <c r="IH7" s="157"/>
      <c r="II7" s="157"/>
      <c r="IJ7" s="157"/>
      <c r="IK7" s="157"/>
      <c r="IL7" s="157"/>
      <c r="IM7" s="157"/>
      <c r="IN7" s="157"/>
      <c r="IO7" s="157"/>
      <c r="IP7" s="157"/>
      <c r="IQ7" s="157"/>
      <c r="IR7" s="157"/>
      <c r="IS7" s="157"/>
      <c r="IT7" s="157"/>
      <c r="IU7" s="157"/>
      <c r="IV7" s="157"/>
    </row>
    <row r="8" spans="1:256" s="158" customFormat="1" hidden="1" x14ac:dyDescent="0.2">
      <c r="A8" s="192" t="s">
        <v>213</v>
      </c>
      <c r="B8" s="258">
        <v>0.34</v>
      </c>
      <c r="C8" s="259"/>
      <c r="D8" s="258">
        <v>3.7400000000000003E-2</v>
      </c>
      <c r="E8" s="259"/>
      <c r="F8" s="258">
        <v>0.12540000000000001</v>
      </c>
      <c r="G8" s="259"/>
      <c r="H8" s="258"/>
      <c r="I8" s="259"/>
      <c r="J8" s="258"/>
      <c r="K8" s="259"/>
      <c r="L8" s="258"/>
      <c r="M8" s="259"/>
      <c r="N8" s="258"/>
      <c r="O8" s="259"/>
      <c r="P8" s="258"/>
      <c r="Q8" s="259"/>
      <c r="R8" s="258">
        <v>5.0999999999999997E-2</v>
      </c>
      <c r="S8" s="259"/>
      <c r="T8" s="258">
        <v>0.1</v>
      </c>
      <c r="U8" s="259"/>
      <c r="V8" s="258">
        <v>0.09</v>
      </c>
      <c r="W8" s="259"/>
      <c r="X8" s="258">
        <v>0.09</v>
      </c>
      <c r="Y8" s="259"/>
      <c r="Z8" s="258">
        <v>0.17</v>
      </c>
      <c r="AA8" s="257"/>
      <c r="AB8" s="257"/>
      <c r="AC8" s="258">
        <v>0.17</v>
      </c>
      <c r="AD8" s="257"/>
      <c r="AE8" s="2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7"/>
      <c r="BG8" s="157"/>
      <c r="BH8" s="157"/>
      <c r="BI8" s="157"/>
      <c r="BJ8" s="157"/>
      <c r="BK8" s="157"/>
      <c r="BL8" s="157"/>
      <c r="BM8" s="157"/>
      <c r="BN8" s="157"/>
      <c r="BO8" s="157"/>
      <c r="BP8" s="157"/>
      <c r="BQ8" s="157"/>
      <c r="BR8" s="157"/>
      <c r="BS8" s="157"/>
      <c r="BT8" s="157"/>
      <c r="BU8" s="157"/>
      <c r="BV8" s="157"/>
      <c r="BW8" s="157"/>
      <c r="BX8" s="157"/>
      <c r="BY8" s="157"/>
      <c r="BZ8" s="157"/>
      <c r="CA8" s="157"/>
      <c r="CB8" s="157"/>
      <c r="CC8" s="157"/>
      <c r="CD8" s="157"/>
      <c r="CE8" s="157"/>
      <c r="CF8" s="157"/>
      <c r="CG8" s="157"/>
      <c r="CH8" s="157"/>
      <c r="CI8" s="157"/>
      <c r="CJ8" s="157"/>
      <c r="CK8" s="157"/>
      <c r="CL8" s="157"/>
      <c r="CM8" s="157"/>
      <c r="CN8" s="157"/>
      <c r="CO8" s="157"/>
      <c r="CP8" s="157"/>
      <c r="CQ8" s="157"/>
      <c r="CR8" s="157"/>
      <c r="CS8" s="157"/>
      <c r="CT8" s="157"/>
      <c r="CU8" s="157"/>
      <c r="CV8" s="157"/>
      <c r="CW8" s="157"/>
      <c r="CX8" s="157"/>
      <c r="CY8" s="157"/>
      <c r="CZ8" s="157"/>
      <c r="DA8" s="157"/>
      <c r="DB8" s="157"/>
      <c r="DC8" s="157"/>
      <c r="DD8" s="157"/>
      <c r="DE8" s="157"/>
      <c r="DF8" s="157"/>
      <c r="DG8" s="157"/>
      <c r="DH8" s="157"/>
      <c r="DI8" s="157"/>
      <c r="DJ8" s="157"/>
      <c r="DK8" s="157"/>
      <c r="DL8" s="157"/>
      <c r="DM8" s="157"/>
      <c r="DN8" s="157"/>
      <c r="DO8" s="157"/>
      <c r="DP8" s="157"/>
      <c r="DQ8" s="157"/>
      <c r="DR8" s="157"/>
      <c r="DS8" s="157"/>
      <c r="DT8" s="157"/>
      <c r="DU8" s="157"/>
      <c r="DV8" s="157"/>
      <c r="DW8" s="157"/>
      <c r="DX8" s="157"/>
      <c r="DY8" s="157"/>
      <c r="DZ8" s="157"/>
      <c r="EA8" s="157"/>
      <c r="EB8" s="157"/>
      <c r="EC8" s="157"/>
      <c r="ED8" s="157"/>
      <c r="EE8" s="157"/>
      <c r="EF8" s="157"/>
      <c r="EG8" s="157"/>
      <c r="EH8" s="157"/>
      <c r="EI8" s="157"/>
      <c r="EJ8" s="157"/>
      <c r="EK8" s="157"/>
      <c r="EL8" s="157"/>
      <c r="EM8" s="157"/>
      <c r="EN8" s="157"/>
      <c r="EO8" s="157"/>
      <c r="EP8" s="157"/>
      <c r="EQ8" s="157"/>
      <c r="ER8" s="157"/>
      <c r="ES8" s="157"/>
      <c r="ET8" s="157"/>
      <c r="EU8" s="157"/>
      <c r="EV8" s="157"/>
      <c r="EW8" s="157"/>
      <c r="EX8" s="157"/>
      <c r="EY8" s="157"/>
      <c r="EZ8" s="157"/>
      <c r="FA8" s="157"/>
      <c r="FB8" s="157"/>
      <c r="FC8" s="157"/>
      <c r="FD8" s="157"/>
      <c r="FE8" s="157"/>
      <c r="FF8" s="157"/>
      <c r="FG8" s="157"/>
      <c r="FH8" s="157"/>
      <c r="FI8" s="157"/>
      <c r="FJ8" s="157"/>
      <c r="FK8" s="157"/>
      <c r="FL8" s="157"/>
      <c r="FM8" s="157"/>
      <c r="FN8" s="157"/>
      <c r="FO8" s="157"/>
      <c r="FP8" s="157"/>
      <c r="FQ8" s="157"/>
      <c r="FR8" s="157"/>
      <c r="FS8" s="157"/>
      <c r="FT8" s="157"/>
      <c r="FU8" s="157"/>
      <c r="FV8" s="157"/>
      <c r="FW8" s="157"/>
      <c r="FX8" s="157"/>
      <c r="FY8" s="157"/>
      <c r="FZ8" s="157"/>
      <c r="GA8" s="157"/>
      <c r="GB8" s="157"/>
      <c r="GC8" s="157"/>
      <c r="GD8" s="157"/>
      <c r="GE8" s="157"/>
      <c r="GF8" s="157"/>
      <c r="GG8" s="157"/>
      <c r="GH8" s="157"/>
      <c r="GI8" s="157"/>
      <c r="GJ8" s="157"/>
      <c r="GK8" s="157"/>
      <c r="GL8" s="157"/>
      <c r="GM8" s="157"/>
      <c r="GN8" s="157"/>
      <c r="GO8" s="157"/>
      <c r="GP8" s="157"/>
      <c r="GQ8" s="157"/>
      <c r="GR8" s="157"/>
      <c r="GS8" s="157"/>
      <c r="GT8" s="157"/>
      <c r="GU8" s="157"/>
      <c r="GV8" s="157"/>
      <c r="GW8" s="157"/>
      <c r="GX8" s="157"/>
      <c r="GY8" s="157"/>
      <c r="GZ8" s="157"/>
      <c r="HA8" s="157"/>
      <c r="HB8" s="157"/>
      <c r="HC8" s="157"/>
      <c r="HD8" s="157"/>
      <c r="HE8" s="157"/>
      <c r="HF8" s="157"/>
      <c r="HG8" s="157"/>
      <c r="HH8" s="157"/>
      <c r="HI8" s="157"/>
      <c r="HJ8" s="157"/>
      <c r="HK8" s="157"/>
      <c r="HL8" s="157"/>
      <c r="HM8" s="157"/>
      <c r="HN8" s="157"/>
      <c r="HO8" s="157"/>
      <c r="HP8" s="157"/>
      <c r="HQ8" s="157"/>
      <c r="HR8" s="157"/>
      <c r="HS8" s="157"/>
      <c r="HT8" s="157"/>
      <c r="HU8" s="157"/>
      <c r="HV8" s="157"/>
      <c r="HW8" s="157"/>
      <c r="HX8" s="157"/>
      <c r="HY8" s="157"/>
      <c r="HZ8" s="157"/>
      <c r="IA8" s="157"/>
      <c r="IB8" s="157"/>
      <c r="IC8" s="157"/>
      <c r="ID8" s="157"/>
      <c r="IE8" s="157"/>
      <c r="IF8" s="157"/>
      <c r="IG8" s="157"/>
      <c r="IH8" s="157"/>
      <c r="II8" s="157"/>
      <c r="IJ8" s="157"/>
      <c r="IK8" s="157"/>
      <c r="IL8" s="157"/>
      <c r="IM8" s="157"/>
      <c r="IN8" s="157"/>
      <c r="IO8" s="157"/>
      <c r="IP8" s="157"/>
      <c r="IQ8" s="157"/>
      <c r="IR8" s="157"/>
      <c r="IS8" s="157"/>
      <c r="IT8" s="157"/>
      <c r="IU8" s="157"/>
      <c r="IV8" s="157"/>
    </row>
    <row r="9" spans="1:256" s="158" customFormat="1" hidden="1" x14ac:dyDescent="0.2">
      <c r="A9" s="192" t="s">
        <v>214</v>
      </c>
      <c r="B9" s="258">
        <v>0</v>
      </c>
      <c r="C9" s="259"/>
      <c r="D9" s="258">
        <v>0</v>
      </c>
      <c r="E9" s="259"/>
      <c r="F9" s="258">
        <v>0.1993</v>
      </c>
      <c r="G9" s="259"/>
      <c r="H9" s="258"/>
      <c r="I9" s="259"/>
      <c r="J9" s="258"/>
      <c r="K9" s="259"/>
      <c r="L9" s="258"/>
      <c r="M9" s="259"/>
      <c r="N9" s="258"/>
      <c r="O9" s="259"/>
      <c r="P9" s="258"/>
      <c r="Q9" s="259"/>
      <c r="R9" s="258">
        <v>0.3</v>
      </c>
      <c r="S9" s="259"/>
      <c r="T9" s="258">
        <v>0.28999999999999998</v>
      </c>
      <c r="U9" s="259"/>
      <c r="V9" s="258">
        <v>0.27</v>
      </c>
      <c r="W9" s="259"/>
      <c r="X9" s="258">
        <v>0.37</v>
      </c>
      <c r="Y9" s="259"/>
      <c r="Z9" s="258">
        <v>0.28000000000000003</v>
      </c>
      <c r="AA9" s="257"/>
      <c r="AB9" s="257"/>
      <c r="AC9" s="258">
        <v>0.28000000000000003</v>
      </c>
      <c r="AD9" s="257"/>
      <c r="AE9" s="2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157"/>
      <c r="BR9" s="157"/>
      <c r="BS9" s="157"/>
      <c r="BT9" s="157"/>
      <c r="BU9" s="157"/>
      <c r="BV9" s="157"/>
      <c r="BW9" s="157"/>
      <c r="BX9" s="157"/>
      <c r="BY9" s="157"/>
      <c r="BZ9" s="157"/>
      <c r="CA9" s="157"/>
      <c r="CB9" s="157"/>
      <c r="CC9" s="157"/>
      <c r="CD9" s="157"/>
      <c r="CE9" s="157"/>
      <c r="CF9" s="157"/>
      <c r="CG9" s="157"/>
      <c r="CH9" s="157"/>
      <c r="CI9" s="157"/>
      <c r="CJ9" s="157"/>
      <c r="CK9" s="157"/>
      <c r="CL9" s="157"/>
      <c r="CM9" s="157"/>
      <c r="CN9" s="157"/>
      <c r="CO9" s="157"/>
      <c r="CP9" s="157"/>
      <c r="CQ9" s="157"/>
      <c r="CR9" s="157"/>
      <c r="CS9" s="157"/>
      <c r="CT9" s="157"/>
      <c r="CU9" s="157"/>
      <c r="CV9" s="157"/>
      <c r="CW9" s="157"/>
      <c r="CX9" s="157"/>
      <c r="CY9" s="157"/>
      <c r="CZ9" s="157"/>
      <c r="DA9" s="157"/>
      <c r="DB9" s="157"/>
      <c r="DC9" s="157"/>
      <c r="DD9" s="157"/>
      <c r="DE9" s="157"/>
      <c r="DF9" s="157"/>
      <c r="DG9" s="157"/>
      <c r="DH9" s="157"/>
      <c r="DI9" s="157"/>
      <c r="DJ9" s="157"/>
      <c r="DK9" s="157"/>
      <c r="DL9" s="157"/>
      <c r="DM9" s="157"/>
      <c r="DN9" s="157"/>
      <c r="DO9" s="157"/>
      <c r="DP9" s="157"/>
      <c r="DQ9" s="157"/>
      <c r="DR9" s="157"/>
      <c r="DS9" s="157"/>
      <c r="DT9" s="157"/>
      <c r="DU9" s="157"/>
      <c r="DV9" s="157"/>
      <c r="DW9" s="157"/>
      <c r="DX9" s="157"/>
      <c r="DY9" s="157"/>
      <c r="DZ9" s="157"/>
      <c r="EA9" s="157"/>
      <c r="EB9" s="157"/>
      <c r="EC9" s="157"/>
      <c r="ED9" s="157"/>
      <c r="EE9" s="157"/>
      <c r="EF9" s="157"/>
      <c r="EG9" s="157"/>
      <c r="EH9" s="157"/>
      <c r="EI9" s="157"/>
      <c r="EJ9" s="157"/>
      <c r="EK9" s="157"/>
      <c r="EL9" s="157"/>
      <c r="EM9" s="157"/>
      <c r="EN9" s="157"/>
      <c r="EO9" s="157"/>
      <c r="EP9" s="157"/>
      <c r="EQ9" s="157"/>
      <c r="ER9" s="157"/>
      <c r="ES9" s="157"/>
      <c r="ET9" s="157"/>
      <c r="EU9" s="157"/>
      <c r="EV9" s="157"/>
      <c r="EW9" s="157"/>
      <c r="EX9" s="157"/>
      <c r="EY9" s="157"/>
      <c r="EZ9" s="157"/>
      <c r="FA9" s="157"/>
      <c r="FB9" s="157"/>
      <c r="FC9" s="157"/>
      <c r="FD9" s="157"/>
      <c r="FE9" s="157"/>
      <c r="FF9" s="157"/>
      <c r="FG9" s="157"/>
      <c r="FH9" s="157"/>
      <c r="FI9" s="157"/>
      <c r="FJ9" s="157"/>
      <c r="FK9" s="157"/>
      <c r="FL9" s="157"/>
      <c r="FM9" s="157"/>
      <c r="FN9" s="157"/>
      <c r="FO9" s="157"/>
      <c r="FP9" s="157"/>
      <c r="FQ9" s="157"/>
      <c r="FR9" s="157"/>
      <c r="FS9" s="157"/>
      <c r="FT9" s="157"/>
      <c r="FU9" s="157"/>
      <c r="FV9" s="157"/>
      <c r="FW9" s="157"/>
      <c r="FX9" s="157"/>
      <c r="FY9" s="157"/>
      <c r="FZ9" s="157"/>
      <c r="GA9" s="157"/>
      <c r="GB9" s="157"/>
      <c r="GC9" s="157"/>
      <c r="GD9" s="157"/>
      <c r="GE9" s="157"/>
      <c r="GF9" s="157"/>
      <c r="GG9" s="157"/>
      <c r="GH9" s="157"/>
      <c r="GI9" s="157"/>
      <c r="GJ9" s="157"/>
      <c r="GK9" s="157"/>
      <c r="GL9" s="157"/>
      <c r="GM9" s="157"/>
      <c r="GN9" s="157"/>
      <c r="GO9" s="157"/>
      <c r="GP9" s="157"/>
      <c r="GQ9" s="157"/>
      <c r="GR9" s="157"/>
      <c r="GS9" s="157"/>
      <c r="GT9" s="157"/>
      <c r="GU9" s="157"/>
      <c r="GV9" s="157"/>
      <c r="GW9" s="157"/>
      <c r="GX9" s="157"/>
      <c r="GY9" s="157"/>
      <c r="GZ9" s="157"/>
      <c r="HA9" s="157"/>
      <c r="HB9" s="157"/>
      <c r="HC9" s="157"/>
      <c r="HD9" s="157"/>
      <c r="HE9" s="157"/>
      <c r="HF9" s="157"/>
      <c r="HG9" s="157"/>
      <c r="HH9" s="157"/>
      <c r="HI9" s="157"/>
      <c r="HJ9" s="157"/>
      <c r="HK9" s="157"/>
      <c r="HL9" s="157"/>
      <c r="HM9" s="157"/>
      <c r="HN9" s="157"/>
      <c r="HO9" s="157"/>
      <c r="HP9" s="157"/>
      <c r="HQ9" s="157"/>
      <c r="HR9" s="157"/>
      <c r="HS9" s="157"/>
      <c r="HT9" s="157"/>
      <c r="HU9" s="157"/>
      <c r="HV9" s="157"/>
      <c r="HW9" s="157"/>
      <c r="HX9" s="157"/>
      <c r="HY9" s="157"/>
      <c r="HZ9" s="157"/>
      <c r="IA9" s="157"/>
      <c r="IB9" s="157"/>
      <c r="IC9" s="157"/>
      <c r="ID9" s="157"/>
      <c r="IE9" s="157"/>
      <c r="IF9" s="157"/>
      <c r="IG9" s="157"/>
      <c r="IH9" s="157"/>
      <c r="II9" s="157"/>
      <c r="IJ9" s="157"/>
      <c r="IK9" s="157"/>
      <c r="IL9" s="157"/>
      <c r="IM9" s="157"/>
      <c r="IN9" s="157"/>
      <c r="IO9" s="157"/>
      <c r="IP9" s="157"/>
      <c r="IQ9" s="157"/>
      <c r="IR9" s="157"/>
      <c r="IS9" s="157"/>
      <c r="IT9" s="157"/>
      <c r="IU9" s="157"/>
      <c r="IV9" s="157"/>
    </row>
    <row r="10" spans="1:256" s="158" customFormat="1" hidden="1" x14ac:dyDescent="0.2">
      <c r="A10" s="192" t="s">
        <v>215</v>
      </c>
      <c r="B10" s="258">
        <v>0.22</v>
      </c>
      <c r="C10" s="259"/>
      <c r="D10" s="258">
        <v>0</v>
      </c>
      <c r="E10" s="259"/>
      <c r="F10" s="258">
        <v>1.4E-3</v>
      </c>
      <c r="G10" s="259"/>
      <c r="H10" s="258"/>
      <c r="I10" s="259"/>
      <c r="J10" s="258"/>
      <c r="K10" s="259"/>
      <c r="L10" s="258"/>
      <c r="M10" s="259"/>
      <c r="N10" s="258"/>
      <c r="O10" s="259"/>
      <c r="P10" s="258"/>
      <c r="Q10" s="259"/>
      <c r="R10" s="258">
        <v>2.3E-2</v>
      </c>
      <c r="S10" s="259"/>
      <c r="T10" s="258">
        <v>0.03</v>
      </c>
      <c r="U10" s="259"/>
      <c r="V10" s="258">
        <v>0.01</v>
      </c>
      <c r="W10" s="259"/>
      <c r="X10" s="258">
        <v>0.24</v>
      </c>
      <c r="Y10" s="259"/>
      <c r="Z10" s="258">
        <v>0.04</v>
      </c>
      <c r="AA10" s="257"/>
      <c r="AB10" s="257"/>
      <c r="AC10" s="258">
        <v>0.04</v>
      </c>
      <c r="AD10" s="257"/>
      <c r="AE10" s="2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157"/>
      <c r="BK10" s="157"/>
      <c r="BL10" s="157"/>
      <c r="BM10" s="157"/>
      <c r="BN10" s="157"/>
      <c r="BO10" s="157"/>
      <c r="BP10" s="157"/>
      <c r="BQ10" s="157"/>
      <c r="BR10" s="157"/>
      <c r="BS10" s="157"/>
      <c r="BT10" s="157"/>
      <c r="BU10" s="157"/>
      <c r="BV10" s="157"/>
      <c r="BW10" s="157"/>
      <c r="BX10" s="157"/>
      <c r="BY10" s="157"/>
      <c r="BZ10" s="157"/>
      <c r="CA10" s="157"/>
      <c r="CB10" s="157"/>
      <c r="CC10" s="157"/>
      <c r="CD10" s="157"/>
      <c r="CE10" s="157"/>
      <c r="CF10" s="157"/>
      <c r="CG10" s="157"/>
      <c r="CH10" s="157"/>
      <c r="CI10" s="157"/>
      <c r="CJ10" s="157"/>
      <c r="CK10" s="157"/>
      <c r="CL10" s="157"/>
      <c r="CM10" s="157"/>
      <c r="CN10" s="157"/>
      <c r="CO10" s="157"/>
      <c r="CP10" s="157"/>
      <c r="CQ10" s="157"/>
      <c r="CR10" s="157"/>
      <c r="CS10" s="157"/>
      <c r="CT10" s="157"/>
      <c r="CU10" s="157"/>
      <c r="CV10" s="157"/>
      <c r="CW10" s="157"/>
      <c r="CX10" s="157"/>
      <c r="CY10" s="157"/>
      <c r="CZ10" s="157"/>
      <c r="DA10" s="157"/>
      <c r="DB10" s="157"/>
      <c r="DC10" s="157"/>
      <c r="DD10" s="157"/>
      <c r="DE10" s="157"/>
      <c r="DF10" s="157"/>
      <c r="DG10" s="157"/>
      <c r="DH10" s="157"/>
      <c r="DI10" s="157"/>
      <c r="DJ10" s="157"/>
      <c r="DK10" s="157"/>
      <c r="DL10" s="157"/>
      <c r="DM10" s="157"/>
      <c r="DN10" s="157"/>
      <c r="DO10" s="157"/>
      <c r="DP10" s="157"/>
      <c r="DQ10" s="157"/>
      <c r="DR10" s="157"/>
      <c r="DS10" s="157"/>
      <c r="DT10" s="157"/>
      <c r="DU10" s="157"/>
      <c r="DV10" s="157"/>
      <c r="DW10" s="157"/>
      <c r="DX10" s="157"/>
      <c r="DY10" s="157"/>
      <c r="DZ10" s="157"/>
      <c r="EA10" s="157"/>
      <c r="EB10" s="157"/>
      <c r="EC10" s="157"/>
      <c r="ED10" s="157"/>
      <c r="EE10" s="157"/>
      <c r="EF10" s="157"/>
      <c r="EG10" s="157"/>
      <c r="EH10" s="157"/>
      <c r="EI10" s="157"/>
      <c r="EJ10" s="157"/>
      <c r="EK10" s="157"/>
      <c r="EL10" s="157"/>
      <c r="EM10" s="157"/>
      <c r="EN10" s="157"/>
      <c r="EO10" s="157"/>
      <c r="EP10" s="157"/>
      <c r="EQ10" s="157"/>
      <c r="ER10" s="157"/>
      <c r="ES10" s="157"/>
      <c r="ET10" s="157"/>
      <c r="EU10" s="157"/>
      <c r="EV10" s="157"/>
      <c r="EW10" s="157"/>
      <c r="EX10" s="157"/>
      <c r="EY10" s="157"/>
      <c r="EZ10" s="157"/>
      <c r="FA10" s="157"/>
      <c r="FB10" s="157"/>
      <c r="FC10" s="157"/>
      <c r="FD10" s="157"/>
      <c r="FE10" s="157"/>
      <c r="FF10" s="157"/>
      <c r="FG10" s="157"/>
      <c r="FH10" s="157"/>
      <c r="FI10" s="157"/>
      <c r="FJ10" s="157"/>
      <c r="FK10" s="157"/>
      <c r="FL10" s="157"/>
      <c r="FM10" s="157"/>
      <c r="FN10" s="157"/>
      <c r="FO10" s="157"/>
      <c r="FP10" s="157"/>
      <c r="FQ10" s="157"/>
      <c r="FR10" s="157"/>
      <c r="FS10" s="157"/>
      <c r="FT10" s="157"/>
      <c r="FU10" s="157"/>
      <c r="FV10" s="157"/>
      <c r="FW10" s="157"/>
      <c r="FX10" s="157"/>
      <c r="FY10" s="157"/>
      <c r="FZ10" s="157"/>
      <c r="GA10" s="157"/>
      <c r="GB10" s="157"/>
      <c r="GC10" s="157"/>
      <c r="GD10" s="157"/>
      <c r="GE10" s="157"/>
      <c r="GF10" s="157"/>
      <c r="GG10" s="157"/>
      <c r="GH10" s="157"/>
      <c r="GI10" s="157"/>
      <c r="GJ10" s="157"/>
      <c r="GK10" s="157"/>
      <c r="GL10" s="157"/>
      <c r="GM10" s="157"/>
      <c r="GN10" s="157"/>
      <c r="GO10" s="157"/>
      <c r="GP10" s="157"/>
      <c r="GQ10" s="157"/>
      <c r="GR10" s="157"/>
      <c r="GS10" s="157"/>
      <c r="GT10" s="157"/>
      <c r="GU10" s="157"/>
      <c r="GV10" s="157"/>
      <c r="GW10" s="157"/>
      <c r="GX10" s="157"/>
      <c r="GY10" s="157"/>
      <c r="GZ10" s="157"/>
      <c r="HA10" s="157"/>
      <c r="HB10" s="157"/>
      <c r="HC10" s="157"/>
      <c r="HD10" s="157"/>
      <c r="HE10" s="157"/>
      <c r="HF10" s="157"/>
      <c r="HG10" s="157"/>
      <c r="HH10" s="157"/>
      <c r="HI10" s="157"/>
      <c r="HJ10" s="157"/>
      <c r="HK10" s="157"/>
      <c r="HL10" s="157"/>
      <c r="HM10" s="157"/>
      <c r="HN10" s="157"/>
      <c r="HO10" s="157"/>
      <c r="HP10" s="157"/>
      <c r="HQ10" s="157"/>
      <c r="HR10" s="157"/>
      <c r="HS10" s="157"/>
      <c r="HT10" s="157"/>
      <c r="HU10" s="157"/>
      <c r="HV10" s="157"/>
      <c r="HW10" s="157"/>
      <c r="HX10" s="157"/>
      <c r="HY10" s="157"/>
      <c r="HZ10" s="157"/>
      <c r="IA10" s="157"/>
      <c r="IB10" s="157"/>
      <c r="IC10" s="157"/>
      <c r="ID10" s="157"/>
      <c r="IE10" s="157"/>
      <c r="IF10" s="157"/>
      <c r="IG10" s="157"/>
      <c r="IH10" s="157"/>
      <c r="II10" s="157"/>
      <c r="IJ10" s="157"/>
      <c r="IK10" s="157"/>
      <c r="IL10" s="157"/>
      <c r="IM10" s="157"/>
      <c r="IN10" s="157"/>
      <c r="IO10" s="157"/>
      <c r="IP10" s="157"/>
      <c r="IQ10" s="157"/>
      <c r="IR10" s="157"/>
      <c r="IS10" s="157"/>
      <c r="IT10" s="157"/>
      <c r="IU10" s="157"/>
      <c r="IV10" s="157"/>
    </row>
    <row r="11" spans="1:256" s="158" customFormat="1" hidden="1" x14ac:dyDescent="0.2">
      <c r="A11" s="192" t="s">
        <v>216</v>
      </c>
      <c r="B11" s="258">
        <v>0.23</v>
      </c>
      <c r="C11" s="259"/>
      <c r="D11" s="258">
        <v>3.3999999999999998E-3</v>
      </c>
      <c r="E11" s="259"/>
      <c r="F11" s="258">
        <v>0</v>
      </c>
      <c r="G11" s="259"/>
      <c r="H11" s="258"/>
      <c r="I11" s="259"/>
      <c r="J11" s="258"/>
      <c r="K11" s="259"/>
      <c r="L11" s="258"/>
      <c r="M11" s="259"/>
      <c r="N11" s="258"/>
      <c r="O11" s="259"/>
      <c r="P11" s="258"/>
      <c r="Q11" s="259"/>
      <c r="R11" s="258">
        <v>1.4E-2</v>
      </c>
      <c r="S11" s="259"/>
      <c r="T11" s="258">
        <v>0.02</v>
      </c>
      <c r="U11" s="259"/>
      <c r="V11" s="258">
        <v>2.8E-3</v>
      </c>
      <c r="W11" s="259"/>
      <c r="X11" s="258">
        <v>8.6800000000000002E-2</v>
      </c>
      <c r="Y11" s="259"/>
      <c r="Z11" s="258">
        <v>0.05</v>
      </c>
      <c r="AA11" s="257"/>
      <c r="AB11" s="257"/>
      <c r="AC11" s="258">
        <v>0.05</v>
      </c>
      <c r="AD11" s="257"/>
      <c r="AE11" s="2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157"/>
      <c r="BR11" s="157"/>
      <c r="BS11" s="157"/>
      <c r="BT11" s="157"/>
      <c r="BU11" s="157"/>
      <c r="BV11" s="157"/>
      <c r="BW11" s="157"/>
      <c r="BX11" s="157"/>
      <c r="BY11" s="157"/>
      <c r="BZ11" s="157"/>
      <c r="CA11" s="157"/>
      <c r="CB11" s="157"/>
      <c r="CC11" s="157"/>
      <c r="CD11" s="157"/>
      <c r="CE11" s="157"/>
      <c r="CF11" s="157"/>
      <c r="CG11" s="157"/>
      <c r="CH11" s="157"/>
      <c r="CI11" s="157"/>
      <c r="CJ11" s="157"/>
      <c r="CK11" s="157"/>
      <c r="CL11" s="157"/>
      <c r="CM11" s="157"/>
      <c r="CN11" s="157"/>
      <c r="CO11" s="157"/>
      <c r="CP11" s="157"/>
      <c r="CQ11" s="157"/>
      <c r="CR11" s="157"/>
      <c r="CS11" s="157"/>
      <c r="CT11" s="157"/>
      <c r="CU11" s="157"/>
      <c r="CV11" s="157"/>
      <c r="CW11" s="157"/>
      <c r="CX11" s="157"/>
      <c r="CY11" s="157"/>
      <c r="CZ11" s="157"/>
      <c r="DA11" s="157"/>
      <c r="DB11" s="157"/>
      <c r="DC11" s="157"/>
      <c r="DD11" s="157"/>
      <c r="DE11" s="157"/>
      <c r="DF11" s="157"/>
      <c r="DG11" s="157"/>
      <c r="DH11" s="157"/>
      <c r="DI11" s="157"/>
      <c r="DJ11" s="157"/>
      <c r="DK11" s="157"/>
      <c r="DL11" s="157"/>
      <c r="DM11" s="157"/>
      <c r="DN11" s="157"/>
      <c r="DO11" s="157"/>
      <c r="DP11" s="157"/>
      <c r="DQ11" s="157"/>
      <c r="DR11" s="157"/>
      <c r="DS11" s="157"/>
      <c r="DT11" s="157"/>
      <c r="DU11" s="157"/>
      <c r="DV11" s="157"/>
      <c r="DW11" s="157"/>
      <c r="DX11" s="157"/>
      <c r="DY11" s="157"/>
      <c r="DZ11" s="157"/>
      <c r="EA11" s="157"/>
      <c r="EB11" s="157"/>
      <c r="EC11" s="157"/>
      <c r="ED11" s="157"/>
      <c r="EE11" s="157"/>
      <c r="EF11" s="157"/>
      <c r="EG11" s="157"/>
      <c r="EH11" s="157"/>
      <c r="EI11" s="157"/>
      <c r="EJ11" s="157"/>
      <c r="EK11" s="157"/>
      <c r="EL11" s="157"/>
      <c r="EM11" s="157"/>
      <c r="EN11" s="157"/>
      <c r="EO11" s="157"/>
      <c r="EP11" s="157"/>
      <c r="EQ11" s="157"/>
      <c r="ER11" s="157"/>
      <c r="ES11" s="157"/>
      <c r="ET11" s="157"/>
      <c r="EU11" s="157"/>
      <c r="EV11" s="157"/>
      <c r="EW11" s="157"/>
      <c r="EX11" s="157"/>
      <c r="EY11" s="157"/>
      <c r="EZ11" s="157"/>
      <c r="FA11" s="157"/>
      <c r="FB11" s="157"/>
      <c r="FC11" s="157"/>
      <c r="FD11" s="157"/>
      <c r="FE11" s="157"/>
      <c r="FF11" s="157"/>
      <c r="FG11" s="157"/>
      <c r="FH11" s="157"/>
      <c r="FI11" s="157"/>
      <c r="FJ11" s="157"/>
      <c r="FK11" s="157"/>
      <c r="FL11" s="157"/>
      <c r="FM11" s="157"/>
      <c r="FN11" s="157"/>
      <c r="FO11" s="157"/>
      <c r="FP11" s="157"/>
      <c r="FQ11" s="157"/>
      <c r="FR11" s="157"/>
      <c r="FS11" s="157"/>
      <c r="FT11" s="157"/>
      <c r="FU11" s="157"/>
      <c r="FV11" s="157"/>
      <c r="FW11" s="157"/>
      <c r="FX11" s="157"/>
      <c r="FY11" s="157"/>
      <c r="FZ11" s="157"/>
      <c r="GA11" s="157"/>
      <c r="GB11" s="157"/>
      <c r="GC11" s="157"/>
      <c r="GD11" s="157"/>
      <c r="GE11" s="157"/>
      <c r="GF11" s="157"/>
      <c r="GG11" s="157"/>
      <c r="GH11" s="157"/>
      <c r="GI11" s="157"/>
      <c r="GJ11" s="157"/>
      <c r="GK11" s="157"/>
      <c r="GL11" s="157"/>
      <c r="GM11" s="157"/>
      <c r="GN11" s="157"/>
      <c r="GO11" s="157"/>
      <c r="GP11" s="157"/>
      <c r="GQ11" s="157"/>
      <c r="GR11" s="157"/>
      <c r="GS11" s="157"/>
      <c r="GT11" s="157"/>
      <c r="GU11" s="157"/>
      <c r="GV11" s="157"/>
      <c r="GW11" s="157"/>
      <c r="GX11" s="157"/>
      <c r="GY11" s="157"/>
      <c r="GZ11" s="157"/>
      <c r="HA11" s="157"/>
      <c r="HB11" s="157"/>
      <c r="HC11" s="157"/>
      <c r="HD11" s="157"/>
      <c r="HE11" s="157"/>
      <c r="HF11" s="157"/>
      <c r="HG11" s="157"/>
      <c r="HH11" s="157"/>
      <c r="HI11" s="157"/>
      <c r="HJ11" s="157"/>
      <c r="HK11" s="157"/>
      <c r="HL11" s="157"/>
      <c r="HM11" s="157"/>
      <c r="HN11" s="157"/>
      <c r="HO11" s="157"/>
      <c r="HP11" s="157"/>
      <c r="HQ11" s="157"/>
      <c r="HR11" s="157"/>
      <c r="HS11" s="157"/>
      <c r="HT11" s="157"/>
      <c r="HU11" s="157"/>
      <c r="HV11" s="157"/>
      <c r="HW11" s="157"/>
      <c r="HX11" s="157"/>
      <c r="HY11" s="157"/>
      <c r="HZ11" s="157"/>
      <c r="IA11" s="157"/>
      <c r="IB11" s="157"/>
      <c r="IC11" s="157"/>
      <c r="ID11" s="157"/>
      <c r="IE11" s="157"/>
      <c r="IF11" s="157"/>
      <c r="IG11" s="157"/>
      <c r="IH11" s="157"/>
      <c r="II11" s="157"/>
      <c r="IJ11" s="157"/>
      <c r="IK11" s="157"/>
      <c r="IL11" s="157"/>
      <c r="IM11" s="157"/>
      <c r="IN11" s="157"/>
      <c r="IO11" s="157"/>
      <c r="IP11" s="157"/>
      <c r="IQ11" s="157"/>
      <c r="IR11" s="157"/>
      <c r="IS11" s="157"/>
      <c r="IT11" s="157"/>
      <c r="IU11" s="157"/>
      <c r="IV11" s="157"/>
    </row>
    <row r="12" spans="1:256" s="158" customFormat="1" hidden="1" x14ac:dyDescent="0.2">
      <c r="A12" s="192" t="s">
        <v>217</v>
      </c>
      <c r="B12" s="258">
        <v>0.25</v>
      </c>
      <c r="C12" s="259"/>
      <c r="D12" s="258">
        <v>0</v>
      </c>
      <c r="E12" s="259"/>
      <c r="F12" s="258">
        <v>0</v>
      </c>
      <c r="G12" s="259"/>
      <c r="H12" s="258"/>
      <c r="I12" s="259"/>
      <c r="J12" s="258"/>
      <c r="K12" s="259"/>
      <c r="L12" s="258"/>
      <c r="M12" s="259"/>
      <c r="N12" s="258"/>
      <c r="O12" s="259"/>
      <c r="P12" s="258"/>
      <c r="Q12" s="259"/>
      <c r="R12" s="258">
        <v>3.4000000000000002E-2</v>
      </c>
      <c r="S12" s="259"/>
      <c r="T12" s="258">
        <v>0.04</v>
      </c>
      <c r="U12" s="259"/>
      <c r="V12" s="258">
        <v>0.02</v>
      </c>
      <c r="W12" s="259"/>
      <c r="X12" s="258">
        <v>0</v>
      </c>
      <c r="Y12" s="259"/>
      <c r="Z12" s="261">
        <v>0.02</v>
      </c>
      <c r="AA12" s="257"/>
      <c r="AB12" s="257"/>
      <c r="AC12" s="261">
        <v>0.02</v>
      </c>
      <c r="AD12" s="257"/>
      <c r="AE12" s="2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7"/>
      <c r="BF12" s="157"/>
      <c r="BG12" s="157"/>
      <c r="BH12" s="157"/>
      <c r="BI12" s="157"/>
      <c r="BJ12" s="157"/>
      <c r="BK12" s="157"/>
      <c r="BL12" s="157"/>
      <c r="BM12" s="157"/>
      <c r="BN12" s="157"/>
      <c r="BO12" s="157"/>
      <c r="BP12" s="157"/>
      <c r="BQ12" s="157"/>
      <c r="BR12" s="157"/>
      <c r="BS12" s="157"/>
      <c r="BT12" s="157"/>
      <c r="BU12" s="157"/>
      <c r="BV12" s="157"/>
      <c r="BW12" s="157"/>
      <c r="BX12" s="157"/>
      <c r="BY12" s="157"/>
      <c r="BZ12" s="157"/>
      <c r="CA12" s="157"/>
      <c r="CB12" s="157"/>
      <c r="CC12" s="157"/>
      <c r="CD12" s="157"/>
      <c r="CE12" s="157"/>
      <c r="CF12" s="157"/>
      <c r="CG12" s="157"/>
      <c r="CH12" s="157"/>
      <c r="CI12" s="157"/>
      <c r="CJ12" s="157"/>
      <c r="CK12" s="157"/>
      <c r="CL12" s="157"/>
      <c r="CM12" s="157"/>
      <c r="CN12" s="157"/>
      <c r="CO12" s="157"/>
      <c r="CP12" s="157"/>
      <c r="CQ12" s="157"/>
      <c r="CR12" s="157"/>
      <c r="CS12" s="157"/>
      <c r="CT12" s="157"/>
      <c r="CU12" s="157"/>
      <c r="CV12" s="157"/>
      <c r="CW12" s="157"/>
      <c r="CX12" s="157"/>
      <c r="CY12" s="157"/>
      <c r="CZ12" s="157"/>
      <c r="DA12" s="157"/>
      <c r="DB12" s="157"/>
      <c r="DC12" s="157"/>
      <c r="DD12" s="157"/>
      <c r="DE12" s="157"/>
      <c r="DF12" s="157"/>
      <c r="DG12" s="157"/>
      <c r="DH12" s="157"/>
      <c r="DI12" s="157"/>
      <c r="DJ12" s="157"/>
      <c r="DK12" s="157"/>
      <c r="DL12" s="157"/>
      <c r="DM12" s="157"/>
      <c r="DN12" s="157"/>
      <c r="DO12" s="157"/>
      <c r="DP12" s="157"/>
      <c r="DQ12" s="157"/>
      <c r="DR12" s="157"/>
      <c r="DS12" s="157"/>
      <c r="DT12" s="157"/>
      <c r="DU12" s="157"/>
      <c r="DV12" s="157"/>
      <c r="DW12" s="157"/>
      <c r="DX12" s="157"/>
      <c r="DY12" s="157"/>
      <c r="DZ12" s="157"/>
      <c r="EA12" s="157"/>
      <c r="EB12" s="157"/>
      <c r="EC12" s="157"/>
      <c r="ED12" s="157"/>
      <c r="EE12" s="157"/>
      <c r="EF12" s="157"/>
      <c r="EG12" s="157"/>
      <c r="EH12" s="157"/>
      <c r="EI12" s="157"/>
      <c r="EJ12" s="157"/>
      <c r="EK12" s="157"/>
      <c r="EL12" s="157"/>
      <c r="EM12" s="157"/>
      <c r="EN12" s="157"/>
      <c r="EO12" s="157"/>
      <c r="EP12" s="157"/>
      <c r="EQ12" s="157"/>
      <c r="ER12" s="157"/>
      <c r="ES12" s="157"/>
      <c r="ET12" s="157"/>
      <c r="EU12" s="157"/>
      <c r="EV12" s="157"/>
      <c r="EW12" s="157"/>
      <c r="EX12" s="157"/>
      <c r="EY12" s="157"/>
      <c r="EZ12" s="157"/>
      <c r="FA12" s="157"/>
      <c r="FB12" s="157"/>
      <c r="FC12" s="157"/>
      <c r="FD12" s="157"/>
      <c r="FE12" s="157"/>
      <c r="FF12" s="157"/>
      <c r="FG12" s="157"/>
      <c r="FH12" s="157"/>
      <c r="FI12" s="157"/>
      <c r="FJ12" s="157"/>
      <c r="FK12" s="157"/>
      <c r="FL12" s="157"/>
      <c r="FM12" s="157"/>
      <c r="FN12" s="157"/>
      <c r="FO12" s="157"/>
      <c r="FP12" s="157"/>
      <c r="FQ12" s="157"/>
      <c r="FR12" s="157"/>
      <c r="FS12" s="157"/>
      <c r="FT12" s="157"/>
      <c r="FU12" s="157"/>
      <c r="FV12" s="157"/>
      <c r="FW12" s="157"/>
      <c r="FX12" s="157"/>
      <c r="FY12" s="157"/>
      <c r="FZ12" s="157"/>
      <c r="GA12" s="157"/>
      <c r="GB12" s="157"/>
      <c r="GC12" s="157"/>
      <c r="GD12" s="157"/>
      <c r="GE12" s="157"/>
      <c r="GF12" s="157"/>
      <c r="GG12" s="157"/>
      <c r="GH12" s="157"/>
      <c r="GI12" s="157"/>
      <c r="GJ12" s="157"/>
      <c r="GK12" s="157"/>
      <c r="GL12" s="157"/>
      <c r="GM12" s="157"/>
      <c r="GN12" s="157"/>
      <c r="GO12" s="157"/>
      <c r="GP12" s="157"/>
      <c r="GQ12" s="157"/>
      <c r="GR12" s="157"/>
      <c r="GS12" s="157"/>
      <c r="GT12" s="157"/>
      <c r="GU12" s="157"/>
      <c r="GV12" s="157"/>
      <c r="GW12" s="157"/>
      <c r="GX12" s="157"/>
      <c r="GY12" s="157"/>
      <c r="GZ12" s="157"/>
      <c r="HA12" s="157"/>
      <c r="HB12" s="157"/>
      <c r="HC12" s="157"/>
      <c r="HD12" s="157"/>
      <c r="HE12" s="157"/>
      <c r="HF12" s="157"/>
      <c r="HG12" s="157"/>
      <c r="HH12" s="157"/>
      <c r="HI12" s="157"/>
      <c r="HJ12" s="157"/>
      <c r="HK12" s="157"/>
      <c r="HL12" s="157"/>
      <c r="HM12" s="157"/>
      <c r="HN12" s="157"/>
      <c r="HO12" s="157"/>
      <c r="HP12" s="157"/>
      <c r="HQ12" s="157"/>
      <c r="HR12" s="157"/>
      <c r="HS12" s="157"/>
      <c r="HT12" s="157"/>
      <c r="HU12" s="157"/>
      <c r="HV12" s="157"/>
      <c r="HW12" s="157"/>
      <c r="HX12" s="157"/>
      <c r="HY12" s="157"/>
      <c r="HZ12" s="157"/>
      <c r="IA12" s="157"/>
      <c r="IB12" s="157"/>
      <c r="IC12" s="157"/>
      <c r="ID12" s="157"/>
      <c r="IE12" s="157"/>
      <c r="IF12" s="157"/>
      <c r="IG12" s="157"/>
      <c r="IH12" s="157"/>
      <c r="II12" s="157"/>
      <c r="IJ12" s="157"/>
      <c r="IK12" s="157"/>
      <c r="IL12" s="157"/>
      <c r="IM12" s="157"/>
      <c r="IN12" s="157"/>
      <c r="IO12" s="157"/>
      <c r="IP12" s="157"/>
      <c r="IQ12" s="157"/>
      <c r="IR12" s="157"/>
      <c r="IS12" s="157"/>
      <c r="IT12" s="157"/>
      <c r="IU12" s="157"/>
      <c r="IV12" s="157"/>
    </row>
    <row r="13" spans="1:256" s="158" customFormat="1" x14ac:dyDescent="0.2">
      <c r="A13" s="192" t="s">
        <v>218</v>
      </c>
      <c r="B13" s="258"/>
      <c r="C13" s="259"/>
      <c r="D13" s="258"/>
      <c r="E13" s="259"/>
      <c r="F13" s="258"/>
      <c r="G13" s="259"/>
      <c r="H13" s="258"/>
      <c r="I13" s="259"/>
      <c r="J13" s="258"/>
      <c r="K13" s="259"/>
      <c r="L13" s="258"/>
      <c r="M13" s="259"/>
      <c r="N13" s="258"/>
      <c r="O13" s="259"/>
      <c r="P13" s="258"/>
      <c r="Q13" s="259"/>
      <c r="R13" s="258"/>
      <c r="S13" s="259"/>
      <c r="T13" s="258"/>
      <c r="U13" s="259"/>
      <c r="V13" s="258"/>
      <c r="W13" s="259"/>
      <c r="X13" s="258"/>
      <c r="Y13" s="262"/>
      <c r="Z13" s="197">
        <v>0.17</v>
      </c>
      <c r="AA13" s="195"/>
      <c r="AB13" s="195"/>
      <c r="AC13" s="197">
        <v>0.04</v>
      </c>
      <c r="AD13" s="195"/>
      <c r="AE13" s="195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7"/>
      <c r="BF13" s="157"/>
      <c r="BG13" s="157"/>
      <c r="BH13" s="157"/>
      <c r="BI13" s="157"/>
      <c r="BJ13" s="157"/>
      <c r="BK13" s="157"/>
      <c r="BL13" s="157"/>
      <c r="BM13" s="157"/>
      <c r="BN13" s="157"/>
      <c r="BO13" s="157"/>
      <c r="BP13" s="157"/>
      <c r="BQ13" s="157"/>
      <c r="BR13" s="157"/>
      <c r="BS13" s="157"/>
      <c r="BT13" s="157"/>
      <c r="BU13" s="157"/>
      <c r="BV13" s="157"/>
      <c r="BW13" s="157"/>
      <c r="BX13" s="157"/>
      <c r="BY13" s="157"/>
      <c r="BZ13" s="157"/>
      <c r="CA13" s="157"/>
      <c r="CB13" s="157"/>
      <c r="CC13" s="157"/>
      <c r="CD13" s="157"/>
      <c r="CE13" s="157"/>
      <c r="CF13" s="157"/>
      <c r="CG13" s="157"/>
      <c r="CH13" s="157"/>
      <c r="CI13" s="157"/>
      <c r="CJ13" s="157"/>
      <c r="CK13" s="157"/>
      <c r="CL13" s="157"/>
      <c r="CM13" s="157"/>
      <c r="CN13" s="157"/>
      <c r="CO13" s="157"/>
      <c r="CP13" s="157"/>
      <c r="CQ13" s="157"/>
      <c r="CR13" s="157"/>
      <c r="CS13" s="157"/>
      <c r="CT13" s="157"/>
      <c r="CU13" s="157"/>
      <c r="CV13" s="157"/>
      <c r="CW13" s="157"/>
      <c r="CX13" s="157"/>
      <c r="CY13" s="157"/>
      <c r="CZ13" s="157"/>
      <c r="DA13" s="157"/>
      <c r="DB13" s="157"/>
      <c r="DC13" s="157"/>
      <c r="DD13" s="157"/>
      <c r="DE13" s="157"/>
      <c r="DF13" s="157"/>
      <c r="DG13" s="157"/>
      <c r="DH13" s="157"/>
      <c r="DI13" s="157"/>
      <c r="DJ13" s="157"/>
      <c r="DK13" s="157"/>
      <c r="DL13" s="157"/>
      <c r="DM13" s="157"/>
      <c r="DN13" s="157"/>
      <c r="DO13" s="157"/>
      <c r="DP13" s="157"/>
      <c r="DQ13" s="157"/>
      <c r="DR13" s="157"/>
      <c r="DS13" s="157"/>
      <c r="DT13" s="157"/>
      <c r="DU13" s="157"/>
      <c r="DV13" s="157"/>
      <c r="DW13" s="157"/>
      <c r="DX13" s="157"/>
      <c r="DY13" s="157"/>
      <c r="DZ13" s="157"/>
      <c r="EA13" s="157"/>
      <c r="EB13" s="157"/>
      <c r="EC13" s="157"/>
      <c r="ED13" s="157"/>
      <c r="EE13" s="157"/>
      <c r="EF13" s="157"/>
      <c r="EG13" s="157"/>
      <c r="EH13" s="157"/>
      <c r="EI13" s="157"/>
      <c r="EJ13" s="157"/>
      <c r="EK13" s="157"/>
      <c r="EL13" s="157"/>
      <c r="EM13" s="157"/>
      <c r="EN13" s="157"/>
      <c r="EO13" s="157"/>
      <c r="EP13" s="157"/>
      <c r="EQ13" s="157"/>
      <c r="ER13" s="157"/>
      <c r="ES13" s="157"/>
      <c r="ET13" s="157"/>
      <c r="EU13" s="157"/>
      <c r="EV13" s="157"/>
      <c r="EW13" s="157"/>
      <c r="EX13" s="157"/>
      <c r="EY13" s="157"/>
      <c r="EZ13" s="157"/>
      <c r="FA13" s="157"/>
      <c r="FB13" s="157"/>
      <c r="FC13" s="157"/>
      <c r="FD13" s="157"/>
      <c r="FE13" s="157"/>
      <c r="FF13" s="157"/>
      <c r="FG13" s="157"/>
      <c r="FH13" s="157"/>
      <c r="FI13" s="157"/>
      <c r="FJ13" s="157"/>
      <c r="FK13" s="157"/>
      <c r="FL13" s="157"/>
      <c r="FM13" s="157"/>
      <c r="FN13" s="157"/>
      <c r="FO13" s="157"/>
      <c r="FP13" s="157"/>
      <c r="FQ13" s="157"/>
      <c r="FR13" s="157"/>
      <c r="FS13" s="157"/>
      <c r="FT13" s="157"/>
      <c r="FU13" s="157"/>
      <c r="FV13" s="157"/>
      <c r="FW13" s="157"/>
      <c r="FX13" s="157"/>
      <c r="FY13" s="157"/>
      <c r="FZ13" s="157"/>
      <c r="GA13" s="157"/>
      <c r="GB13" s="157"/>
      <c r="GC13" s="157"/>
      <c r="GD13" s="157"/>
      <c r="GE13" s="157"/>
      <c r="GF13" s="157"/>
      <c r="GG13" s="157"/>
      <c r="GH13" s="157"/>
      <c r="GI13" s="157"/>
      <c r="GJ13" s="157"/>
      <c r="GK13" s="157"/>
      <c r="GL13" s="157"/>
      <c r="GM13" s="157"/>
      <c r="GN13" s="157"/>
      <c r="GO13" s="157"/>
      <c r="GP13" s="157"/>
      <c r="GQ13" s="157"/>
      <c r="GR13" s="157"/>
      <c r="GS13" s="157"/>
      <c r="GT13" s="157"/>
      <c r="GU13" s="157"/>
      <c r="GV13" s="157"/>
      <c r="GW13" s="157"/>
      <c r="GX13" s="157"/>
      <c r="GY13" s="157"/>
      <c r="GZ13" s="157"/>
      <c r="HA13" s="157"/>
      <c r="HB13" s="157"/>
      <c r="HC13" s="157"/>
      <c r="HD13" s="157"/>
      <c r="HE13" s="157"/>
      <c r="HF13" s="157"/>
      <c r="HG13" s="157"/>
      <c r="HH13" s="157"/>
      <c r="HI13" s="157"/>
      <c r="HJ13" s="157"/>
      <c r="HK13" s="157"/>
      <c r="HL13" s="157"/>
      <c r="HM13" s="157"/>
      <c r="HN13" s="157"/>
      <c r="HO13" s="157"/>
      <c r="HP13" s="157"/>
      <c r="HQ13" s="157"/>
      <c r="HR13" s="157"/>
      <c r="HS13" s="157"/>
      <c r="HT13" s="157"/>
      <c r="HU13" s="157"/>
      <c r="HV13" s="157"/>
      <c r="HW13" s="157"/>
      <c r="HX13" s="157"/>
      <c r="HY13" s="157"/>
      <c r="HZ13" s="157"/>
      <c r="IA13" s="157"/>
      <c r="IB13" s="157"/>
      <c r="IC13" s="157"/>
      <c r="ID13" s="157"/>
      <c r="IE13" s="157"/>
      <c r="IF13" s="157"/>
      <c r="IG13" s="157"/>
      <c r="IH13" s="157"/>
      <c r="II13" s="157"/>
      <c r="IJ13" s="157"/>
      <c r="IK13" s="157"/>
      <c r="IL13" s="157"/>
      <c r="IM13" s="157"/>
      <c r="IN13" s="157"/>
      <c r="IO13" s="157"/>
      <c r="IP13" s="157"/>
      <c r="IQ13" s="157"/>
      <c r="IR13" s="157"/>
      <c r="IS13" s="157"/>
      <c r="IT13" s="157"/>
      <c r="IU13" s="157"/>
      <c r="IV13" s="157"/>
    </row>
    <row r="14" spans="1:256" s="158" customFormat="1" x14ac:dyDescent="0.2">
      <c r="A14" s="192" t="s">
        <v>219</v>
      </c>
      <c r="B14" s="258"/>
      <c r="C14" s="259"/>
      <c r="D14" s="258"/>
      <c r="E14" s="259"/>
      <c r="F14" s="258"/>
      <c r="G14" s="259"/>
      <c r="H14" s="258"/>
      <c r="I14" s="259"/>
      <c r="J14" s="258"/>
      <c r="K14" s="259"/>
      <c r="L14" s="258"/>
      <c r="M14" s="259"/>
      <c r="N14" s="258"/>
      <c r="O14" s="259"/>
      <c r="P14" s="258"/>
      <c r="Q14" s="259"/>
      <c r="R14" s="258"/>
      <c r="S14" s="259"/>
      <c r="T14" s="258"/>
      <c r="U14" s="259"/>
      <c r="V14" s="258"/>
      <c r="W14" s="259"/>
      <c r="X14" s="258"/>
      <c r="Y14" s="262"/>
      <c r="Z14" s="197">
        <v>0</v>
      </c>
      <c r="AA14" s="195"/>
      <c r="AB14" s="195"/>
      <c r="AC14" s="197">
        <v>0</v>
      </c>
      <c r="AD14" s="195"/>
      <c r="AE14" s="195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157"/>
      <c r="AT14" s="157"/>
      <c r="AU14" s="157"/>
      <c r="AV14" s="157"/>
      <c r="AW14" s="157"/>
      <c r="AX14" s="157"/>
      <c r="AY14" s="157"/>
      <c r="AZ14" s="157"/>
      <c r="BA14" s="157"/>
      <c r="BB14" s="157"/>
      <c r="BC14" s="157"/>
      <c r="BD14" s="157"/>
      <c r="BE14" s="157"/>
      <c r="BF14" s="157"/>
      <c r="BG14" s="157"/>
      <c r="BH14" s="157"/>
      <c r="BI14" s="157"/>
      <c r="BJ14" s="157"/>
      <c r="BK14" s="157"/>
      <c r="BL14" s="157"/>
      <c r="BM14" s="157"/>
      <c r="BN14" s="157"/>
      <c r="BO14" s="157"/>
      <c r="BP14" s="157"/>
      <c r="BQ14" s="157"/>
      <c r="BR14" s="157"/>
      <c r="BS14" s="157"/>
      <c r="BT14" s="157"/>
      <c r="BU14" s="157"/>
      <c r="BV14" s="157"/>
      <c r="BW14" s="157"/>
      <c r="BX14" s="157"/>
      <c r="BY14" s="157"/>
      <c r="BZ14" s="157"/>
      <c r="CA14" s="157"/>
      <c r="CB14" s="157"/>
      <c r="CC14" s="157"/>
      <c r="CD14" s="157"/>
      <c r="CE14" s="157"/>
      <c r="CF14" s="157"/>
      <c r="CG14" s="157"/>
      <c r="CH14" s="157"/>
      <c r="CI14" s="157"/>
      <c r="CJ14" s="157"/>
      <c r="CK14" s="157"/>
      <c r="CL14" s="157"/>
      <c r="CM14" s="157"/>
      <c r="CN14" s="157"/>
      <c r="CO14" s="157"/>
      <c r="CP14" s="157"/>
      <c r="CQ14" s="157"/>
      <c r="CR14" s="157"/>
      <c r="CS14" s="157"/>
      <c r="CT14" s="157"/>
      <c r="CU14" s="157"/>
      <c r="CV14" s="157"/>
      <c r="CW14" s="157"/>
      <c r="CX14" s="157"/>
      <c r="CY14" s="157"/>
      <c r="CZ14" s="157"/>
      <c r="DA14" s="157"/>
      <c r="DB14" s="157"/>
      <c r="DC14" s="157"/>
      <c r="DD14" s="157"/>
      <c r="DE14" s="157"/>
      <c r="DF14" s="157"/>
      <c r="DG14" s="157"/>
      <c r="DH14" s="157"/>
      <c r="DI14" s="157"/>
      <c r="DJ14" s="157"/>
      <c r="DK14" s="157"/>
      <c r="DL14" s="157"/>
      <c r="DM14" s="157"/>
      <c r="DN14" s="157"/>
      <c r="DO14" s="157"/>
      <c r="DP14" s="157"/>
      <c r="DQ14" s="157"/>
      <c r="DR14" s="157"/>
      <c r="DS14" s="157"/>
      <c r="DT14" s="157"/>
      <c r="DU14" s="157"/>
      <c r="DV14" s="157"/>
      <c r="DW14" s="157"/>
      <c r="DX14" s="157"/>
      <c r="DY14" s="157"/>
      <c r="DZ14" s="157"/>
      <c r="EA14" s="157"/>
      <c r="EB14" s="157"/>
      <c r="EC14" s="157"/>
      <c r="ED14" s="157"/>
      <c r="EE14" s="157"/>
      <c r="EF14" s="157"/>
      <c r="EG14" s="157"/>
      <c r="EH14" s="157"/>
      <c r="EI14" s="157"/>
      <c r="EJ14" s="157"/>
      <c r="EK14" s="157"/>
      <c r="EL14" s="157"/>
      <c r="EM14" s="157"/>
      <c r="EN14" s="157"/>
      <c r="EO14" s="157"/>
      <c r="EP14" s="157"/>
      <c r="EQ14" s="157"/>
      <c r="ER14" s="157"/>
      <c r="ES14" s="157"/>
      <c r="ET14" s="157"/>
      <c r="EU14" s="157"/>
      <c r="EV14" s="157"/>
      <c r="EW14" s="157"/>
      <c r="EX14" s="157"/>
      <c r="EY14" s="157"/>
      <c r="EZ14" s="157"/>
      <c r="FA14" s="157"/>
      <c r="FB14" s="157"/>
      <c r="FC14" s="157"/>
      <c r="FD14" s="157"/>
      <c r="FE14" s="157"/>
      <c r="FF14" s="157"/>
      <c r="FG14" s="157"/>
      <c r="FH14" s="157"/>
      <c r="FI14" s="157"/>
      <c r="FJ14" s="157"/>
      <c r="FK14" s="157"/>
      <c r="FL14" s="157"/>
      <c r="FM14" s="157"/>
      <c r="FN14" s="157"/>
      <c r="FO14" s="157"/>
      <c r="FP14" s="157"/>
      <c r="FQ14" s="157"/>
      <c r="FR14" s="157"/>
      <c r="FS14" s="157"/>
      <c r="FT14" s="157"/>
      <c r="FU14" s="157"/>
      <c r="FV14" s="157"/>
      <c r="FW14" s="157"/>
      <c r="FX14" s="157"/>
      <c r="FY14" s="157"/>
      <c r="FZ14" s="157"/>
      <c r="GA14" s="157"/>
      <c r="GB14" s="157"/>
      <c r="GC14" s="157"/>
      <c r="GD14" s="157"/>
      <c r="GE14" s="157"/>
      <c r="GF14" s="157"/>
      <c r="GG14" s="157"/>
      <c r="GH14" s="157"/>
      <c r="GI14" s="157"/>
      <c r="GJ14" s="157"/>
      <c r="GK14" s="157"/>
      <c r="GL14" s="157"/>
      <c r="GM14" s="157"/>
      <c r="GN14" s="157"/>
      <c r="GO14" s="157"/>
      <c r="GP14" s="157"/>
      <c r="GQ14" s="157"/>
      <c r="GR14" s="157"/>
      <c r="GS14" s="157"/>
      <c r="GT14" s="157"/>
      <c r="GU14" s="157"/>
      <c r="GV14" s="157"/>
      <c r="GW14" s="157"/>
      <c r="GX14" s="157"/>
      <c r="GY14" s="157"/>
      <c r="GZ14" s="157"/>
      <c r="HA14" s="157"/>
      <c r="HB14" s="157"/>
      <c r="HC14" s="157"/>
      <c r="HD14" s="157"/>
      <c r="HE14" s="157"/>
      <c r="HF14" s="157"/>
      <c r="HG14" s="157"/>
      <c r="HH14" s="157"/>
      <c r="HI14" s="157"/>
      <c r="HJ14" s="157"/>
      <c r="HK14" s="157"/>
      <c r="HL14" s="157"/>
      <c r="HM14" s="157"/>
      <c r="HN14" s="157"/>
      <c r="HO14" s="157"/>
      <c r="HP14" s="157"/>
      <c r="HQ14" s="157"/>
      <c r="HR14" s="157"/>
      <c r="HS14" s="157"/>
      <c r="HT14" s="157"/>
      <c r="HU14" s="157"/>
      <c r="HV14" s="157"/>
      <c r="HW14" s="157"/>
      <c r="HX14" s="157"/>
      <c r="HY14" s="157"/>
      <c r="HZ14" s="157"/>
      <c r="IA14" s="157"/>
      <c r="IB14" s="157"/>
      <c r="IC14" s="157"/>
      <c r="ID14" s="157"/>
      <c r="IE14" s="157"/>
      <c r="IF14" s="157"/>
      <c r="IG14" s="157"/>
      <c r="IH14" s="157"/>
      <c r="II14" s="157"/>
      <c r="IJ14" s="157"/>
      <c r="IK14" s="157"/>
      <c r="IL14" s="157"/>
      <c r="IM14" s="157"/>
      <c r="IN14" s="157"/>
      <c r="IO14" s="157"/>
      <c r="IP14" s="157"/>
      <c r="IQ14" s="157"/>
      <c r="IR14" s="157"/>
      <c r="IS14" s="157"/>
      <c r="IT14" s="157"/>
      <c r="IU14" s="157"/>
      <c r="IV14" s="157"/>
    </row>
    <row r="15" spans="1:256" s="158" customFormat="1" x14ac:dyDescent="0.2">
      <c r="A15" s="192" t="s">
        <v>220</v>
      </c>
      <c r="B15" s="258"/>
      <c r="C15" s="259"/>
      <c r="D15" s="258"/>
      <c r="E15" s="259"/>
      <c r="F15" s="258"/>
      <c r="G15" s="259"/>
      <c r="H15" s="258"/>
      <c r="I15" s="259"/>
      <c r="J15" s="258"/>
      <c r="K15" s="259"/>
      <c r="L15" s="258"/>
      <c r="M15" s="259"/>
      <c r="N15" s="258"/>
      <c r="O15" s="259"/>
      <c r="P15" s="258"/>
      <c r="Q15" s="259"/>
      <c r="R15" s="258"/>
      <c r="S15" s="259"/>
      <c r="T15" s="258"/>
      <c r="U15" s="259"/>
      <c r="V15" s="258"/>
      <c r="W15" s="259"/>
      <c r="X15" s="258"/>
      <c r="Y15" s="262"/>
      <c r="Z15" s="197">
        <v>0.17</v>
      </c>
      <c r="AA15" s="195"/>
      <c r="AB15" s="195"/>
      <c r="AC15" s="197">
        <v>0.04</v>
      </c>
      <c r="AD15" s="195"/>
      <c r="AE15" s="195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  <c r="BR15" s="157"/>
      <c r="BS15" s="157"/>
      <c r="BT15" s="157"/>
      <c r="BU15" s="157"/>
      <c r="BV15" s="157"/>
      <c r="BW15" s="157"/>
      <c r="BX15" s="157"/>
      <c r="BY15" s="157"/>
      <c r="BZ15" s="157"/>
      <c r="CA15" s="157"/>
      <c r="CB15" s="157"/>
      <c r="CC15" s="157"/>
      <c r="CD15" s="157"/>
      <c r="CE15" s="157"/>
      <c r="CF15" s="157"/>
      <c r="CG15" s="157"/>
      <c r="CH15" s="157"/>
      <c r="CI15" s="157"/>
      <c r="CJ15" s="157"/>
      <c r="CK15" s="157"/>
      <c r="CL15" s="157"/>
      <c r="CM15" s="157"/>
      <c r="CN15" s="157"/>
      <c r="CO15" s="157"/>
      <c r="CP15" s="157"/>
      <c r="CQ15" s="157"/>
      <c r="CR15" s="157"/>
      <c r="CS15" s="157"/>
      <c r="CT15" s="157"/>
      <c r="CU15" s="157"/>
      <c r="CV15" s="157"/>
      <c r="CW15" s="157"/>
      <c r="CX15" s="157"/>
      <c r="CY15" s="157"/>
      <c r="CZ15" s="157"/>
      <c r="DA15" s="157"/>
      <c r="DB15" s="157"/>
      <c r="DC15" s="157"/>
      <c r="DD15" s="157"/>
      <c r="DE15" s="157"/>
      <c r="DF15" s="157"/>
      <c r="DG15" s="157"/>
      <c r="DH15" s="157"/>
      <c r="DI15" s="157"/>
      <c r="DJ15" s="157"/>
      <c r="DK15" s="157"/>
      <c r="DL15" s="157"/>
      <c r="DM15" s="157"/>
      <c r="DN15" s="157"/>
      <c r="DO15" s="157"/>
      <c r="DP15" s="157"/>
      <c r="DQ15" s="157"/>
      <c r="DR15" s="157"/>
      <c r="DS15" s="157"/>
      <c r="DT15" s="157"/>
      <c r="DU15" s="157"/>
      <c r="DV15" s="157"/>
      <c r="DW15" s="157"/>
      <c r="DX15" s="157"/>
      <c r="DY15" s="157"/>
      <c r="DZ15" s="157"/>
      <c r="EA15" s="157"/>
      <c r="EB15" s="157"/>
      <c r="EC15" s="157"/>
      <c r="ED15" s="157"/>
      <c r="EE15" s="157"/>
      <c r="EF15" s="157"/>
      <c r="EG15" s="157"/>
      <c r="EH15" s="157"/>
      <c r="EI15" s="157"/>
      <c r="EJ15" s="157"/>
      <c r="EK15" s="157"/>
      <c r="EL15" s="157"/>
      <c r="EM15" s="157"/>
      <c r="EN15" s="157"/>
      <c r="EO15" s="157"/>
      <c r="EP15" s="157"/>
      <c r="EQ15" s="157"/>
      <c r="ER15" s="157"/>
      <c r="ES15" s="157"/>
      <c r="ET15" s="157"/>
      <c r="EU15" s="157"/>
      <c r="EV15" s="157"/>
      <c r="EW15" s="157"/>
      <c r="EX15" s="157"/>
      <c r="EY15" s="157"/>
      <c r="EZ15" s="157"/>
      <c r="FA15" s="157"/>
      <c r="FB15" s="157"/>
      <c r="FC15" s="157"/>
      <c r="FD15" s="157"/>
      <c r="FE15" s="157"/>
      <c r="FF15" s="157"/>
      <c r="FG15" s="157"/>
      <c r="FH15" s="157"/>
      <c r="FI15" s="157"/>
      <c r="FJ15" s="157"/>
      <c r="FK15" s="157"/>
      <c r="FL15" s="157"/>
      <c r="FM15" s="157"/>
      <c r="FN15" s="157"/>
      <c r="FO15" s="157"/>
      <c r="FP15" s="157"/>
      <c r="FQ15" s="157"/>
      <c r="FR15" s="157"/>
      <c r="FS15" s="157"/>
      <c r="FT15" s="157"/>
      <c r="FU15" s="157"/>
      <c r="FV15" s="157"/>
      <c r="FW15" s="157"/>
      <c r="FX15" s="157"/>
      <c r="FY15" s="157"/>
      <c r="FZ15" s="157"/>
      <c r="GA15" s="157"/>
      <c r="GB15" s="157"/>
      <c r="GC15" s="157"/>
      <c r="GD15" s="157"/>
      <c r="GE15" s="157"/>
      <c r="GF15" s="157"/>
      <c r="GG15" s="157"/>
      <c r="GH15" s="157"/>
      <c r="GI15" s="157"/>
      <c r="GJ15" s="157"/>
      <c r="GK15" s="157"/>
      <c r="GL15" s="157"/>
      <c r="GM15" s="157"/>
      <c r="GN15" s="157"/>
      <c r="GO15" s="157"/>
      <c r="GP15" s="157"/>
      <c r="GQ15" s="157"/>
      <c r="GR15" s="157"/>
      <c r="GS15" s="157"/>
      <c r="GT15" s="157"/>
      <c r="GU15" s="157"/>
      <c r="GV15" s="157"/>
      <c r="GW15" s="157"/>
      <c r="GX15" s="157"/>
      <c r="GY15" s="157"/>
      <c r="GZ15" s="157"/>
      <c r="HA15" s="157"/>
      <c r="HB15" s="157"/>
      <c r="HC15" s="157"/>
      <c r="HD15" s="157"/>
      <c r="HE15" s="157"/>
      <c r="HF15" s="157"/>
      <c r="HG15" s="157"/>
      <c r="HH15" s="157"/>
      <c r="HI15" s="157"/>
      <c r="HJ15" s="157"/>
      <c r="HK15" s="157"/>
      <c r="HL15" s="157"/>
      <c r="HM15" s="157"/>
      <c r="HN15" s="157"/>
      <c r="HO15" s="157"/>
      <c r="HP15" s="157"/>
      <c r="HQ15" s="157"/>
      <c r="HR15" s="157"/>
      <c r="HS15" s="157"/>
      <c r="HT15" s="157"/>
      <c r="HU15" s="157"/>
      <c r="HV15" s="157"/>
      <c r="HW15" s="157"/>
      <c r="HX15" s="157"/>
      <c r="HY15" s="157"/>
      <c r="HZ15" s="157"/>
      <c r="IA15" s="157"/>
      <c r="IB15" s="157"/>
      <c r="IC15" s="157"/>
      <c r="ID15" s="157"/>
      <c r="IE15" s="157"/>
      <c r="IF15" s="157"/>
      <c r="IG15" s="157"/>
      <c r="IH15" s="157"/>
      <c r="II15" s="157"/>
      <c r="IJ15" s="157"/>
      <c r="IK15" s="157"/>
      <c r="IL15" s="157"/>
      <c r="IM15" s="157"/>
      <c r="IN15" s="157"/>
      <c r="IO15" s="157"/>
      <c r="IP15" s="157"/>
      <c r="IQ15" s="157"/>
      <c r="IR15" s="157"/>
      <c r="IS15" s="157"/>
      <c r="IT15" s="157"/>
      <c r="IU15" s="157"/>
      <c r="IV15" s="157"/>
    </row>
    <row r="16" spans="1:256" s="158" customFormat="1" x14ac:dyDescent="0.2">
      <c r="A16" s="192" t="s">
        <v>221</v>
      </c>
      <c r="B16" s="258"/>
      <c r="C16" s="259"/>
      <c r="D16" s="258"/>
      <c r="E16" s="259"/>
      <c r="F16" s="258"/>
      <c r="G16" s="259"/>
      <c r="H16" s="258"/>
      <c r="I16" s="259"/>
      <c r="J16" s="258"/>
      <c r="K16" s="259"/>
      <c r="L16" s="258"/>
      <c r="M16" s="259"/>
      <c r="N16" s="258"/>
      <c r="O16" s="259"/>
      <c r="P16" s="258"/>
      <c r="Q16" s="259"/>
      <c r="R16" s="258"/>
      <c r="S16" s="259"/>
      <c r="T16" s="258"/>
      <c r="U16" s="259"/>
      <c r="V16" s="258"/>
      <c r="W16" s="259"/>
      <c r="X16" s="258"/>
      <c r="Y16" s="262"/>
      <c r="Z16" s="197">
        <v>0.28000000000000003</v>
      </c>
      <c r="AA16" s="195"/>
      <c r="AB16" s="195"/>
      <c r="AC16" s="197">
        <v>0.02</v>
      </c>
      <c r="AD16" s="195"/>
      <c r="AE16" s="195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  <c r="BI16" s="157"/>
      <c r="BJ16" s="157"/>
      <c r="BK16" s="157"/>
      <c r="BL16" s="157"/>
      <c r="BM16" s="157"/>
      <c r="BN16" s="157"/>
      <c r="BO16" s="157"/>
      <c r="BP16" s="157"/>
      <c r="BQ16" s="157"/>
      <c r="BR16" s="157"/>
      <c r="BS16" s="157"/>
      <c r="BT16" s="157"/>
      <c r="BU16" s="157"/>
      <c r="BV16" s="157"/>
      <c r="BW16" s="157"/>
      <c r="BX16" s="157"/>
      <c r="BY16" s="157"/>
      <c r="BZ16" s="157"/>
      <c r="CA16" s="157"/>
      <c r="CB16" s="157"/>
      <c r="CC16" s="157"/>
      <c r="CD16" s="157"/>
      <c r="CE16" s="157"/>
      <c r="CF16" s="157"/>
      <c r="CG16" s="157"/>
      <c r="CH16" s="157"/>
      <c r="CI16" s="157"/>
      <c r="CJ16" s="157"/>
      <c r="CK16" s="157"/>
      <c r="CL16" s="157"/>
      <c r="CM16" s="157"/>
      <c r="CN16" s="157"/>
      <c r="CO16" s="157"/>
      <c r="CP16" s="157"/>
      <c r="CQ16" s="157"/>
      <c r="CR16" s="157"/>
      <c r="CS16" s="157"/>
      <c r="CT16" s="157"/>
      <c r="CU16" s="157"/>
      <c r="CV16" s="157"/>
      <c r="CW16" s="157"/>
      <c r="CX16" s="157"/>
      <c r="CY16" s="157"/>
      <c r="CZ16" s="157"/>
      <c r="DA16" s="157"/>
      <c r="DB16" s="157"/>
      <c r="DC16" s="157"/>
      <c r="DD16" s="157"/>
      <c r="DE16" s="157"/>
      <c r="DF16" s="157"/>
      <c r="DG16" s="157"/>
      <c r="DH16" s="157"/>
      <c r="DI16" s="157"/>
      <c r="DJ16" s="157"/>
      <c r="DK16" s="157"/>
      <c r="DL16" s="157"/>
      <c r="DM16" s="157"/>
      <c r="DN16" s="157"/>
      <c r="DO16" s="157"/>
      <c r="DP16" s="157"/>
      <c r="DQ16" s="157"/>
      <c r="DR16" s="157"/>
      <c r="DS16" s="157"/>
      <c r="DT16" s="157"/>
      <c r="DU16" s="157"/>
      <c r="DV16" s="157"/>
      <c r="DW16" s="157"/>
      <c r="DX16" s="157"/>
      <c r="DY16" s="157"/>
      <c r="DZ16" s="157"/>
      <c r="EA16" s="157"/>
      <c r="EB16" s="157"/>
      <c r="EC16" s="157"/>
      <c r="ED16" s="157"/>
      <c r="EE16" s="157"/>
      <c r="EF16" s="157"/>
      <c r="EG16" s="157"/>
      <c r="EH16" s="157"/>
      <c r="EI16" s="157"/>
      <c r="EJ16" s="157"/>
      <c r="EK16" s="157"/>
      <c r="EL16" s="157"/>
      <c r="EM16" s="157"/>
      <c r="EN16" s="157"/>
      <c r="EO16" s="157"/>
      <c r="EP16" s="157"/>
      <c r="EQ16" s="157"/>
      <c r="ER16" s="157"/>
      <c r="ES16" s="157"/>
      <c r="ET16" s="157"/>
      <c r="EU16" s="157"/>
      <c r="EV16" s="157"/>
      <c r="EW16" s="157"/>
      <c r="EX16" s="157"/>
      <c r="EY16" s="157"/>
      <c r="EZ16" s="157"/>
      <c r="FA16" s="157"/>
      <c r="FB16" s="157"/>
      <c r="FC16" s="157"/>
      <c r="FD16" s="157"/>
      <c r="FE16" s="157"/>
      <c r="FF16" s="157"/>
      <c r="FG16" s="157"/>
      <c r="FH16" s="157"/>
      <c r="FI16" s="157"/>
      <c r="FJ16" s="157"/>
      <c r="FK16" s="157"/>
      <c r="FL16" s="157"/>
      <c r="FM16" s="157"/>
      <c r="FN16" s="157"/>
      <c r="FO16" s="157"/>
      <c r="FP16" s="157"/>
      <c r="FQ16" s="157"/>
      <c r="FR16" s="157"/>
      <c r="FS16" s="157"/>
      <c r="FT16" s="157"/>
      <c r="FU16" s="157"/>
      <c r="FV16" s="157"/>
      <c r="FW16" s="157"/>
      <c r="FX16" s="157"/>
      <c r="FY16" s="157"/>
      <c r="FZ16" s="157"/>
      <c r="GA16" s="157"/>
      <c r="GB16" s="157"/>
      <c r="GC16" s="157"/>
      <c r="GD16" s="157"/>
      <c r="GE16" s="157"/>
      <c r="GF16" s="157"/>
      <c r="GG16" s="157"/>
      <c r="GH16" s="157"/>
      <c r="GI16" s="157"/>
      <c r="GJ16" s="157"/>
      <c r="GK16" s="157"/>
      <c r="GL16" s="157"/>
      <c r="GM16" s="157"/>
      <c r="GN16" s="157"/>
      <c r="GO16" s="157"/>
      <c r="GP16" s="157"/>
      <c r="GQ16" s="157"/>
      <c r="GR16" s="157"/>
      <c r="GS16" s="157"/>
      <c r="GT16" s="157"/>
      <c r="GU16" s="157"/>
      <c r="GV16" s="157"/>
      <c r="GW16" s="157"/>
      <c r="GX16" s="157"/>
      <c r="GY16" s="157"/>
      <c r="GZ16" s="157"/>
      <c r="HA16" s="157"/>
      <c r="HB16" s="157"/>
      <c r="HC16" s="157"/>
      <c r="HD16" s="157"/>
      <c r="HE16" s="157"/>
      <c r="HF16" s="157"/>
      <c r="HG16" s="157"/>
      <c r="HH16" s="157"/>
      <c r="HI16" s="157"/>
      <c r="HJ16" s="157"/>
      <c r="HK16" s="157"/>
      <c r="HL16" s="157"/>
      <c r="HM16" s="157"/>
      <c r="HN16" s="157"/>
      <c r="HO16" s="157"/>
      <c r="HP16" s="157"/>
      <c r="HQ16" s="157"/>
      <c r="HR16" s="157"/>
      <c r="HS16" s="157"/>
      <c r="HT16" s="157"/>
      <c r="HU16" s="157"/>
      <c r="HV16" s="157"/>
      <c r="HW16" s="157"/>
      <c r="HX16" s="157"/>
      <c r="HY16" s="157"/>
      <c r="HZ16" s="157"/>
      <c r="IA16" s="157"/>
      <c r="IB16" s="157"/>
      <c r="IC16" s="157"/>
      <c r="ID16" s="157"/>
      <c r="IE16" s="157"/>
      <c r="IF16" s="157"/>
      <c r="IG16" s="157"/>
      <c r="IH16" s="157"/>
      <c r="II16" s="157"/>
      <c r="IJ16" s="157"/>
      <c r="IK16" s="157"/>
      <c r="IL16" s="157"/>
      <c r="IM16" s="157"/>
      <c r="IN16" s="157"/>
      <c r="IO16" s="157"/>
      <c r="IP16" s="157"/>
      <c r="IQ16" s="157"/>
      <c r="IR16" s="157"/>
      <c r="IS16" s="157"/>
      <c r="IT16" s="157"/>
      <c r="IU16" s="157"/>
      <c r="IV16" s="157"/>
    </row>
    <row r="17" spans="1:256" s="158" customFormat="1" x14ac:dyDescent="0.2">
      <c r="A17" s="198" t="s">
        <v>222</v>
      </c>
      <c r="B17" s="263"/>
      <c r="C17" s="264"/>
      <c r="D17" s="263"/>
      <c r="E17" s="264"/>
      <c r="F17" s="263"/>
      <c r="G17" s="264"/>
      <c r="H17" s="263"/>
      <c r="I17" s="264"/>
      <c r="J17" s="263"/>
      <c r="K17" s="264"/>
      <c r="L17" s="263"/>
      <c r="M17" s="264"/>
      <c r="N17" s="263"/>
      <c r="O17" s="264"/>
      <c r="P17" s="263"/>
      <c r="Q17" s="264"/>
      <c r="R17" s="263"/>
      <c r="S17" s="264"/>
      <c r="T17" s="263"/>
      <c r="U17" s="264"/>
      <c r="V17" s="263"/>
      <c r="W17" s="264"/>
      <c r="X17" s="263"/>
      <c r="Y17" s="265"/>
      <c r="Z17" s="199">
        <v>0.15</v>
      </c>
      <c r="AA17" s="200"/>
      <c r="AB17" s="200"/>
      <c r="AC17" s="199">
        <v>0.02</v>
      </c>
      <c r="AD17" s="200"/>
      <c r="AE17" s="200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157"/>
      <c r="BM17" s="157"/>
      <c r="BN17" s="157"/>
      <c r="BO17" s="157"/>
      <c r="BP17" s="157"/>
      <c r="BQ17" s="157"/>
      <c r="BR17" s="157"/>
      <c r="BS17" s="157"/>
      <c r="BT17" s="157"/>
      <c r="BU17" s="157"/>
      <c r="BV17" s="157"/>
      <c r="BW17" s="157"/>
      <c r="BX17" s="157"/>
      <c r="BY17" s="157"/>
      <c r="BZ17" s="157"/>
      <c r="CA17" s="157"/>
      <c r="CB17" s="157"/>
      <c r="CC17" s="157"/>
      <c r="CD17" s="157"/>
      <c r="CE17" s="157"/>
      <c r="CF17" s="157"/>
      <c r="CG17" s="157"/>
      <c r="CH17" s="157"/>
      <c r="CI17" s="157"/>
      <c r="CJ17" s="157"/>
      <c r="CK17" s="157"/>
      <c r="CL17" s="157"/>
      <c r="CM17" s="157"/>
      <c r="CN17" s="157"/>
      <c r="CO17" s="157"/>
      <c r="CP17" s="157"/>
      <c r="CQ17" s="157"/>
      <c r="CR17" s="157"/>
      <c r="CS17" s="157"/>
      <c r="CT17" s="157"/>
      <c r="CU17" s="157"/>
      <c r="CV17" s="157"/>
      <c r="CW17" s="157"/>
      <c r="CX17" s="157"/>
      <c r="CY17" s="157"/>
      <c r="CZ17" s="157"/>
      <c r="DA17" s="157"/>
      <c r="DB17" s="157"/>
      <c r="DC17" s="157"/>
      <c r="DD17" s="157"/>
      <c r="DE17" s="157"/>
      <c r="DF17" s="157"/>
      <c r="DG17" s="157"/>
      <c r="DH17" s="157"/>
      <c r="DI17" s="157"/>
      <c r="DJ17" s="157"/>
      <c r="DK17" s="157"/>
      <c r="DL17" s="157"/>
      <c r="DM17" s="157"/>
      <c r="DN17" s="157"/>
      <c r="DO17" s="157"/>
      <c r="DP17" s="157"/>
      <c r="DQ17" s="157"/>
      <c r="DR17" s="157"/>
      <c r="DS17" s="157"/>
      <c r="DT17" s="157"/>
      <c r="DU17" s="157"/>
      <c r="DV17" s="157"/>
      <c r="DW17" s="157"/>
      <c r="DX17" s="157"/>
      <c r="DY17" s="157"/>
      <c r="DZ17" s="157"/>
      <c r="EA17" s="157"/>
      <c r="EB17" s="157"/>
      <c r="EC17" s="157"/>
      <c r="ED17" s="157"/>
      <c r="EE17" s="157"/>
      <c r="EF17" s="157"/>
      <c r="EG17" s="157"/>
      <c r="EH17" s="157"/>
      <c r="EI17" s="157"/>
      <c r="EJ17" s="157"/>
      <c r="EK17" s="157"/>
      <c r="EL17" s="157"/>
      <c r="EM17" s="157"/>
      <c r="EN17" s="157"/>
      <c r="EO17" s="157"/>
      <c r="EP17" s="157"/>
      <c r="EQ17" s="157"/>
      <c r="ER17" s="157"/>
      <c r="ES17" s="157"/>
      <c r="ET17" s="157"/>
      <c r="EU17" s="157"/>
      <c r="EV17" s="157"/>
      <c r="EW17" s="157"/>
      <c r="EX17" s="157"/>
      <c r="EY17" s="157"/>
      <c r="EZ17" s="157"/>
      <c r="FA17" s="157"/>
      <c r="FB17" s="157"/>
      <c r="FC17" s="157"/>
      <c r="FD17" s="157"/>
      <c r="FE17" s="157"/>
      <c r="FF17" s="157"/>
      <c r="FG17" s="157"/>
      <c r="FH17" s="157"/>
      <c r="FI17" s="157"/>
      <c r="FJ17" s="157"/>
      <c r="FK17" s="157"/>
      <c r="FL17" s="157"/>
      <c r="FM17" s="157"/>
      <c r="FN17" s="157"/>
      <c r="FO17" s="157"/>
      <c r="FP17" s="157"/>
      <c r="FQ17" s="157"/>
      <c r="FR17" s="157"/>
      <c r="FS17" s="157"/>
      <c r="FT17" s="157"/>
      <c r="FU17" s="157"/>
      <c r="FV17" s="157"/>
      <c r="FW17" s="157"/>
      <c r="FX17" s="157"/>
      <c r="FY17" s="157"/>
      <c r="FZ17" s="157"/>
      <c r="GA17" s="157"/>
      <c r="GB17" s="157"/>
      <c r="GC17" s="157"/>
      <c r="GD17" s="157"/>
      <c r="GE17" s="157"/>
      <c r="GF17" s="157"/>
      <c r="GG17" s="157"/>
      <c r="GH17" s="157"/>
      <c r="GI17" s="157"/>
      <c r="GJ17" s="157"/>
      <c r="GK17" s="157"/>
      <c r="GL17" s="157"/>
      <c r="GM17" s="157"/>
      <c r="GN17" s="157"/>
      <c r="GO17" s="157"/>
      <c r="GP17" s="157"/>
      <c r="GQ17" s="157"/>
      <c r="GR17" s="157"/>
      <c r="GS17" s="157"/>
      <c r="GT17" s="157"/>
      <c r="GU17" s="157"/>
      <c r="GV17" s="157"/>
      <c r="GW17" s="157"/>
      <c r="GX17" s="157"/>
      <c r="GY17" s="157"/>
      <c r="GZ17" s="157"/>
      <c r="HA17" s="157"/>
      <c r="HB17" s="157"/>
      <c r="HC17" s="157"/>
      <c r="HD17" s="157"/>
      <c r="HE17" s="157"/>
      <c r="HF17" s="157"/>
      <c r="HG17" s="157"/>
      <c r="HH17" s="157"/>
      <c r="HI17" s="157"/>
      <c r="HJ17" s="157"/>
      <c r="HK17" s="157"/>
      <c r="HL17" s="157"/>
      <c r="HM17" s="157"/>
      <c r="HN17" s="157"/>
      <c r="HO17" s="157"/>
      <c r="HP17" s="157"/>
      <c r="HQ17" s="157"/>
      <c r="HR17" s="157"/>
      <c r="HS17" s="157"/>
      <c r="HT17" s="157"/>
      <c r="HU17" s="157"/>
      <c r="HV17" s="157"/>
      <c r="HW17" s="157"/>
      <c r="HX17" s="157"/>
      <c r="HY17" s="157"/>
      <c r="HZ17" s="157"/>
      <c r="IA17" s="157"/>
      <c r="IB17" s="157"/>
      <c r="IC17" s="157"/>
      <c r="ID17" s="157"/>
      <c r="IE17" s="157"/>
      <c r="IF17" s="157"/>
      <c r="IG17" s="157"/>
      <c r="IH17" s="157"/>
      <c r="II17" s="157"/>
      <c r="IJ17" s="157"/>
      <c r="IK17" s="157"/>
      <c r="IL17" s="157"/>
      <c r="IM17" s="157"/>
      <c r="IN17" s="157"/>
      <c r="IO17" s="157"/>
      <c r="IP17" s="157"/>
      <c r="IQ17" s="157"/>
      <c r="IR17" s="157"/>
      <c r="IS17" s="157"/>
      <c r="IT17" s="157"/>
      <c r="IU17" s="157"/>
      <c r="IV17" s="157"/>
    </row>
    <row r="18" spans="1:256" s="158" customFormat="1" x14ac:dyDescent="0.2">
      <c r="A18" s="192" t="s">
        <v>223</v>
      </c>
      <c r="B18" s="258"/>
      <c r="C18" s="259"/>
      <c r="D18" s="258"/>
      <c r="E18" s="259"/>
      <c r="F18" s="258"/>
      <c r="G18" s="259"/>
      <c r="H18" s="258"/>
      <c r="I18" s="259"/>
      <c r="J18" s="258"/>
      <c r="K18" s="259"/>
      <c r="L18" s="258"/>
      <c r="M18" s="259"/>
      <c r="N18" s="258"/>
      <c r="O18" s="259"/>
      <c r="P18" s="258"/>
      <c r="Q18" s="259"/>
      <c r="R18" s="258"/>
      <c r="S18" s="259"/>
      <c r="T18" s="258"/>
      <c r="U18" s="259"/>
      <c r="V18" s="258"/>
      <c r="W18" s="259"/>
      <c r="X18" s="258"/>
      <c r="Y18" s="262"/>
      <c r="Z18" s="197">
        <v>0.04</v>
      </c>
      <c r="AA18" s="195"/>
      <c r="AB18" s="195"/>
      <c r="AC18" s="197">
        <v>0.03</v>
      </c>
      <c r="AD18" s="195"/>
      <c r="AE18" s="195"/>
    </row>
    <row r="19" spans="1:256" s="158" customFormat="1" x14ac:dyDescent="0.2">
      <c r="A19" s="192" t="s">
        <v>224</v>
      </c>
      <c r="B19" s="258"/>
      <c r="C19" s="259"/>
      <c r="D19" s="258"/>
      <c r="E19" s="259"/>
      <c r="F19" s="258"/>
      <c r="G19" s="259"/>
      <c r="H19" s="258"/>
      <c r="I19" s="259"/>
      <c r="J19" s="258"/>
      <c r="K19" s="259"/>
      <c r="L19" s="258"/>
      <c r="M19" s="259"/>
      <c r="N19" s="258"/>
      <c r="O19" s="259"/>
      <c r="P19" s="258"/>
      <c r="Q19" s="259"/>
      <c r="R19" s="258"/>
      <c r="S19" s="259"/>
      <c r="T19" s="258"/>
      <c r="U19" s="259"/>
      <c r="V19" s="258"/>
      <c r="W19" s="259"/>
      <c r="X19" s="258"/>
      <c r="Y19" s="262"/>
      <c r="Z19" s="197">
        <v>2.0500000000000001E-2</v>
      </c>
      <c r="AA19" s="195"/>
      <c r="AB19" s="195"/>
      <c r="AC19" s="197">
        <v>0.26</v>
      </c>
      <c r="AD19" s="195"/>
      <c r="AE19" s="195"/>
    </row>
    <row r="20" spans="1:256" s="158" customFormat="1" x14ac:dyDescent="0.2">
      <c r="A20" s="192" t="s">
        <v>225</v>
      </c>
      <c r="B20" s="258"/>
      <c r="C20" s="259"/>
      <c r="D20" s="258"/>
      <c r="E20" s="259"/>
      <c r="F20" s="258"/>
      <c r="G20" s="259"/>
      <c r="H20" s="258"/>
      <c r="I20" s="259"/>
      <c r="J20" s="258"/>
      <c r="K20" s="259"/>
      <c r="L20" s="258"/>
      <c r="M20" s="259"/>
      <c r="N20" s="258"/>
      <c r="O20" s="259"/>
      <c r="P20" s="258"/>
      <c r="Q20" s="259"/>
      <c r="R20" s="258"/>
      <c r="S20" s="259"/>
      <c r="T20" s="258"/>
      <c r="U20" s="259"/>
      <c r="V20" s="258"/>
      <c r="W20" s="259"/>
      <c r="X20" s="258"/>
      <c r="Y20" s="262"/>
      <c r="Z20" s="197">
        <v>0.06</v>
      </c>
      <c r="AA20" s="195"/>
      <c r="AB20" s="195"/>
      <c r="AC20" s="197">
        <v>0</v>
      </c>
      <c r="AD20" s="195"/>
      <c r="AE20" s="195"/>
    </row>
    <row r="21" spans="1:256" s="158" customFormat="1" x14ac:dyDescent="0.2">
      <c r="A21" s="192" t="s">
        <v>226</v>
      </c>
      <c r="B21" s="258"/>
      <c r="C21" s="259"/>
      <c r="D21" s="258"/>
      <c r="E21" s="259"/>
      <c r="F21" s="258"/>
      <c r="G21" s="259"/>
      <c r="H21" s="258"/>
      <c r="I21" s="259"/>
      <c r="J21" s="258"/>
      <c r="K21" s="259"/>
      <c r="L21" s="258"/>
      <c r="M21" s="259"/>
      <c r="N21" s="258"/>
      <c r="O21" s="259"/>
      <c r="P21" s="258"/>
      <c r="Q21" s="259"/>
      <c r="R21" s="258"/>
      <c r="S21" s="259"/>
      <c r="T21" s="258"/>
      <c r="U21" s="259"/>
      <c r="V21" s="258"/>
      <c r="W21" s="259"/>
      <c r="X21" s="258"/>
      <c r="Y21" s="262"/>
      <c r="Z21" s="197">
        <v>0.04</v>
      </c>
      <c r="AA21" s="195"/>
      <c r="AB21" s="195"/>
      <c r="AC21" s="197">
        <v>0.04</v>
      </c>
      <c r="AD21" s="195"/>
      <c r="AE21" s="195"/>
    </row>
    <row r="22" spans="1:256" s="158" customFormat="1" x14ac:dyDescent="0.2">
      <c r="A22" s="192" t="s">
        <v>227</v>
      </c>
      <c r="B22" s="258"/>
      <c r="C22" s="259"/>
      <c r="D22" s="258"/>
      <c r="E22" s="259"/>
      <c r="F22" s="258"/>
      <c r="G22" s="259"/>
      <c r="H22" s="258"/>
      <c r="I22" s="259"/>
      <c r="J22" s="258"/>
      <c r="K22" s="259"/>
      <c r="L22" s="258"/>
      <c r="M22" s="259"/>
      <c r="N22" s="258"/>
      <c r="O22" s="259"/>
      <c r="P22" s="258"/>
      <c r="Q22" s="259"/>
      <c r="R22" s="258"/>
      <c r="S22" s="259"/>
      <c r="T22" s="193"/>
      <c r="U22" s="194"/>
      <c r="V22" s="258"/>
      <c r="W22" s="259"/>
      <c r="X22" s="258"/>
      <c r="Y22" s="262"/>
      <c r="Z22" s="197">
        <v>0.05</v>
      </c>
      <c r="AA22" s="195"/>
      <c r="AB22" s="195"/>
      <c r="AC22" s="197">
        <v>0.03</v>
      </c>
      <c r="AD22" s="195"/>
      <c r="AE22" s="195"/>
    </row>
    <row r="23" spans="1:256" s="158" customFormat="1" x14ac:dyDescent="0.2">
      <c r="A23" s="198" t="s">
        <v>228</v>
      </c>
      <c r="B23" s="263"/>
      <c r="C23" s="264"/>
      <c r="D23" s="263"/>
      <c r="E23" s="264"/>
      <c r="F23" s="263"/>
      <c r="G23" s="264"/>
      <c r="H23" s="263"/>
      <c r="I23" s="264"/>
      <c r="J23" s="263"/>
      <c r="K23" s="264"/>
      <c r="L23" s="263"/>
      <c r="M23" s="264"/>
      <c r="N23" s="263"/>
      <c r="O23" s="264"/>
      <c r="P23" s="263"/>
      <c r="Q23" s="264"/>
      <c r="R23" s="263"/>
      <c r="S23" s="264"/>
      <c r="T23" s="263"/>
      <c r="U23" s="264"/>
      <c r="V23" s="263"/>
      <c r="W23" s="264"/>
      <c r="X23" s="263"/>
      <c r="Y23" s="265"/>
      <c r="Z23" s="199">
        <v>4.1000000000000002E-2</v>
      </c>
      <c r="AA23" s="200"/>
      <c r="AB23" s="200"/>
      <c r="AC23" s="199">
        <v>0.03</v>
      </c>
      <c r="AD23" s="200"/>
      <c r="AE23" s="200"/>
    </row>
    <row r="24" spans="1:256" s="158" customFormat="1" x14ac:dyDescent="0.2">
      <c r="A24" s="201"/>
      <c r="B24" s="202"/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4"/>
      <c r="AA24" s="204"/>
      <c r="AB24" s="204"/>
      <c r="AC24" s="204"/>
      <c r="AD24" s="204"/>
      <c r="AE24" s="204"/>
    </row>
    <row r="25" spans="1:256" s="155" customFormat="1" x14ac:dyDescent="0.25">
      <c r="A25" s="266" t="s">
        <v>229</v>
      </c>
      <c r="B25" s="205" t="str">
        <f>B$4</f>
        <v>26-31-jul-24</v>
      </c>
      <c r="C25" s="190"/>
      <c r="D25" s="205">
        <f>D$4</f>
        <v>45505</v>
      </c>
      <c r="E25" s="190"/>
      <c r="F25" s="205">
        <f>F$4</f>
        <v>45536</v>
      </c>
      <c r="G25" s="190"/>
      <c r="H25" s="205" t="str">
        <f>H$4</f>
        <v>Meta Parcial</v>
      </c>
      <c r="I25" s="190"/>
      <c r="J25" s="205" t="str">
        <f>J$4</f>
        <v>01-25-Out-24</v>
      </c>
      <c r="K25" s="190"/>
      <c r="L25" s="205" t="str">
        <f>L$4</f>
        <v>Meta Parcial</v>
      </c>
      <c r="M25" s="190"/>
      <c r="N25" s="205" t="str">
        <f>N$4</f>
        <v>26-31-Out-24</v>
      </c>
      <c r="O25" s="190"/>
      <c r="P25" s="205" t="str">
        <f>P$4</f>
        <v>Meta Mensal</v>
      </c>
      <c r="Q25" s="190"/>
      <c r="R25" s="205">
        <f>R$4</f>
        <v>45566</v>
      </c>
      <c r="S25" s="190"/>
      <c r="T25" s="205">
        <f>T$4</f>
        <v>45597</v>
      </c>
      <c r="U25" s="190"/>
      <c r="V25" s="205">
        <f>V$4</f>
        <v>45627</v>
      </c>
      <c r="W25" s="190"/>
      <c r="X25" s="205">
        <f>X$4</f>
        <v>45658</v>
      </c>
      <c r="Y25" s="190"/>
      <c r="Z25" s="205">
        <f>Z$5</f>
        <v>45689</v>
      </c>
      <c r="AA25" s="205"/>
      <c r="AB25" s="190"/>
      <c r="AC25" s="205">
        <f>AC$5</f>
        <v>45717</v>
      </c>
      <c r="AD25" s="205"/>
      <c r="AE25" s="190"/>
    </row>
    <row r="26" spans="1:256" s="200" customFormat="1" x14ac:dyDescent="0.25">
      <c r="A26" s="267"/>
      <c r="B26" s="206"/>
      <c r="C26" s="207"/>
      <c r="D26" s="206"/>
      <c r="E26" s="207"/>
      <c r="F26" s="206" t="s">
        <v>230</v>
      </c>
      <c r="G26" s="207" t="s">
        <v>231</v>
      </c>
      <c r="H26" s="206" t="s">
        <v>230</v>
      </c>
      <c r="I26" s="207" t="s">
        <v>231</v>
      </c>
      <c r="J26" s="206" t="s">
        <v>230</v>
      </c>
      <c r="K26" s="207" t="s">
        <v>231</v>
      </c>
      <c r="L26" s="206" t="s">
        <v>230</v>
      </c>
      <c r="M26" s="207" t="s">
        <v>231</v>
      </c>
      <c r="N26" s="206" t="s">
        <v>230</v>
      </c>
      <c r="O26" s="207" t="s">
        <v>231</v>
      </c>
      <c r="P26" s="206" t="s">
        <v>230</v>
      </c>
      <c r="Q26" s="207" t="s">
        <v>231</v>
      </c>
      <c r="R26" s="206" t="s">
        <v>230</v>
      </c>
      <c r="S26" s="207" t="s">
        <v>231</v>
      </c>
      <c r="T26" s="206" t="s">
        <v>230</v>
      </c>
      <c r="U26" s="207" t="s">
        <v>231</v>
      </c>
      <c r="V26" s="206" t="s">
        <v>230</v>
      </c>
      <c r="W26" s="207" t="s">
        <v>231</v>
      </c>
      <c r="X26" s="206" t="s">
        <v>230</v>
      </c>
      <c r="Y26" s="207" t="s">
        <v>231</v>
      </c>
      <c r="Z26" s="206" t="s">
        <v>232</v>
      </c>
      <c r="AA26" s="206" t="s">
        <v>233</v>
      </c>
      <c r="AB26" s="207" t="s">
        <v>234</v>
      </c>
      <c r="AC26" s="206" t="s">
        <v>232</v>
      </c>
      <c r="AD26" s="206" t="s">
        <v>233</v>
      </c>
      <c r="AE26" s="207" t="s">
        <v>234</v>
      </c>
    </row>
    <row r="27" spans="1:256" s="158" customFormat="1" x14ac:dyDescent="0.2">
      <c r="A27" s="192" t="s">
        <v>102</v>
      </c>
      <c r="B27" s="208">
        <v>0</v>
      </c>
      <c r="C27" s="209">
        <v>0</v>
      </c>
      <c r="D27" s="208">
        <v>0</v>
      </c>
      <c r="E27" s="209">
        <v>0</v>
      </c>
      <c r="F27" s="208">
        <v>0</v>
      </c>
      <c r="G27" s="209">
        <v>0</v>
      </c>
      <c r="H27" s="208"/>
      <c r="I27" s="209"/>
      <c r="J27" s="208"/>
      <c r="K27" s="209"/>
      <c r="L27" s="208"/>
      <c r="M27" s="209"/>
      <c r="N27" s="208"/>
      <c r="O27" s="209"/>
      <c r="P27" s="208"/>
      <c r="Q27" s="209"/>
      <c r="R27" s="208">
        <v>0</v>
      </c>
      <c r="S27" s="209">
        <v>0</v>
      </c>
      <c r="T27" s="208">
        <v>0</v>
      </c>
      <c r="U27" s="209">
        <v>0</v>
      </c>
      <c r="V27" s="208">
        <v>0</v>
      </c>
      <c r="W27" s="209">
        <v>0</v>
      </c>
      <c r="X27" s="208">
        <v>0</v>
      </c>
      <c r="Y27" s="209">
        <v>0</v>
      </c>
      <c r="Z27" s="208">
        <v>0</v>
      </c>
      <c r="AA27" s="208">
        <v>0</v>
      </c>
      <c r="AB27" s="209">
        <v>0</v>
      </c>
      <c r="AC27" s="208">
        <v>0</v>
      </c>
      <c r="AD27" s="208">
        <v>0</v>
      </c>
      <c r="AE27" s="209">
        <v>0</v>
      </c>
    </row>
    <row r="28" spans="1:256" s="158" customFormat="1" x14ac:dyDescent="0.2">
      <c r="A28" s="192" t="s">
        <v>103</v>
      </c>
      <c r="B28" s="208">
        <v>0</v>
      </c>
      <c r="C28" s="209">
        <v>0</v>
      </c>
      <c r="D28" s="208">
        <v>0</v>
      </c>
      <c r="E28" s="209">
        <v>0</v>
      </c>
      <c r="F28" s="208">
        <v>0</v>
      </c>
      <c r="G28" s="209">
        <v>0</v>
      </c>
      <c r="H28" s="208"/>
      <c r="I28" s="209"/>
      <c r="J28" s="208"/>
      <c r="K28" s="209"/>
      <c r="L28" s="208"/>
      <c r="M28" s="209"/>
      <c r="N28" s="208"/>
      <c r="O28" s="209"/>
      <c r="P28" s="208"/>
      <c r="Q28" s="209"/>
      <c r="R28" s="208">
        <v>1</v>
      </c>
      <c r="S28" s="209">
        <v>0</v>
      </c>
      <c r="T28" s="208">
        <v>0.8</v>
      </c>
      <c r="U28" s="209">
        <v>0</v>
      </c>
      <c r="V28" s="208">
        <v>1</v>
      </c>
      <c r="W28" s="209">
        <v>0</v>
      </c>
      <c r="X28" s="208">
        <v>0</v>
      </c>
      <c r="Y28" s="209">
        <v>0</v>
      </c>
      <c r="Z28" s="208">
        <v>0</v>
      </c>
      <c r="AA28" s="208">
        <v>0.8</v>
      </c>
      <c r="AB28" s="209">
        <v>0</v>
      </c>
      <c r="AC28" s="208">
        <v>1</v>
      </c>
      <c r="AD28" s="208">
        <v>0</v>
      </c>
      <c r="AE28" s="209">
        <v>1</v>
      </c>
    </row>
    <row r="29" spans="1:256" s="158" customFormat="1" x14ac:dyDescent="0.2">
      <c r="A29" s="192" t="s">
        <v>104</v>
      </c>
      <c r="B29" s="208">
        <v>0</v>
      </c>
      <c r="C29" s="209">
        <v>0</v>
      </c>
      <c r="D29" s="208">
        <v>0.42</v>
      </c>
      <c r="E29" s="209">
        <v>0</v>
      </c>
      <c r="F29" s="208">
        <v>0.48</v>
      </c>
      <c r="G29" s="209">
        <v>0.13</v>
      </c>
      <c r="H29" s="208"/>
      <c r="I29" s="209"/>
      <c r="J29" s="208"/>
      <c r="K29" s="209"/>
      <c r="L29" s="208"/>
      <c r="M29" s="209"/>
      <c r="N29" s="208"/>
      <c r="O29" s="209"/>
      <c r="P29" s="208"/>
      <c r="Q29" s="209"/>
      <c r="R29" s="208">
        <v>1</v>
      </c>
      <c r="S29" s="209">
        <v>1</v>
      </c>
      <c r="T29" s="208">
        <v>0</v>
      </c>
      <c r="U29" s="209">
        <v>0</v>
      </c>
      <c r="V29" s="208">
        <v>0</v>
      </c>
      <c r="W29" s="209">
        <v>0</v>
      </c>
      <c r="X29" s="208">
        <v>0</v>
      </c>
      <c r="Y29" s="209">
        <v>0</v>
      </c>
      <c r="Z29" s="208">
        <v>0</v>
      </c>
      <c r="AA29" s="208">
        <v>0</v>
      </c>
      <c r="AB29" s="209">
        <v>0</v>
      </c>
      <c r="AC29" s="208">
        <v>0</v>
      </c>
      <c r="AD29" s="208">
        <v>0</v>
      </c>
      <c r="AE29" s="209">
        <v>0</v>
      </c>
    </row>
    <row r="30" spans="1:256" s="158" customFormat="1" x14ac:dyDescent="0.2">
      <c r="A30" s="192" t="s">
        <v>105</v>
      </c>
      <c r="B30" s="208">
        <v>0</v>
      </c>
      <c r="C30" s="209">
        <v>0</v>
      </c>
      <c r="D30" s="208">
        <v>0</v>
      </c>
      <c r="E30" s="209">
        <v>0</v>
      </c>
      <c r="F30" s="208">
        <v>0</v>
      </c>
      <c r="G30" s="209">
        <v>0</v>
      </c>
      <c r="H30" s="208"/>
      <c r="I30" s="209"/>
      <c r="J30" s="208"/>
      <c r="K30" s="209"/>
      <c r="L30" s="208"/>
      <c r="M30" s="209"/>
      <c r="N30" s="208"/>
      <c r="O30" s="209"/>
      <c r="P30" s="208"/>
      <c r="Q30" s="209"/>
      <c r="R30" s="208">
        <v>0</v>
      </c>
      <c r="S30" s="209">
        <v>0</v>
      </c>
      <c r="T30" s="208">
        <v>1</v>
      </c>
      <c r="U30" s="209">
        <v>0</v>
      </c>
      <c r="V30" s="208">
        <v>0.95</v>
      </c>
      <c r="W30" s="208">
        <v>0.95</v>
      </c>
      <c r="X30" s="208">
        <v>0</v>
      </c>
      <c r="Y30" s="209">
        <v>0</v>
      </c>
      <c r="Z30" s="208">
        <v>0.4</v>
      </c>
      <c r="AA30" s="208">
        <v>0</v>
      </c>
      <c r="AB30" s="209">
        <v>0.33</v>
      </c>
      <c r="AC30" s="208">
        <v>1</v>
      </c>
      <c r="AD30" s="208">
        <v>0</v>
      </c>
      <c r="AE30" s="209">
        <v>1</v>
      </c>
    </row>
    <row r="31" spans="1:256" s="158" customFormat="1" x14ac:dyDescent="0.2">
      <c r="A31" s="192" t="s">
        <v>106</v>
      </c>
      <c r="B31" s="208">
        <v>0.67</v>
      </c>
      <c r="C31" s="209">
        <v>0</v>
      </c>
      <c r="D31" s="208">
        <v>0</v>
      </c>
      <c r="E31" s="209">
        <v>0</v>
      </c>
      <c r="F31" s="208">
        <v>0</v>
      </c>
      <c r="G31" s="209">
        <v>0</v>
      </c>
      <c r="H31" s="208"/>
      <c r="I31" s="209"/>
      <c r="J31" s="208"/>
      <c r="K31" s="209"/>
      <c r="L31" s="208"/>
      <c r="M31" s="209"/>
      <c r="N31" s="208"/>
      <c r="O31" s="209"/>
      <c r="P31" s="208"/>
      <c r="Q31" s="209"/>
      <c r="R31" s="208">
        <v>0</v>
      </c>
      <c r="S31" s="209">
        <v>0</v>
      </c>
      <c r="T31" s="208">
        <v>0.81</v>
      </c>
      <c r="U31" s="209">
        <v>0.222</v>
      </c>
      <c r="V31" s="208">
        <v>1</v>
      </c>
      <c r="W31" s="209">
        <v>0</v>
      </c>
      <c r="X31" s="208">
        <v>0</v>
      </c>
      <c r="Y31" s="209">
        <v>0</v>
      </c>
      <c r="Z31" s="208">
        <v>0</v>
      </c>
      <c r="AA31" s="208">
        <v>0</v>
      </c>
      <c r="AB31" s="209">
        <v>0</v>
      </c>
      <c r="AC31" s="208">
        <v>0</v>
      </c>
      <c r="AD31" s="208">
        <v>0</v>
      </c>
      <c r="AE31" s="209">
        <v>0</v>
      </c>
    </row>
    <row r="32" spans="1:256" s="158" customFormat="1" x14ac:dyDescent="0.2">
      <c r="A32" s="192" t="s">
        <v>107</v>
      </c>
      <c r="B32" s="208">
        <v>0</v>
      </c>
      <c r="C32" s="209">
        <v>0</v>
      </c>
      <c r="D32" s="208">
        <v>0</v>
      </c>
      <c r="E32" s="209">
        <v>0.41</v>
      </c>
      <c r="F32" s="208">
        <v>0</v>
      </c>
      <c r="G32" s="209">
        <v>0</v>
      </c>
      <c r="H32" s="208"/>
      <c r="I32" s="209"/>
      <c r="J32" s="208"/>
      <c r="K32" s="209"/>
      <c r="L32" s="208"/>
      <c r="M32" s="209"/>
      <c r="N32" s="208"/>
      <c r="O32" s="209"/>
      <c r="P32" s="208"/>
      <c r="Q32" s="209"/>
      <c r="R32" s="208">
        <v>0.03</v>
      </c>
      <c r="S32" s="209">
        <v>0</v>
      </c>
      <c r="T32" s="208">
        <v>0.09</v>
      </c>
      <c r="U32" s="209">
        <v>0</v>
      </c>
      <c r="V32" s="208">
        <v>0.03</v>
      </c>
      <c r="W32" s="209">
        <v>1.4999999999999999E-2</v>
      </c>
      <c r="X32" s="208">
        <v>0.05</v>
      </c>
      <c r="Y32" s="209">
        <v>0</v>
      </c>
      <c r="Z32" s="208">
        <v>0.26</v>
      </c>
      <c r="AA32" s="208">
        <v>0</v>
      </c>
      <c r="AB32" s="209">
        <v>0.08</v>
      </c>
      <c r="AC32" s="208">
        <v>0.66</v>
      </c>
      <c r="AD32" s="208">
        <v>0</v>
      </c>
      <c r="AE32" s="209">
        <v>0</v>
      </c>
    </row>
    <row r="33" spans="1:31" s="158" customFormat="1" x14ac:dyDescent="0.2">
      <c r="A33" s="192" t="s">
        <v>108</v>
      </c>
      <c r="B33" s="208">
        <v>0</v>
      </c>
      <c r="C33" s="209">
        <v>0</v>
      </c>
      <c r="D33" s="208">
        <v>0.2</v>
      </c>
      <c r="E33" s="209">
        <v>0</v>
      </c>
      <c r="F33" s="208">
        <v>0.08</v>
      </c>
      <c r="G33" s="209">
        <v>0</v>
      </c>
      <c r="H33" s="208"/>
      <c r="I33" s="209"/>
      <c r="J33" s="208"/>
      <c r="K33" s="209"/>
      <c r="L33" s="208"/>
      <c r="M33" s="209"/>
      <c r="N33" s="208"/>
      <c r="O33" s="209"/>
      <c r="P33" s="208"/>
      <c r="Q33" s="209"/>
      <c r="R33" s="208">
        <v>0.08</v>
      </c>
      <c r="S33" s="209">
        <v>6.0000000000000001E-3</v>
      </c>
      <c r="T33" s="208">
        <v>0.11</v>
      </c>
      <c r="U33" s="209">
        <v>0</v>
      </c>
      <c r="V33" s="208">
        <v>0.1</v>
      </c>
      <c r="W33" s="209">
        <v>0.05</v>
      </c>
      <c r="X33" s="208">
        <v>0</v>
      </c>
      <c r="Y33" s="209">
        <v>0</v>
      </c>
      <c r="Z33" s="208">
        <v>0.4</v>
      </c>
      <c r="AA33" s="208">
        <v>0</v>
      </c>
      <c r="AB33" s="209">
        <v>0.45</v>
      </c>
      <c r="AC33" s="208">
        <v>0.72899999999999998</v>
      </c>
      <c r="AD33" s="208">
        <v>0.17</v>
      </c>
      <c r="AE33" s="209">
        <v>0.68</v>
      </c>
    </row>
    <row r="34" spans="1:31" s="158" customFormat="1" x14ac:dyDescent="0.2">
      <c r="A34" s="192" t="s">
        <v>109</v>
      </c>
      <c r="B34" s="208">
        <v>0.17</v>
      </c>
      <c r="C34" s="209">
        <v>0.3</v>
      </c>
      <c r="D34" s="208">
        <v>0.43</v>
      </c>
      <c r="E34" s="209">
        <v>0</v>
      </c>
      <c r="F34" s="208">
        <v>0</v>
      </c>
      <c r="G34" s="209">
        <v>0</v>
      </c>
      <c r="H34" s="208"/>
      <c r="I34" s="209"/>
      <c r="J34" s="208"/>
      <c r="K34" s="209"/>
      <c r="L34" s="208"/>
      <c r="M34" s="209"/>
      <c r="N34" s="208"/>
      <c r="O34" s="209"/>
      <c r="P34" s="208"/>
      <c r="Q34" s="209"/>
      <c r="R34" s="208">
        <v>0</v>
      </c>
      <c r="S34" s="209">
        <v>0</v>
      </c>
      <c r="T34" s="208">
        <v>0.16</v>
      </c>
      <c r="U34" s="209">
        <v>0</v>
      </c>
      <c r="V34" s="208">
        <v>0.08</v>
      </c>
      <c r="W34" s="209">
        <v>0</v>
      </c>
      <c r="X34" s="208">
        <v>0.54</v>
      </c>
      <c r="Y34" s="209">
        <v>0.16</v>
      </c>
      <c r="Z34" s="208">
        <v>0.13</v>
      </c>
      <c r="AA34" s="208">
        <v>0.6</v>
      </c>
      <c r="AB34" s="209">
        <v>0.33</v>
      </c>
      <c r="AC34" s="208">
        <v>0.375</v>
      </c>
      <c r="AD34" s="208">
        <v>0.36</v>
      </c>
      <c r="AE34" s="209">
        <v>0.37</v>
      </c>
    </row>
    <row r="35" spans="1:31" s="158" customFormat="1" x14ac:dyDescent="0.2">
      <c r="A35" s="192" t="s">
        <v>110</v>
      </c>
      <c r="B35" s="208">
        <v>0</v>
      </c>
      <c r="C35" s="209">
        <v>0</v>
      </c>
      <c r="D35" s="208">
        <v>0.89</v>
      </c>
      <c r="E35" s="209">
        <v>0</v>
      </c>
      <c r="F35" s="208">
        <v>0.1</v>
      </c>
      <c r="G35" s="209">
        <v>0</v>
      </c>
      <c r="H35" s="208"/>
      <c r="I35" s="209"/>
      <c r="J35" s="208"/>
      <c r="K35" s="209"/>
      <c r="L35" s="208"/>
      <c r="M35" s="209"/>
      <c r="N35" s="208"/>
      <c r="O35" s="209"/>
      <c r="P35" s="208"/>
      <c r="Q35" s="209"/>
      <c r="R35" s="208">
        <v>0</v>
      </c>
      <c r="S35" s="209">
        <v>0</v>
      </c>
      <c r="T35" s="208">
        <v>0</v>
      </c>
      <c r="U35" s="209">
        <v>0</v>
      </c>
      <c r="V35" s="208">
        <v>0</v>
      </c>
      <c r="W35" s="209">
        <v>0</v>
      </c>
      <c r="X35" s="208">
        <v>0.08</v>
      </c>
      <c r="Y35" s="209">
        <v>0.3</v>
      </c>
      <c r="Z35" s="208">
        <v>0.75</v>
      </c>
      <c r="AA35" s="208">
        <v>0.25</v>
      </c>
      <c r="AB35" s="209">
        <v>0.5</v>
      </c>
      <c r="AC35" s="208">
        <v>0.75</v>
      </c>
      <c r="AD35" s="208">
        <v>0</v>
      </c>
      <c r="AE35" s="209">
        <v>0.5</v>
      </c>
    </row>
    <row r="36" spans="1:31" s="158" customFormat="1" x14ac:dyDescent="0.2">
      <c r="A36" s="192" t="s">
        <v>111</v>
      </c>
      <c r="B36" s="208">
        <v>0</v>
      </c>
      <c r="C36" s="209">
        <v>0</v>
      </c>
      <c r="D36" s="208">
        <v>0</v>
      </c>
      <c r="E36" s="209">
        <v>0</v>
      </c>
      <c r="F36" s="208">
        <v>0</v>
      </c>
      <c r="G36" s="209">
        <v>0</v>
      </c>
      <c r="H36" s="208"/>
      <c r="I36" s="209"/>
      <c r="J36" s="208"/>
      <c r="K36" s="209"/>
      <c r="L36" s="208"/>
      <c r="M36" s="209"/>
      <c r="N36" s="208"/>
      <c r="O36" s="209"/>
      <c r="P36" s="208"/>
      <c r="Q36" s="209"/>
      <c r="R36" s="208">
        <v>0</v>
      </c>
      <c r="S36" s="209">
        <v>0</v>
      </c>
      <c r="T36" s="208">
        <v>0</v>
      </c>
      <c r="U36" s="209">
        <v>0</v>
      </c>
      <c r="V36" s="208">
        <v>0</v>
      </c>
      <c r="W36" s="209">
        <v>5.0000000000000001E-3</v>
      </c>
      <c r="X36" s="208">
        <v>0</v>
      </c>
      <c r="Y36" s="209">
        <v>0</v>
      </c>
      <c r="Z36" s="208">
        <v>0</v>
      </c>
      <c r="AA36" s="208">
        <v>0</v>
      </c>
      <c r="AB36" s="209">
        <v>0</v>
      </c>
      <c r="AC36" s="208">
        <v>0</v>
      </c>
      <c r="AD36" s="208">
        <v>0</v>
      </c>
      <c r="AE36" s="209">
        <v>0</v>
      </c>
    </row>
    <row r="37" spans="1:31" s="158" customFormat="1" x14ac:dyDescent="0.2">
      <c r="A37" s="192" t="s">
        <v>113</v>
      </c>
      <c r="B37" s="208">
        <v>0</v>
      </c>
      <c r="C37" s="209">
        <v>0</v>
      </c>
      <c r="D37" s="208">
        <v>0</v>
      </c>
      <c r="E37" s="209">
        <v>0</v>
      </c>
      <c r="F37" s="208">
        <v>0</v>
      </c>
      <c r="G37" s="209">
        <v>0</v>
      </c>
      <c r="H37" s="208"/>
      <c r="I37" s="209"/>
      <c r="J37" s="208"/>
      <c r="K37" s="209"/>
      <c r="L37" s="208"/>
      <c r="M37" s="209"/>
      <c r="N37" s="208"/>
      <c r="O37" s="209"/>
      <c r="P37" s="208"/>
      <c r="Q37" s="209"/>
      <c r="R37" s="208">
        <v>0</v>
      </c>
      <c r="S37" s="209">
        <v>0</v>
      </c>
      <c r="T37" s="208">
        <v>0</v>
      </c>
      <c r="U37" s="209">
        <v>0</v>
      </c>
      <c r="V37" s="208">
        <v>0</v>
      </c>
      <c r="W37" s="209">
        <v>0</v>
      </c>
      <c r="X37" s="208">
        <v>0</v>
      </c>
      <c r="Y37" s="209">
        <v>0</v>
      </c>
      <c r="Z37" s="208">
        <v>0.83</v>
      </c>
      <c r="AA37" s="208">
        <v>0</v>
      </c>
      <c r="AB37" s="209">
        <v>0</v>
      </c>
      <c r="AC37" s="208">
        <v>0.61099999999999999</v>
      </c>
      <c r="AD37" s="208">
        <v>0</v>
      </c>
      <c r="AE37" s="209">
        <v>0.61</v>
      </c>
    </row>
    <row r="38" spans="1:31" s="158" customFormat="1" x14ac:dyDescent="0.2">
      <c r="A38" s="192" t="s">
        <v>114</v>
      </c>
      <c r="B38" s="208">
        <v>0</v>
      </c>
      <c r="C38" s="209">
        <v>0</v>
      </c>
      <c r="D38" s="208">
        <v>0</v>
      </c>
      <c r="E38" s="209">
        <v>0</v>
      </c>
      <c r="F38" s="208">
        <v>0</v>
      </c>
      <c r="G38" s="209">
        <v>0</v>
      </c>
      <c r="H38" s="208"/>
      <c r="I38" s="209"/>
      <c r="J38" s="208"/>
      <c r="K38" s="209"/>
      <c r="L38" s="208"/>
      <c r="M38" s="209"/>
      <c r="N38" s="208"/>
      <c r="O38" s="209"/>
      <c r="P38" s="208"/>
      <c r="Q38" s="209"/>
      <c r="R38" s="208">
        <v>0</v>
      </c>
      <c r="S38" s="209">
        <v>0</v>
      </c>
      <c r="T38" s="208">
        <v>0</v>
      </c>
      <c r="U38" s="209">
        <v>0</v>
      </c>
      <c r="V38" s="208">
        <v>0</v>
      </c>
      <c r="W38" s="209">
        <v>0</v>
      </c>
      <c r="X38" s="208">
        <v>0</v>
      </c>
      <c r="Y38" s="209">
        <v>0</v>
      </c>
      <c r="Z38" s="208">
        <v>0</v>
      </c>
      <c r="AA38" s="208">
        <v>0</v>
      </c>
      <c r="AB38" s="209">
        <v>0</v>
      </c>
      <c r="AC38" s="208">
        <v>0</v>
      </c>
      <c r="AD38" s="208">
        <v>0</v>
      </c>
      <c r="AE38" s="209">
        <v>0</v>
      </c>
    </row>
    <row r="39" spans="1:31" s="158" customFormat="1" x14ac:dyDescent="0.2">
      <c r="A39" s="192" t="s">
        <v>115</v>
      </c>
      <c r="B39" s="208">
        <v>0.3</v>
      </c>
      <c r="C39" s="209">
        <v>0.5</v>
      </c>
      <c r="D39" s="208">
        <v>0.22</v>
      </c>
      <c r="E39" s="209">
        <v>0</v>
      </c>
      <c r="F39" s="208">
        <v>0.05</v>
      </c>
      <c r="G39" s="209">
        <v>0</v>
      </c>
      <c r="H39" s="208"/>
      <c r="I39" s="209"/>
      <c r="J39" s="208"/>
      <c r="K39" s="209"/>
      <c r="L39" s="208"/>
      <c r="M39" s="209"/>
      <c r="N39" s="208"/>
      <c r="O39" s="209"/>
      <c r="P39" s="208"/>
      <c r="Q39" s="209"/>
      <c r="R39" s="208">
        <v>0.12</v>
      </c>
      <c r="S39" s="209">
        <v>5.2999999999999999E-2</v>
      </c>
      <c r="T39" s="208">
        <v>0.27</v>
      </c>
      <c r="U39" s="209">
        <v>0</v>
      </c>
      <c r="V39" s="208">
        <v>0.13</v>
      </c>
      <c r="W39" s="209">
        <v>0.06</v>
      </c>
      <c r="X39" s="208">
        <v>0</v>
      </c>
      <c r="Y39" s="209">
        <v>0</v>
      </c>
      <c r="Z39" s="208">
        <v>0.25</v>
      </c>
      <c r="AA39" s="208">
        <v>0.19</v>
      </c>
      <c r="AB39" s="209">
        <v>0.56000000000000005</v>
      </c>
      <c r="AC39" s="208">
        <v>0.67100000000000004</v>
      </c>
      <c r="AD39" s="208">
        <v>0</v>
      </c>
      <c r="AE39" s="209">
        <v>0.55000000000000004</v>
      </c>
    </row>
    <row r="40" spans="1:31" s="158" customFormat="1" x14ac:dyDescent="0.2">
      <c r="A40" s="192" t="s">
        <v>235</v>
      </c>
      <c r="B40" s="208">
        <v>0.62</v>
      </c>
      <c r="C40" s="209">
        <v>0.2</v>
      </c>
      <c r="D40" s="208">
        <v>0</v>
      </c>
      <c r="E40" s="209">
        <v>0</v>
      </c>
      <c r="F40" s="208">
        <v>0</v>
      </c>
      <c r="G40" s="209">
        <v>0</v>
      </c>
      <c r="H40" s="208"/>
      <c r="I40" s="209"/>
      <c r="J40" s="208"/>
      <c r="K40" s="209"/>
      <c r="L40" s="208"/>
      <c r="M40" s="209"/>
      <c r="N40" s="208"/>
      <c r="O40" s="209"/>
      <c r="P40" s="208"/>
      <c r="Q40" s="209"/>
      <c r="R40" s="208">
        <v>0.08</v>
      </c>
      <c r="S40" s="209">
        <v>0.01</v>
      </c>
      <c r="T40" s="208">
        <v>0.04</v>
      </c>
      <c r="U40" s="209">
        <v>0</v>
      </c>
      <c r="V40" s="208">
        <v>0</v>
      </c>
      <c r="W40" s="209">
        <v>0.02</v>
      </c>
      <c r="X40" s="208">
        <v>0.19</v>
      </c>
      <c r="Y40" s="209">
        <v>0.19</v>
      </c>
      <c r="Z40" s="208">
        <v>0.19</v>
      </c>
      <c r="AA40" s="208">
        <v>0.08</v>
      </c>
      <c r="AB40" s="209">
        <v>0.24</v>
      </c>
      <c r="AC40" s="208">
        <v>0.93100000000000005</v>
      </c>
      <c r="AD40" s="208">
        <v>0.85</v>
      </c>
      <c r="AE40" s="209">
        <v>0.92</v>
      </c>
    </row>
    <row r="41" spans="1:31" s="158" customFormat="1" x14ac:dyDescent="0.2">
      <c r="A41" s="192" t="s">
        <v>236</v>
      </c>
      <c r="B41" s="208">
        <v>0.5</v>
      </c>
      <c r="C41" s="209">
        <v>0.33</v>
      </c>
      <c r="D41" s="208">
        <v>0.24</v>
      </c>
      <c r="E41" s="209">
        <v>0</v>
      </c>
      <c r="F41" s="208">
        <v>0.09</v>
      </c>
      <c r="G41" s="209">
        <v>0</v>
      </c>
      <c r="H41" s="208"/>
      <c r="I41" s="209"/>
      <c r="J41" s="208"/>
      <c r="K41" s="209"/>
      <c r="L41" s="208"/>
      <c r="M41" s="209"/>
      <c r="N41" s="208"/>
      <c r="O41" s="209"/>
      <c r="P41" s="208"/>
      <c r="Q41" s="209"/>
      <c r="R41" s="208">
        <v>0.05</v>
      </c>
      <c r="S41" s="209">
        <v>5.0999999999999997E-2</v>
      </c>
      <c r="T41" s="208">
        <v>0.22</v>
      </c>
      <c r="U41" s="209">
        <v>0</v>
      </c>
      <c r="V41" s="208">
        <v>0.05</v>
      </c>
      <c r="W41" s="209">
        <v>0.03</v>
      </c>
      <c r="X41" s="208">
        <v>0</v>
      </c>
      <c r="Y41" s="209">
        <v>0</v>
      </c>
      <c r="Z41" s="208">
        <v>0.12</v>
      </c>
      <c r="AA41" s="208">
        <v>0.14000000000000001</v>
      </c>
      <c r="AB41" s="209">
        <v>0.41</v>
      </c>
      <c r="AC41" s="208">
        <v>0.39200000000000002</v>
      </c>
      <c r="AD41" s="208">
        <v>0</v>
      </c>
      <c r="AE41" s="209">
        <v>0.26</v>
      </c>
    </row>
    <row r="42" spans="1:31" s="158" customFormat="1" x14ac:dyDescent="0.2">
      <c r="A42" s="192" t="s">
        <v>237</v>
      </c>
      <c r="B42" s="208">
        <v>0</v>
      </c>
      <c r="C42" s="209">
        <v>0</v>
      </c>
      <c r="D42" s="208">
        <v>0</v>
      </c>
      <c r="E42" s="209">
        <v>0</v>
      </c>
      <c r="F42" s="208">
        <v>0</v>
      </c>
      <c r="G42" s="209">
        <v>0</v>
      </c>
      <c r="H42" s="208"/>
      <c r="I42" s="209"/>
      <c r="J42" s="208"/>
      <c r="K42" s="209"/>
      <c r="L42" s="208"/>
      <c r="M42" s="209"/>
      <c r="N42" s="208"/>
      <c r="O42" s="209"/>
      <c r="P42" s="208"/>
      <c r="Q42" s="209"/>
      <c r="R42" s="208">
        <v>0</v>
      </c>
      <c r="S42" s="209">
        <v>0</v>
      </c>
      <c r="T42" s="208">
        <v>0</v>
      </c>
      <c r="U42" s="209">
        <v>0</v>
      </c>
      <c r="V42" s="208">
        <v>0</v>
      </c>
      <c r="W42" s="209">
        <v>0</v>
      </c>
      <c r="X42" s="208">
        <v>0</v>
      </c>
      <c r="Y42" s="209">
        <v>0</v>
      </c>
      <c r="Z42" s="208">
        <v>0</v>
      </c>
      <c r="AA42" s="208">
        <v>0</v>
      </c>
      <c r="AB42" s="209">
        <v>0</v>
      </c>
      <c r="AC42" s="208">
        <v>0</v>
      </c>
      <c r="AD42" s="208">
        <v>0</v>
      </c>
      <c r="AE42" s="209">
        <v>0</v>
      </c>
    </row>
    <row r="43" spans="1:31" s="158" customFormat="1" x14ac:dyDescent="0.2">
      <c r="A43" s="192" t="s">
        <v>238</v>
      </c>
      <c r="B43" s="208">
        <v>1</v>
      </c>
      <c r="C43" s="209">
        <v>0</v>
      </c>
      <c r="D43" s="208">
        <v>0</v>
      </c>
      <c r="E43" s="209">
        <v>0</v>
      </c>
      <c r="F43" s="208">
        <v>0.1</v>
      </c>
      <c r="G43" s="209">
        <v>0</v>
      </c>
      <c r="H43" s="208"/>
      <c r="I43" s="209"/>
      <c r="J43" s="208"/>
      <c r="K43" s="209"/>
      <c r="L43" s="208"/>
      <c r="M43" s="209"/>
      <c r="N43" s="208"/>
      <c r="O43" s="209"/>
      <c r="P43" s="208"/>
      <c r="Q43" s="209"/>
      <c r="R43" s="208">
        <v>0.3</v>
      </c>
      <c r="S43" s="209">
        <v>0</v>
      </c>
      <c r="T43" s="208">
        <v>0</v>
      </c>
      <c r="U43" s="209">
        <v>0</v>
      </c>
      <c r="V43" s="208">
        <v>0</v>
      </c>
      <c r="W43" s="209">
        <v>0</v>
      </c>
      <c r="X43" s="208">
        <v>0</v>
      </c>
      <c r="Y43" s="209">
        <v>0</v>
      </c>
      <c r="Z43" s="208">
        <v>0</v>
      </c>
      <c r="AA43" s="208">
        <v>0</v>
      </c>
      <c r="AB43" s="209">
        <v>0</v>
      </c>
      <c r="AC43" s="208">
        <v>0</v>
      </c>
      <c r="AD43" s="208">
        <v>0</v>
      </c>
      <c r="AE43" s="209">
        <v>0</v>
      </c>
    </row>
    <row r="44" spans="1:31" s="158" customFormat="1" x14ac:dyDescent="0.2">
      <c r="A44" s="192" t="s">
        <v>239</v>
      </c>
      <c r="B44" s="208">
        <v>0</v>
      </c>
      <c r="C44" s="209">
        <v>0</v>
      </c>
      <c r="D44" s="208">
        <v>0</v>
      </c>
      <c r="E44" s="209">
        <v>0</v>
      </c>
      <c r="F44" s="208">
        <v>0.2</v>
      </c>
      <c r="G44" s="209">
        <v>0</v>
      </c>
      <c r="H44" s="208"/>
      <c r="I44" s="209"/>
      <c r="J44" s="208"/>
      <c r="K44" s="209"/>
      <c r="L44" s="208"/>
      <c r="M44" s="209"/>
      <c r="N44" s="208"/>
      <c r="O44" s="209"/>
      <c r="P44" s="208"/>
      <c r="Q44" s="209"/>
      <c r="R44" s="208">
        <v>0.1</v>
      </c>
      <c r="S44" s="209">
        <v>0</v>
      </c>
      <c r="T44" s="208">
        <v>0</v>
      </c>
      <c r="U44" s="209">
        <v>0</v>
      </c>
      <c r="V44" s="208">
        <v>0</v>
      </c>
      <c r="W44" s="209">
        <v>0</v>
      </c>
      <c r="X44" s="208">
        <v>0</v>
      </c>
      <c r="Y44" s="209">
        <v>0</v>
      </c>
      <c r="Z44" s="208">
        <v>0</v>
      </c>
      <c r="AA44" s="208">
        <v>0</v>
      </c>
      <c r="AB44" s="209">
        <v>0</v>
      </c>
      <c r="AC44" s="208">
        <v>0</v>
      </c>
      <c r="AD44" s="208">
        <v>0</v>
      </c>
      <c r="AE44" s="209">
        <v>0</v>
      </c>
    </row>
    <row r="45" spans="1:31" s="158" customFormat="1" x14ac:dyDescent="0.2">
      <c r="A45" s="192" t="s">
        <v>122</v>
      </c>
      <c r="B45" s="208">
        <v>0.54</v>
      </c>
      <c r="C45" s="209">
        <v>0</v>
      </c>
      <c r="D45" s="208">
        <v>0.08</v>
      </c>
      <c r="E45" s="209">
        <v>0</v>
      </c>
      <c r="F45" s="208">
        <v>0</v>
      </c>
      <c r="G45" s="209">
        <v>0</v>
      </c>
      <c r="H45" s="208"/>
      <c r="I45" s="209"/>
      <c r="J45" s="208"/>
      <c r="K45" s="209"/>
      <c r="L45" s="208"/>
      <c r="M45" s="209"/>
      <c r="N45" s="208"/>
      <c r="O45" s="209"/>
      <c r="P45" s="208"/>
      <c r="Q45" s="209"/>
      <c r="R45" s="208">
        <v>0.03</v>
      </c>
      <c r="S45" s="209">
        <v>0</v>
      </c>
      <c r="T45" s="208">
        <v>0.02</v>
      </c>
      <c r="U45" s="209">
        <v>0</v>
      </c>
      <c r="V45" s="208">
        <v>0.05</v>
      </c>
      <c r="W45" s="209">
        <v>0.03</v>
      </c>
      <c r="X45" s="208">
        <v>0</v>
      </c>
      <c r="Y45" s="209">
        <v>0</v>
      </c>
      <c r="Z45" s="208">
        <v>0.67</v>
      </c>
      <c r="AA45" s="208">
        <v>0</v>
      </c>
      <c r="AB45" s="209">
        <v>0.36</v>
      </c>
      <c r="AC45" s="208">
        <v>0.68899999999999995</v>
      </c>
      <c r="AD45" s="208">
        <v>0</v>
      </c>
      <c r="AE45" s="209">
        <v>0.25</v>
      </c>
    </row>
    <row r="46" spans="1:31" s="158" customFormat="1" x14ac:dyDescent="0.2">
      <c r="A46" s="192" t="s">
        <v>240</v>
      </c>
      <c r="B46" s="208">
        <v>0.63</v>
      </c>
      <c r="C46" s="209">
        <v>0.27</v>
      </c>
      <c r="D46" s="208">
        <v>0</v>
      </c>
      <c r="E46" s="209">
        <v>0</v>
      </c>
      <c r="F46" s="208">
        <v>0</v>
      </c>
      <c r="G46" s="209">
        <v>0</v>
      </c>
      <c r="H46" s="208"/>
      <c r="I46" s="209"/>
      <c r="J46" s="208"/>
      <c r="K46" s="209"/>
      <c r="L46" s="208"/>
      <c r="M46" s="209"/>
      <c r="N46" s="208"/>
      <c r="O46" s="209"/>
      <c r="P46" s="208"/>
      <c r="Q46" s="209"/>
      <c r="R46" s="208">
        <v>0</v>
      </c>
      <c r="S46" s="209">
        <v>0.01</v>
      </c>
      <c r="T46" s="208">
        <v>0</v>
      </c>
      <c r="U46" s="209">
        <v>0</v>
      </c>
      <c r="V46" s="208">
        <v>0</v>
      </c>
      <c r="W46" s="209">
        <v>1.4999999999999999E-2</v>
      </c>
      <c r="X46" s="208">
        <v>0.1</v>
      </c>
      <c r="Y46" s="209">
        <v>0</v>
      </c>
      <c r="Z46" s="208">
        <v>0.49</v>
      </c>
      <c r="AA46" s="208">
        <v>0.31</v>
      </c>
      <c r="AB46" s="209">
        <v>0.2</v>
      </c>
      <c r="AC46" s="208">
        <v>1</v>
      </c>
      <c r="AD46" s="208">
        <v>1</v>
      </c>
      <c r="AE46" s="209">
        <v>1</v>
      </c>
    </row>
    <row r="47" spans="1:31" s="158" customFormat="1" x14ac:dyDescent="0.2">
      <c r="A47" s="192" t="s">
        <v>124</v>
      </c>
      <c r="B47" s="208">
        <v>0</v>
      </c>
      <c r="C47" s="209">
        <v>0</v>
      </c>
      <c r="D47" s="208">
        <v>0.21</v>
      </c>
      <c r="E47" s="209">
        <v>0</v>
      </c>
      <c r="F47" s="208">
        <v>0.14000000000000001</v>
      </c>
      <c r="G47" s="209">
        <v>0</v>
      </c>
      <c r="H47" s="208"/>
      <c r="I47" s="209"/>
      <c r="J47" s="208"/>
      <c r="K47" s="209"/>
      <c r="L47" s="208"/>
      <c r="M47" s="209"/>
      <c r="N47" s="208"/>
      <c r="O47" s="209"/>
      <c r="P47" s="208"/>
      <c r="Q47" s="209"/>
      <c r="R47" s="208">
        <v>0.27</v>
      </c>
      <c r="S47" s="209">
        <v>0.1</v>
      </c>
      <c r="T47" s="208">
        <v>0.06</v>
      </c>
      <c r="U47" s="209">
        <v>0</v>
      </c>
      <c r="V47" s="208">
        <v>0.06</v>
      </c>
      <c r="W47" s="209">
        <v>0</v>
      </c>
      <c r="X47" s="208">
        <v>0</v>
      </c>
      <c r="Y47" s="209">
        <v>0</v>
      </c>
      <c r="Z47" s="208">
        <v>0.15</v>
      </c>
      <c r="AA47" s="208">
        <v>0</v>
      </c>
      <c r="AB47" s="209">
        <v>0.44</v>
      </c>
      <c r="AC47" s="208">
        <v>0.67500000000000004</v>
      </c>
      <c r="AD47" s="208">
        <v>0</v>
      </c>
      <c r="AE47" s="209">
        <v>0.47</v>
      </c>
    </row>
    <row r="48" spans="1:31" s="158" customFormat="1" x14ac:dyDescent="0.2">
      <c r="A48" s="192" t="s">
        <v>241</v>
      </c>
      <c r="B48" s="208">
        <v>0.3</v>
      </c>
      <c r="C48" s="209">
        <v>0</v>
      </c>
      <c r="D48" s="208">
        <v>0</v>
      </c>
      <c r="E48" s="209">
        <v>0</v>
      </c>
      <c r="F48" s="208">
        <v>0</v>
      </c>
      <c r="G48" s="209">
        <v>0</v>
      </c>
      <c r="H48" s="208"/>
      <c r="I48" s="209"/>
      <c r="J48" s="208"/>
      <c r="K48" s="209"/>
      <c r="L48" s="208"/>
      <c r="M48" s="209"/>
      <c r="N48" s="208"/>
      <c r="O48" s="209"/>
      <c r="P48" s="208"/>
      <c r="Q48" s="209"/>
      <c r="R48" s="208">
        <v>0.03</v>
      </c>
      <c r="S48" s="209">
        <v>0</v>
      </c>
      <c r="T48" s="208">
        <v>0</v>
      </c>
      <c r="U48" s="209">
        <v>0</v>
      </c>
      <c r="V48" s="208">
        <v>0</v>
      </c>
      <c r="W48" s="209">
        <v>0.01</v>
      </c>
      <c r="X48" s="208">
        <v>0.32</v>
      </c>
      <c r="Y48" s="209">
        <v>0.12</v>
      </c>
      <c r="Z48" s="208">
        <v>0.44</v>
      </c>
      <c r="AA48" s="208">
        <v>0.25</v>
      </c>
      <c r="AB48" s="209">
        <v>0.25</v>
      </c>
      <c r="AC48" s="208">
        <v>0.76600000000000001</v>
      </c>
      <c r="AD48" s="208">
        <v>0.14000000000000001</v>
      </c>
      <c r="AE48" s="209">
        <v>0.75</v>
      </c>
    </row>
    <row r="49" spans="1:31" s="158" customFormat="1" x14ac:dyDescent="0.2">
      <c r="A49" s="192" t="s">
        <v>242</v>
      </c>
      <c r="B49" s="208">
        <v>0</v>
      </c>
      <c r="C49" s="209">
        <v>0</v>
      </c>
      <c r="D49" s="208">
        <v>0.01</v>
      </c>
      <c r="E49" s="209">
        <v>0</v>
      </c>
      <c r="F49" s="208">
        <v>0.04</v>
      </c>
      <c r="G49" s="209">
        <v>0</v>
      </c>
      <c r="H49" s="208"/>
      <c r="I49" s="209"/>
      <c r="J49" s="208"/>
      <c r="K49" s="209"/>
      <c r="L49" s="208"/>
      <c r="M49" s="209"/>
      <c r="N49" s="208"/>
      <c r="O49" s="209"/>
      <c r="P49" s="208"/>
      <c r="Q49" s="209"/>
      <c r="R49" s="208">
        <v>0</v>
      </c>
      <c r="S49" s="209">
        <v>0</v>
      </c>
      <c r="T49" s="208">
        <v>0.04</v>
      </c>
      <c r="U49" s="209">
        <v>0</v>
      </c>
      <c r="V49" s="208">
        <v>0</v>
      </c>
      <c r="W49" s="209">
        <v>0</v>
      </c>
      <c r="X49" s="208">
        <v>0</v>
      </c>
      <c r="Y49" s="209">
        <v>0</v>
      </c>
      <c r="Z49" s="208">
        <v>0.35</v>
      </c>
      <c r="AA49" s="208">
        <v>0.01</v>
      </c>
      <c r="AB49" s="209">
        <v>0.35</v>
      </c>
      <c r="AC49" s="208">
        <v>0.54700000000000004</v>
      </c>
      <c r="AD49" s="208">
        <v>0</v>
      </c>
      <c r="AE49" s="209">
        <v>0.04</v>
      </c>
    </row>
    <row r="50" spans="1:31" s="158" customFormat="1" x14ac:dyDescent="0.2">
      <c r="A50" s="192" t="s">
        <v>127</v>
      </c>
      <c r="B50" s="208">
        <v>0</v>
      </c>
      <c r="C50" s="209">
        <v>0</v>
      </c>
      <c r="D50" s="208">
        <v>0.92</v>
      </c>
      <c r="E50" s="209">
        <v>0</v>
      </c>
      <c r="F50" s="208">
        <v>0.9</v>
      </c>
      <c r="G50" s="209">
        <v>0</v>
      </c>
      <c r="H50" s="208"/>
      <c r="I50" s="209"/>
      <c r="J50" s="208"/>
      <c r="K50" s="209"/>
      <c r="L50" s="208"/>
      <c r="M50" s="209"/>
      <c r="N50" s="208"/>
      <c r="O50" s="209"/>
      <c r="P50" s="208"/>
      <c r="Q50" s="209"/>
      <c r="R50" s="208">
        <v>0.6</v>
      </c>
      <c r="S50" s="209">
        <v>0.2</v>
      </c>
      <c r="T50" s="208">
        <v>0.7</v>
      </c>
      <c r="U50" s="209">
        <v>0.25</v>
      </c>
      <c r="V50" s="208">
        <v>0.5</v>
      </c>
      <c r="W50" s="209">
        <v>0.5</v>
      </c>
      <c r="X50" s="208">
        <v>0</v>
      </c>
      <c r="Y50" s="209">
        <v>0</v>
      </c>
      <c r="Z50" s="208">
        <v>0.9</v>
      </c>
      <c r="AA50" s="208">
        <v>1</v>
      </c>
      <c r="AB50" s="209">
        <v>1</v>
      </c>
      <c r="AC50" s="208">
        <v>1</v>
      </c>
      <c r="AD50" s="208">
        <v>0</v>
      </c>
      <c r="AE50" s="209">
        <v>1</v>
      </c>
    </row>
    <row r="51" spans="1:31" s="158" customFormat="1" x14ac:dyDescent="0.2">
      <c r="A51" s="192" t="s">
        <v>128</v>
      </c>
      <c r="B51" s="208">
        <v>0</v>
      </c>
      <c r="C51" s="209">
        <v>0</v>
      </c>
      <c r="D51" s="208">
        <v>0</v>
      </c>
      <c r="E51" s="209">
        <v>0</v>
      </c>
      <c r="F51" s="208">
        <v>0</v>
      </c>
      <c r="G51" s="209">
        <v>0</v>
      </c>
      <c r="H51" s="208"/>
      <c r="I51" s="209"/>
      <c r="J51" s="208"/>
      <c r="K51" s="209"/>
      <c r="L51" s="208"/>
      <c r="M51" s="209"/>
      <c r="N51" s="208"/>
      <c r="O51" s="209"/>
      <c r="P51" s="208"/>
      <c r="Q51" s="209"/>
      <c r="R51" s="208">
        <v>0</v>
      </c>
      <c r="S51" s="209">
        <v>0</v>
      </c>
      <c r="T51" s="208">
        <v>0</v>
      </c>
      <c r="U51" s="209">
        <v>0</v>
      </c>
      <c r="V51" s="208">
        <v>0</v>
      </c>
      <c r="W51" s="209">
        <v>0</v>
      </c>
      <c r="X51" s="208">
        <v>0</v>
      </c>
      <c r="Y51" s="209">
        <v>0</v>
      </c>
      <c r="Z51" s="208">
        <v>0</v>
      </c>
      <c r="AA51" s="208">
        <v>0</v>
      </c>
      <c r="AB51" s="209">
        <v>0</v>
      </c>
      <c r="AC51" s="208">
        <v>0</v>
      </c>
      <c r="AD51" s="208">
        <v>0</v>
      </c>
      <c r="AE51" s="209">
        <v>0</v>
      </c>
    </row>
    <row r="52" spans="1:31" s="212" customFormat="1" x14ac:dyDescent="0.2">
      <c r="A52" s="198" t="s">
        <v>16</v>
      </c>
      <c r="B52" s="210">
        <v>0.42</v>
      </c>
      <c r="C52" s="211">
        <v>0.12</v>
      </c>
      <c r="D52" s="210">
        <v>0.08</v>
      </c>
      <c r="E52" s="211">
        <v>0.04</v>
      </c>
      <c r="F52" s="210">
        <v>0</v>
      </c>
      <c r="G52" s="211">
        <v>1.4E-3</v>
      </c>
      <c r="H52" s="210"/>
      <c r="I52" s="211"/>
      <c r="J52" s="210"/>
      <c r="K52" s="211"/>
      <c r="L52" s="210"/>
      <c r="M52" s="211"/>
      <c r="N52" s="210"/>
      <c r="O52" s="211"/>
      <c r="P52" s="210"/>
      <c r="Q52" s="211"/>
      <c r="R52" s="210">
        <v>0.01</v>
      </c>
      <c r="S52" s="211">
        <v>1.4999999999999999E-2</v>
      </c>
      <c r="T52" s="210">
        <v>7.0000000000000007E-2</v>
      </c>
      <c r="U52" s="211">
        <v>1E-3</v>
      </c>
      <c r="V52" s="210">
        <v>0.03</v>
      </c>
      <c r="W52" s="211">
        <v>6.4799999999999996E-2</v>
      </c>
      <c r="X52" s="210">
        <v>0.06</v>
      </c>
      <c r="Y52" s="211">
        <v>2.9600000000000001E-2</v>
      </c>
      <c r="Z52" s="210">
        <v>0.45</v>
      </c>
      <c r="AA52" s="210">
        <v>0.15</v>
      </c>
      <c r="AB52" s="211">
        <v>0.32</v>
      </c>
      <c r="AC52" s="210">
        <v>0.71599999999999997</v>
      </c>
      <c r="AD52" s="210">
        <v>0.13</v>
      </c>
      <c r="AE52" s="211">
        <v>0.43</v>
      </c>
    </row>
    <row r="53" spans="1:31" s="158" customFormat="1" x14ac:dyDescent="0.2">
      <c r="A53" s="201"/>
      <c r="B53" s="202"/>
      <c r="C53" s="203"/>
      <c r="D53" s="203"/>
      <c r="E53" s="203"/>
      <c r="F53" s="203"/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203"/>
      <c r="X53" s="203"/>
      <c r="Y53" s="203"/>
      <c r="Z53" s="203"/>
      <c r="AA53" s="203"/>
      <c r="AB53" s="203"/>
      <c r="AC53" s="203"/>
      <c r="AD53" s="203"/>
      <c r="AE53" s="203"/>
    </row>
    <row r="54" spans="1:31" s="155" customFormat="1" x14ac:dyDescent="0.25">
      <c r="A54" s="266" t="s">
        <v>243</v>
      </c>
      <c r="B54" s="205" t="str">
        <f>B$4</f>
        <v>26-31-jul-24</v>
      </c>
      <c r="C54" s="190"/>
      <c r="D54" s="205">
        <f>D$4</f>
        <v>45505</v>
      </c>
      <c r="E54" s="190"/>
      <c r="F54" s="205">
        <f>F$4</f>
        <v>45536</v>
      </c>
      <c r="G54" s="190"/>
      <c r="H54" s="205" t="str">
        <f>H$4</f>
        <v>Meta Parcial</v>
      </c>
      <c r="I54" s="190"/>
      <c r="J54" s="205" t="str">
        <f>J$4</f>
        <v>01-25-Out-24</v>
      </c>
      <c r="K54" s="190"/>
      <c r="L54" s="205" t="str">
        <f>L$4</f>
        <v>Meta Parcial</v>
      </c>
      <c r="M54" s="190"/>
      <c r="N54" s="205" t="str">
        <f>N$4</f>
        <v>26-31-Out-24</v>
      </c>
      <c r="O54" s="190"/>
      <c r="P54" s="205" t="str">
        <f>P$4</f>
        <v>Meta Mensal</v>
      </c>
      <c r="Q54" s="190"/>
      <c r="R54" s="205">
        <f>R$4</f>
        <v>45566</v>
      </c>
      <c r="S54" s="190"/>
      <c r="T54" s="205">
        <f>T$4</f>
        <v>45597</v>
      </c>
      <c r="U54" s="190"/>
      <c r="V54" s="205">
        <f>V$4</f>
        <v>45627</v>
      </c>
      <c r="W54" s="190"/>
      <c r="X54" s="205">
        <f>X$4</f>
        <v>45658</v>
      </c>
      <c r="Y54" s="190"/>
      <c r="Z54" s="205">
        <f>Z$5</f>
        <v>45689</v>
      </c>
      <c r="AA54" s="205"/>
      <c r="AB54" s="190"/>
      <c r="AC54" s="205">
        <f>AC$5</f>
        <v>45717</v>
      </c>
      <c r="AD54" s="205"/>
      <c r="AE54" s="190"/>
    </row>
    <row r="55" spans="1:31" s="200" customFormat="1" x14ac:dyDescent="0.25">
      <c r="A55" s="267"/>
      <c r="B55" s="206"/>
      <c r="C55" s="207"/>
      <c r="D55" s="206"/>
      <c r="E55" s="207"/>
      <c r="F55" s="206" t="s">
        <v>230</v>
      </c>
      <c r="G55" s="207" t="s">
        <v>231</v>
      </c>
      <c r="H55" s="206" t="s">
        <v>230</v>
      </c>
      <c r="I55" s="207" t="s">
        <v>231</v>
      </c>
      <c r="J55" s="206" t="s">
        <v>230</v>
      </c>
      <c r="K55" s="207" t="s">
        <v>231</v>
      </c>
      <c r="L55" s="206" t="s">
        <v>230</v>
      </c>
      <c r="M55" s="207" t="s">
        <v>231</v>
      </c>
      <c r="N55" s="206" t="s">
        <v>230</v>
      </c>
      <c r="O55" s="207" t="s">
        <v>231</v>
      </c>
      <c r="P55" s="206" t="s">
        <v>230</v>
      </c>
      <c r="Q55" s="207" t="s">
        <v>231</v>
      </c>
      <c r="R55" s="206" t="s">
        <v>230</v>
      </c>
      <c r="S55" s="207" t="s">
        <v>231</v>
      </c>
      <c r="T55" s="206" t="s">
        <v>230</v>
      </c>
      <c r="U55" s="207" t="s">
        <v>231</v>
      </c>
      <c r="V55" s="206" t="s">
        <v>230</v>
      </c>
      <c r="W55" s="207" t="s">
        <v>231</v>
      </c>
      <c r="X55" s="206" t="s">
        <v>230</v>
      </c>
      <c r="Y55" s="207" t="s">
        <v>231</v>
      </c>
      <c r="Z55" s="206" t="str">
        <f t="shared" ref="Z55:AE55" si="0">Z26</f>
        <v>Vaga CRE</v>
      </c>
      <c r="AA55" s="206" t="str">
        <f t="shared" si="0"/>
        <v>Interno</v>
      </c>
      <c r="AB55" s="206" t="str">
        <f t="shared" si="0"/>
        <v>Geral</v>
      </c>
      <c r="AC55" s="206" t="str">
        <f t="shared" si="0"/>
        <v>Vaga CRE</v>
      </c>
      <c r="AD55" s="206" t="str">
        <f t="shared" si="0"/>
        <v>Interno</v>
      </c>
      <c r="AE55" s="206" t="str">
        <f t="shared" si="0"/>
        <v>Geral</v>
      </c>
    </row>
    <row r="56" spans="1:31" s="158" customFormat="1" x14ac:dyDescent="0.2">
      <c r="A56" s="192" t="s">
        <v>102</v>
      </c>
      <c r="B56" s="208"/>
      <c r="C56" s="209"/>
      <c r="D56" s="208"/>
      <c r="E56" s="209"/>
      <c r="F56" s="208"/>
      <c r="G56" s="209"/>
      <c r="H56" s="208"/>
      <c r="I56" s="209"/>
      <c r="J56" s="208"/>
      <c r="K56" s="209"/>
      <c r="L56" s="208"/>
      <c r="M56" s="209"/>
      <c r="N56" s="208"/>
      <c r="O56" s="209"/>
      <c r="P56" s="208"/>
      <c r="Q56" s="209"/>
      <c r="R56" s="208"/>
      <c r="S56" s="209"/>
      <c r="T56" s="208"/>
      <c r="U56" s="209"/>
      <c r="V56" s="208"/>
      <c r="W56" s="209"/>
      <c r="X56" s="208"/>
      <c r="Y56" s="209"/>
      <c r="Z56" s="208">
        <v>0</v>
      </c>
      <c r="AA56" s="208">
        <v>0</v>
      </c>
      <c r="AB56" s="209">
        <v>0</v>
      </c>
      <c r="AC56" s="208">
        <v>0</v>
      </c>
      <c r="AD56" s="208">
        <v>0</v>
      </c>
      <c r="AE56" s="209">
        <v>0</v>
      </c>
    </row>
    <row r="57" spans="1:31" s="158" customFormat="1" x14ac:dyDescent="0.2">
      <c r="A57" s="192" t="s">
        <v>103</v>
      </c>
      <c r="B57" s="208"/>
      <c r="C57" s="209"/>
      <c r="D57" s="208"/>
      <c r="E57" s="209"/>
      <c r="F57" s="208"/>
      <c r="G57" s="209"/>
      <c r="H57" s="208"/>
      <c r="I57" s="209"/>
      <c r="J57" s="208"/>
      <c r="K57" s="209"/>
      <c r="L57" s="208"/>
      <c r="M57" s="209"/>
      <c r="N57" s="208"/>
      <c r="O57" s="209"/>
      <c r="P57" s="208"/>
      <c r="Q57" s="209"/>
      <c r="R57" s="208"/>
      <c r="S57" s="209"/>
      <c r="T57" s="208"/>
      <c r="U57" s="209"/>
      <c r="V57" s="208"/>
      <c r="W57" s="209"/>
      <c r="X57" s="208"/>
      <c r="Y57" s="209"/>
      <c r="Z57" s="208">
        <v>0</v>
      </c>
      <c r="AA57" s="208">
        <v>0</v>
      </c>
      <c r="AB57" s="209">
        <v>0</v>
      </c>
      <c r="AC57" s="208">
        <v>0</v>
      </c>
      <c r="AD57" s="208">
        <v>0</v>
      </c>
      <c r="AE57" s="209">
        <v>0</v>
      </c>
    </row>
    <row r="58" spans="1:31" s="158" customFormat="1" x14ac:dyDescent="0.2">
      <c r="A58" s="192" t="s">
        <v>104</v>
      </c>
      <c r="B58" s="208"/>
      <c r="C58" s="209"/>
      <c r="D58" s="208"/>
      <c r="E58" s="209"/>
      <c r="F58" s="208"/>
      <c r="G58" s="209"/>
      <c r="H58" s="208"/>
      <c r="I58" s="209"/>
      <c r="J58" s="208"/>
      <c r="K58" s="209"/>
      <c r="L58" s="208"/>
      <c r="M58" s="209"/>
      <c r="N58" s="208"/>
      <c r="O58" s="209"/>
      <c r="P58" s="208"/>
      <c r="Q58" s="209"/>
      <c r="R58" s="208"/>
      <c r="S58" s="209"/>
      <c r="T58" s="208"/>
      <c r="U58" s="209"/>
      <c r="V58" s="208"/>
      <c r="W58" s="209"/>
      <c r="X58" s="208"/>
      <c r="Y58" s="209"/>
      <c r="Z58" s="208">
        <v>0</v>
      </c>
      <c r="AA58" s="208">
        <v>0</v>
      </c>
      <c r="AB58" s="209">
        <v>0</v>
      </c>
      <c r="AC58" s="208">
        <v>0</v>
      </c>
      <c r="AD58" s="208">
        <v>0</v>
      </c>
      <c r="AE58" s="209">
        <v>0</v>
      </c>
    </row>
    <row r="59" spans="1:31" s="158" customFormat="1" x14ac:dyDescent="0.2">
      <c r="A59" s="192" t="s">
        <v>105</v>
      </c>
      <c r="B59" s="208"/>
      <c r="C59" s="209"/>
      <c r="D59" s="208"/>
      <c r="E59" s="209"/>
      <c r="F59" s="208"/>
      <c r="G59" s="209"/>
      <c r="H59" s="208"/>
      <c r="I59" s="209"/>
      <c r="J59" s="208"/>
      <c r="K59" s="209"/>
      <c r="L59" s="208"/>
      <c r="M59" s="209"/>
      <c r="N59" s="208"/>
      <c r="O59" s="209"/>
      <c r="P59" s="208"/>
      <c r="Q59" s="209"/>
      <c r="R59" s="208"/>
      <c r="S59" s="209"/>
      <c r="T59" s="208"/>
      <c r="U59" s="209"/>
      <c r="V59" s="208"/>
      <c r="W59" s="208"/>
      <c r="X59" s="208"/>
      <c r="Y59" s="209"/>
      <c r="Z59" s="208">
        <v>0.33300000000000002</v>
      </c>
      <c r="AA59" s="208">
        <v>0</v>
      </c>
      <c r="AB59" s="209">
        <v>0</v>
      </c>
      <c r="AC59" s="208">
        <v>0</v>
      </c>
      <c r="AD59" s="208">
        <v>0</v>
      </c>
      <c r="AE59" s="209">
        <v>0</v>
      </c>
    </row>
    <row r="60" spans="1:31" s="158" customFormat="1" x14ac:dyDescent="0.2">
      <c r="A60" s="192" t="s">
        <v>106</v>
      </c>
      <c r="B60" s="208"/>
      <c r="C60" s="209"/>
      <c r="D60" s="208"/>
      <c r="E60" s="209"/>
      <c r="F60" s="208"/>
      <c r="G60" s="209"/>
      <c r="H60" s="208"/>
      <c r="I60" s="209"/>
      <c r="J60" s="208"/>
      <c r="K60" s="209"/>
      <c r="L60" s="208"/>
      <c r="M60" s="209"/>
      <c r="N60" s="208"/>
      <c r="O60" s="209"/>
      <c r="P60" s="208"/>
      <c r="Q60" s="209"/>
      <c r="R60" s="208"/>
      <c r="S60" s="209"/>
      <c r="T60" s="208"/>
      <c r="U60" s="209"/>
      <c r="V60" s="208"/>
      <c r="W60" s="209"/>
      <c r="X60" s="208"/>
      <c r="Y60" s="209"/>
      <c r="Z60" s="208">
        <v>0</v>
      </c>
      <c r="AA60" s="208">
        <v>0</v>
      </c>
      <c r="AB60" s="209">
        <v>0</v>
      </c>
      <c r="AC60" s="208">
        <v>0</v>
      </c>
      <c r="AD60" s="208">
        <v>0</v>
      </c>
      <c r="AE60" s="209">
        <v>0</v>
      </c>
    </row>
    <row r="61" spans="1:31" s="158" customFormat="1" x14ac:dyDescent="0.2">
      <c r="A61" s="192" t="s">
        <v>107</v>
      </c>
      <c r="B61" s="208"/>
      <c r="C61" s="209"/>
      <c r="D61" s="208"/>
      <c r="E61" s="209"/>
      <c r="F61" s="208"/>
      <c r="G61" s="209"/>
      <c r="H61" s="208"/>
      <c r="I61" s="209"/>
      <c r="J61" s="208"/>
      <c r="K61" s="209"/>
      <c r="L61" s="208"/>
      <c r="M61" s="209"/>
      <c r="N61" s="208"/>
      <c r="O61" s="209"/>
      <c r="P61" s="208"/>
      <c r="Q61" s="209"/>
      <c r="R61" s="208"/>
      <c r="S61" s="209"/>
      <c r="T61" s="208"/>
      <c r="U61" s="209"/>
      <c r="V61" s="208"/>
      <c r="W61" s="209"/>
      <c r="X61" s="208"/>
      <c r="Y61" s="209"/>
      <c r="Z61" s="208">
        <v>8.1000000000000003E-2</v>
      </c>
      <c r="AA61" s="208">
        <v>0</v>
      </c>
      <c r="AB61" s="209">
        <v>0</v>
      </c>
      <c r="AC61" s="208">
        <v>0.15</v>
      </c>
      <c r="AD61" s="208">
        <v>0</v>
      </c>
      <c r="AE61" s="209">
        <v>0</v>
      </c>
    </row>
    <row r="62" spans="1:31" s="158" customFormat="1" x14ac:dyDescent="0.2">
      <c r="A62" s="192" t="s">
        <v>108</v>
      </c>
      <c r="B62" s="208"/>
      <c r="C62" s="209"/>
      <c r="D62" s="208"/>
      <c r="E62" s="209"/>
      <c r="F62" s="208"/>
      <c r="G62" s="209"/>
      <c r="H62" s="208"/>
      <c r="I62" s="209"/>
      <c r="J62" s="208"/>
      <c r="K62" s="209"/>
      <c r="L62" s="208"/>
      <c r="M62" s="209"/>
      <c r="N62" s="208"/>
      <c r="O62" s="209"/>
      <c r="P62" s="208"/>
      <c r="Q62" s="209"/>
      <c r="R62" s="208"/>
      <c r="S62" s="209"/>
      <c r="T62" s="208"/>
      <c r="U62" s="209"/>
      <c r="V62" s="208"/>
      <c r="W62" s="209"/>
      <c r="X62" s="208"/>
      <c r="Y62" s="209"/>
      <c r="Z62" s="208">
        <v>0.45200000000000001</v>
      </c>
      <c r="AA62" s="208">
        <v>0</v>
      </c>
      <c r="AB62" s="209">
        <v>0</v>
      </c>
      <c r="AC62" s="208">
        <v>0.61</v>
      </c>
      <c r="AD62" s="208">
        <v>0.17</v>
      </c>
      <c r="AE62" s="209">
        <v>0</v>
      </c>
    </row>
    <row r="63" spans="1:31" s="158" customFormat="1" x14ac:dyDescent="0.2">
      <c r="A63" s="192" t="s">
        <v>109</v>
      </c>
      <c r="B63" s="208"/>
      <c r="C63" s="209"/>
      <c r="D63" s="208"/>
      <c r="E63" s="209"/>
      <c r="F63" s="208"/>
      <c r="G63" s="209"/>
      <c r="H63" s="208"/>
      <c r="I63" s="209"/>
      <c r="J63" s="208"/>
      <c r="K63" s="209"/>
      <c r="L63" s="208"/>
      <c r="M63" s="209"/>
      <c r="N63" s="208"/>
      <c r="O63" s="209"/>
      <c r="P63" s="208"/>
      <c r="Q63" s="209"/>
      <c r="R63" s="208"/>
      <c r="S63" s="209"/>
      <c r="T63" s="208"/>
      <c r="U63" s="209"/>
      <c r="V63" s="208"/>
      <c r="W63" s="209"/>
      <c r="X63" s="208"/>
      <c r="Y63" s="209"/>
      <c r="Z63" s="208">
        <v>0.33300000000000002</v>
      </c>
      <c r="AA63" s="208">
        <v>0</v>
      </c>
      <c r="AB63" s="209">
        <v>0</v>
      </c>
      <c r="AC63" s="208">
        <v>0.35</v>
      </c>
      <c r="AD63" s="208">
        <v>0</v>
      </c>
      <c r="AE63" s="209">
        <v>0.08</v>
      </c>
    </row>
    <row r="64" spans="1:31" s="158" customFormat="1" x14ac:dyDescent="0.2">
      <c r="A64" s="192" t="s">
        <v>110</v>
      </c>
      <c r="B64" s="208"/>
      <c r="C64" s="209"/>
      <c r="D64" s="208"/>
      <c r="E64" s="209"/>
      <c r="F64" s="208"/>
      <c r="G64" s="209"/>
      <c r="H64" s="208"/>
      <c r="I64" s="209"/>
      <c r="J64" s="208"/>
      <c r="K64" s="209"/>
      <c r="L64" s="208"/>
      <c r="M64" s="209"/>
      <c r="N64" s="208"/>
      <c r="O64" s="209"/>
      <c r="P64" s="208"/>
      <c r="Q64" s="209"/>
      <c r="R64" s="208"/>
      <c r="S64" s="209"/>
      <c r="T64" s="208"/>
      <c r="U64" s="209"/>
      <c r="V64" s="208"/>
      <c r="W64" s="209"/>
      <c r="X64" s="208"/>
      <c r="Y64" s="209"/>
      <c r="Z64" s="208">
        <v>0.5</v>
      </c>
      <c r="AA64" s="208">
        <v>0.4</v>
      </c>
      <c r="AB64" s="209">
        <v>0.4</v>
      </c>
      <c r="AC64" s="208">
        <v>0.67</v>
      </c>
      <c r="AD64" s="208">
        <v>0</v>
      </c>
      <c r="AE64" s="209">
        <v>0</v>
      </c>
    </row>
    <row r="65" spans="1:31" s="158" customFormat="1" x14ac:dyDescent="0.2">
      <c r="A65" s="192" t="s">
        <v>111</v>
      </c>
      <c r="B65" s="208"/>
      <c r="C65" s="209"/>
      <c r="D65" s="208"/>
      <c r="E65" s="209"/>
      <c r="F65" s="208"/>
      <c r="G65" s="209"/>
      <c r="H65" s="208"/>
      <c r="I65" s="209"/>
      <c r="J65" s="208"/>
      <c r="K65" s="209"/>
      <c r="L65" s="208"/>
      <c r="M65" s="209"/>
      <c r="N65" s="208"/>
      <c r="O65" s="209"/>
      <c r="P65" s="208"/>
      <c r="Q65" s="209"/>
      <c r="R65" s="208"/>
      <c r="S65" s="209"/>
      <c r="T65" s="208"/>
      <c r="U65" s="209"/>
      <c r="V65" s="208"/>
      <c r="W65" s="209"/>
      <c r="X65" s="208"/>
      <c r="Y65" s="209"/>
      <c r="Z65" s="208">
        <v>0</v>
      </c>
      <c r="AA65" s="208">
        <v>0</v>
      </c>
      <c r="AB65" s="209">
        <v>0</v>
      </c>
      <c r="AC65" s="208">
        <v>0</v>
      </c>
      <c r="AD65" s="208">
        <v>0</v>
      </c>
      <c r="AE65" s="209">
        <v>0</v>
      </c>
    </row>
    <row r="66" spans="1:31" s="158" customFormat="1" x14ac:dyDescent="0.2">
      <c r="A66" s="192" t="s">
        <v>113</v>
      </c>
      <c r="B66" s="208"/>
      <c r="C66" s="209"/>
      <c r="D66" s="208"/>
      <c r="E66" s="209"/>
      <c r="F66" s="208"/>
      <c r="G66" s="209"/>
      <c r="H66" s="208"/>
      <c r="I66" s="209"/>
      <c r="J66" s="208"/>
      <c r="K66" s="209"/>
      <c r="L66" s="208"/>
      <c r="M66" s="209"/>
      <c r="N66" s="208"/>
      <c r="O66" s="209"/>
      <c r="P66" s="208"/>
      <c r="Q66" s="209"/>
      <c r="R66" s="208"/>
      <c r="S66" s="209"/>
      <c r="T66" s="208"/>
      <c r="U66" s="209"/>
      <c r="V66" s="208"/>
      <c r="W66" s="209"/>
      <c r="X66" s="208"/>
      <c r="Y66" s="209"/>
      <c r="Z66" s="208">
        <v>0</v>
      </c>
      <c r="AA66" s="208">
        <v>0</v>
      </c>
      <c r="AB66" s="209">
        <v>0</v>
      </c>
      <c r="AC66" s="208">
        <v>0.49</v>
      </c>
      <c r="AD66" s="208">
        <v>0</v>
      </c>
      <c r="AE66" s="209">
        <v>0</v>
      </c>
    </row>
    <row r="67" spans="1:31" s="158" customFormat="1" x14ac:dyDescent="0.2">
      <c r="A67" s="192" t="s">
        <v>114</v>
      </c>
      <c r="B67" s="208"/>
      <c r="C67" s="209"/>
      <c r="D67" s="208"/>
      <c r="E67" s="209"/>
      <c r="F67" s="208"/>
      <c r="G67" s="209"/>
      <c r="H67" s="208"/>
      <c r="I67" s="209"/>
      <c r="J67" s="208"/>
      <c r="K67" s="209"/>
      <c r="L67" s="208"/>
      <c r="M67" s="209"/>
      <c r="N67" s="208"/>
      <c r="O67" s="209"/>
      <c r="P67" s="208"/>
      <c r="Q67" s="209"/>
      <c r="R67" s="208"/>
      <c r="S67" s="209"/>
      <c r="T67" s="208"/>
      <c r="U67" s="209"/>
      <c r="V67" s="208"/>
      <c r="W67" s="209"/>
      <c r="X67" s="208"/>
      <c r="Y67" s="209"/>
      <c r="Z67" s="208">
        <v>0</v>
      </c>
      <c r="AA67" s="208">
        <v>0</v>
      </c>
      <c r="AB67" s="209">
        <v>0</v>
      </c>
      <c r="AC67" s="208">
        <v>0.33</v>
      </c>
      <c r="AD67" s="208">
        <v>0</v>
      </c>
      <c r="AE67" s="209">
        <v>0.79</v>
      </c>
    </row>
    <row r="68" spans="1:31" s="158" customFormat="1" x14ac:dyDescent="0.2">
      <c r="A68" s="192" t="s">
        <v>115</v>
      </c>
      <c r="B68" s="208"/>
      <c r="C68" s="209"/>
      <c r="D68" s="208"/>
      <c r="E68" s="209"/>
      <c r="F68" s="208"/>
      <c r="G68" s="209"/>
      <c r="H68" s="208"/>
      <c r="I68" s="209"/>
      <c r="J68" s="208"/>
      <c r="K68" s="209"/>
      <c r="L68" s="208"/>
      <c r="M68" s="209"/>
      <c r="N68" s="208"/>
      <c r="O68" s="209"/>
      <c r="P68" s="208"/>
      <c r="Q68" s="209"/>
      <c r="R68" s="208"/>
      <c r="S68" s="209"/>
      <c r="T68" s="208"/>
      <c r="U68" s="209"/>
      <c r="V68" s="208"/>
      <c r="W68" s="209"/>
      <c r="X68" s="208"/>
      <c r="Y68" s="209"/>
      <c r="Z68" s="208">
        <v>0.55600000000000005</v>
      </c>
      <c r="AA68" s="208">
        <v>0</v>
      </c>
      <c r="AB68" s="209">
        <v>0</v>
      </c>
      <c r="AC68" s="208">
        <v>0.5</v>
      </c>
      <c r="AD68" s="208">
        <v>0.4</v>
      </c>
      <c r="AE68" s="209">
        <v>0</v>
      </c>
    </row>
    <row r="69" spans="1:31" s="158" customFormat="1" x14ac:dyDescent="0.2">
      <c r="A69" s="192" t="s">
        <v>235</v>
      </c>
      <c r="B69" s="208"/>
      <c r="C69" s="209"/>
      <c r="D69" s="208"/>
      <c r="E69" s="209"/>
      <c r="F69" s="208"/>
      <c r="G69" s="209"/>
      <c r="H69" s="208"/>
      <c r="I69" s="209"/>
      <c r="J69" s="208"/>
      <c r="K69" s="209"/>
      <c r="L69" s="208"/>
      <c r="M69" s="209"/>
      <c r="N69" s="208"/>
      <c r="O69" s="209"/>
      <c r="P69" s="208"/>
      <c r="Q69" s="209"/>
      <c r="R69" s="208"/>
      <c r="S69" s="209"/>
      <c r="T69" s="208"/>
      <c r="U69" s="209"/>
      <c r="V69" s="208"/>
      <c r="W69" s="209"/>
      <c r="X69" s="208"/>
      <c r="Y69" s="209"/>
      <c r="Z69" s="208">
        <v>0.23799999999999999</v>
      </c>
      <c r="AA69" s="208">
        <v>0</v>
      </c>
      <c r="AB69" s="209">
        <v>0</v>
      </c>
      <c r="AC69" s="208">
        <v>0.76</v>
      </c>
      <c r="AD69" s="208">
        <v>0</v>
      </c>
      <c r="AE69" s="209">
        <v>0.87</v>
      </c>
    </row>
    <row r="70" spans="1:31" s="158" customFormat="1" x14ac:dyDescent="0.2">
      <c r="A70" s="192" t="s">
        <v>236</v>
      </c>
      <c r="B70" s="208"/>
      <c r="C70" s="209"/>
      <c r="D70" s="208"/>
      <c r="E70" s="209"/>
      <c r="F70" s="208"/>
      <c r="G70" s="209"/>
      <c r="H70" s="208"/>
      <c r="I70" s="209"/>
      <c r="J70" s="208"/>
      <c r="K70" s="209"/>
      <c r="L70" s="208"/>
      <c r="M70" s="209"/>
      <c r="N70" s="208"/>
      <c r="O70" s="209"/>
      <c r="P70" s="208"/>
      <c r="Q70" s="209"/>
      <c r="R70" s="208"/>
      <c r="S70" s="209"/>
      <c r="T70" s="208"/>
      <c r="U70" s="209"/>
      <c r="V70" s="208"/>
      <c r="W70" s="209"/>
      <c r="X70" s="208"/>
      <c r="Y70" s="209"/>
      <c r="Z70" s="208">
        <v>0.41299999999999998</v>
      </c>
      <c r="AA70" s="208">
        <v>0</v>
      </c>
      <c r="AB70" s="209">
        <v>0</v>
      </c>
      <c r="AC70" s="208">
        <v>0.18</v>
      </c>
      <c r="AD70" s="208">
        <v>0.94</v>
      </c>
      <c r="AE70" s="209">
        <v>0</v>
      </c>
    </row>
    <row r="71" spans="1:31" s="158" customFormat="1" x14ac:dyDescent="0.2">
      <c r="A71" s="192" t="s">
        <v>237</v>
      </c>
      <c r="B71" s="208"/>
      <c r="C71" s="209"/>
      <c r="D71" s="208"/>
      <c r="E71" s="209"/>
      <c r="F71" s="208"/>
      <c r="G71" s="209"/>
      <c r="H71" s="208"/>
      <c r="I71" s="209"/>
      <c r="J71" s="208"/>
      <c r="K71" s="209"/>
      <c r="L71" s="208"/>
      <c r="M71" s="209"/>
      <c r="N71" s="208"/>
      <c r="O71" s="209"/>
      <c r="P71" s="208"/>
      <c r="Q71" s="209"/>
      <c r="R71" s="208"/>
      <c r="S71" s="209"/>
      <c r="T71" s="208"/>
      <c r="U71" s="209"/>
      <c r="V71" s="208"/>
      <c r="W71" s="209"/>
      <c r="X71" s="208"/>
      <c r="Y71" s="209"/>
      <c r="Z71" s="208">
        <v>0</v>
      </c>
      <c r="AA71" s="208">
        <v>0</v>
      </c>
      <c r="AB71" s="209">
        <v>0</v>
      </c>
      <c r="AC71" s="208">
        <v>0</v>
      </c>
      <c r="AD71" s="208">
        <v>0</v>
      </c>
      <c r="AE71" s="209">
        <v>0</v>
      </c>
    </row>
    <row r="72" spans="1:31" s="158" customFormat="1" x14ac:dyDescent="0.2">
      <c r="A72" s="192" t="s">
        <v>238</v>
      </c>
      <c r="B72" s="208"/>
      <c r="C72" s="209"/>
      <c r="D72" s="208"/>
      <c r="E72" s="209"/>
      <c r="F72" s="208"/>
      <c r="G72" s="209"/>
      <c r="H72" s="208"/>
      <c r="I72" s="209"/>
      <c r="J72" s="208"/>
      <c r="K72" s="209"/>
      <c r="L72" s="208"/>
      <c r="M72" s="209"/>
      <c r="N72" s="208"/>
      <c r="O72" s="209"/>
      <c r="P72" s="208"/>
      <c r="Q72" s="209"/>
      <c r="R72" s="208"/>
      <c r="S72" s="209"/>
      <c r="T72" s="208"/>
      <c r="U72" s="209"/>
      <c r="V72" s="208"/>
      <c r="W72" s="209"/>
      <c r="X72" s="208"/>
      <c r="Y72" s="209"/>
      <c r="Z72" s="208">
        <v>0</v>
      </c>
      <c r="AA72" s="208">
        <v>0</v>
      </c>
      <c r="AB72" s="209">
        <v>0</v>
      </c>
      <c r="AC72" s="208">
        <v>0</v>
      </c>
      <c r="AD72" s="208">
        <v>0</v>
      </c>
      <c r="AE72" s="209">
        <v>0</v>
      </c>
    </row>
    <row r="73" spans="1:31" s="158" customFormat="1" x14ac:dyDescent="0.2">
      <c r="A73" s="192" t="s">
        <v>239</v>
      </c>
      <c r="B73" s="208"/>
      <c r="C73" s="209"/>
      <c r="D73" s="208"/>
      <c r="E73" s="209"/>
      <c r="F73" s="208"/>
      <c r="G73" s="209"/>
      <c r="H73" s="208"/>
      <c r="I73" s="209"/>
      <c r="J73" s="208"/>
      <c r="K73" s="209"/>
      <c r="L73" s="208"/>
      <c r="M73" s="209"/>
      <c r="N73" s="208"/>
      <c r="O73" s="209"/>
      <c r="P73" s="208"/>
      <c r="Q73" s="209"/>
      <c r="R73" s="208"/>
      <c r="S73" s="209"/>
      <c r="T73" s="208"/>
      <c r="U73" s="209"/>
      <c r="V73" s="208"/>
      <c r="W73" s="209"/>
      <c r="X73" s="208"/>
      <c r="Y73" s="209"/>
      <c r="Z73" s="208">
        <v>0</v>
      </c>
      <c r="AA73" s="208">
        <v>0</v>
      </c>
      <c r="AB73" s="209">
        <v>0</v>
      </c>
      <c r="AC73" s="208">
        <v>0</v>
      </c>
      <c r="AD73" s="208">
        <v>0</v>
      </c>
      <c r="AE73" s="209">
        <v>0</v>
      </c>
    </row>
    <row r="74" spans="1:31" s="158" customFormat="1" x14ac:dyDescent="0.2">
      <c r="A74" s="192" t="s">
        <v>122</v>
      </c>
      <c r="B74" s="208"/>
      <c r="C74" s="209"/>
      <c r="D74" s="208"/>
      <c r="E74" s="209"/>
      <c r="F74" s="208"/>
      <c r="G74" s="209"/>
      <c r="H74" s="208"/>
      <c r="I74" s="209"/>
      <c r="J74" s="208"/>
      <c r="K74" s="209"/>
      <c r="L74" s="208"/>
      <c r="M74" s="209"/>
      <c r="N74" s="208"/>
      <c r="O74" s="209"/>
      <c r="P74" s="208"/>
      <c r="Q74" s="209"/>
      <c r="R74" s="208"/>
      <c r="S74" s="209"/>
      <c r="T74" s="208"/>
      <c r="U74" s="209"/>
      <c r="V74" s="208"/>
      <c r="W74" s="209"/>
      <c r="X74" s="208"/>
      <c r="Y74" s="209"/>
      <c r="Z74" s="208">
        <v>0.36099999999999999</v>
      </c>
      <c r="AA74" s="208">
        <v>0.02</v>
      </c>
      <c r="AB74" s="209">
        <v>0.02</v>
      </c>
      <c r="AC74" s="208">
        <v>0</v>
      </c>
      <c r="AD74" s="208">
        <v>0</v>
      </c>
      <c r="AE74" s="209">
        <v>0</v>
      </c>
    </row>
    <row r="75" spans="1:31" s="158" customFormat="1" x14ac:dyDescent="0.2">
      <c r="A75" s="192" t="s">
        <v>240</v>
      </c>
      <c r="B75" s="208"/>
      <c r="C75" s="209"/>
      <c r="D75" s="208"/>
      <c r="E75" s="209"/>
      <c r="F75" s="208"/>
      <c r="G75" s="209"/>
      <c r="H75" s="208"/>
      <c r="I75" s="209"/>
      <c r="J75" s="208"/>
      <c r="K75" s="209"/>
      <c r="L75" s="208"/>
      <c r="M75" s="209"/>
      <c r="N75" s="208"/>
      <c r="O75" s="209"/>
      <c r="P75" s="208"/>
      <c r="Q75" s="209"/>
      <c r="R75" s="208"/>
      <c r="S75" s="209"/>
      <c r="T75" s="208"/>
      <c r="U75" s="209"/>
      <c r="V75" s="208"/>
      <c r="W75" s="209"/>
      <c r="X75" s="208"/>
      <c r="Y75" s="209"/>
      <c r="Z75" s="208">
        <v>0.2</v>
      </c>
      <c r="AA75" s="208">
        <v>0.04</v>
      </c>
      <c r="AB75" s="209">
        <v>0.04</v>
      </c>
      <c r="AC75" s="209">
        <v>1</v>
      </c>
      <c r="AD75" s="209">
        <v>1</v>
      </c>
      <c r="AE75" s="209">
        <v>1</v>
      </c>
    </row>
    <row r="76" spans="1:31" s="158" customFormat="1" x14ac:dyDescent="0.2">
      <c r="A76" s="192" t="s">
        <v>124</v>
      </c>
      <c r="B76" s="208"/>
      <c r="C76" s="209"/>
      <c r="D76" s="208"/>
      <c r="E76" s="209"/>
      <c r="F76" s="208"/>
      <c r="G76" s="209"/>
      <c r="H76" s="208"/>
      <c r="I76" s="209"/>
      <c r="J76" s="208"/>
      <c r="K76" s="209"/>
      <c r="L76" s="208"/>
      <c r="M76" s="209"/>
      <c r="N76" s="208"/>
      <c r="O76" s="209"/>
      <c r="P76" s="208"/>
      <c r="Q76" s="209"/>
      <c r="R76" s="208"/>
      <c r="S76" s="209"/>
      <c r="T76" s="208"/>
      <c r="U76" s="209"/>
      <c r="V76" s="208"/>
      <c r="W76" s="209"/>
      <c r="X76" s="208"/>
      <c r="Y76" s="209"/>
      <c r="Z76" s="208">
        <v>0.441</v>
      </c>
      <c r="AA76" s="208">
        <v>0</v>
      </c>
      <c r="AB76" s="209">
        <v>0</v>
      </c>
      <c r="AC76" s="208">
        <v>0.35</v>
      </c>
      <c r="AD76" s="208">
        <v>0</v>
      </c>
      <c r="AE76" s="209">
        <v>0</v>
      </c>
    </row>
    <row r="77" spans="1:31" s="158" customFormat="1" x14ac:dyDescent="0.2">
      <c r="A77" s="192" t="s">
        <v>241</v>
      </c>
      <c r="B77" s="208"/>
      <c r="C77" s="209"/>
      <c r="D77" s="208"/>
      <c r="E77" s="209"/>
      <c r="F77" s="208"/>
      <c r="G77" s="209"/>
      <c r="H77" s="208"/>
      <c r="I77" s="209"/>
      <c r="J77" s="208"/>
      <c r="K77" s="209"/>
      <c r="L77" s="208"/>
      <c r="M77" s="209"/>
      <c r="N77" s="208"/>
      <c r="O77" s="209"/>
      <c r="P77" s="208"/>
      <c r="Q77" s="209"/>
      <c r="R77" s="208"/>
      <c r="S77" s="209"/>
      <c r="T77" s="208"/>
      <c r="U77" s="209"/>
      <c r="V77" s="208"/>
      <c r="W77" s="209"/>
      <c r="X77" s="208"/>
      <c r="Y77" s="209"/>
      <c r="Z77" s="208">
        <v>0.253</v>
      </c>
      <c r="AA77" s="208">
        <v>0</v>
      </c>
      <c r="AB77" s="209">
        <v>0</v>
      </c>
      <c r="AC77" s="208">
        <v>0.19</v>
      </c>
      <c r="AD77" s="208">
        <v>0.72</v>
      </c>
      <c r="AE77" s="209">
        <v>0</v>
      </c>
    </row>
    <row r="78" spans="1:31" s="158" customFormat="1" x14ac:dyDescent="0.2">
      <c r="A78" s="192" t="s">
        <v>242</v>
      </c>
      <c r="B78" s="208"/>
      <c r="C78" s="209"/>
      <c r="D78" s="208"/>
      <c r="E78" s="209"/>
      <c r="F78" s="208"/>
      <c r="G78" s="209"/>
      <c r="H78" s="208"/>
      <c r="I78" s="209"/>
      <c r="J78" s="208"/>
      <c r="K78" s="209"/>
      <c r="L78" s="208"/>
      <c r="M78" s="209"/>
      <c r="N78" s="208"/>
      <c r="O78" s="209"/>
      <c r="P78" s="208"/>
      <c r="Q78" s="209"/>
      <c r="R78" s="208"/>
      <c r="S78" s="209"/>
      <c r="T78" s="208"/>
      <c r="U78" s="209"/>
      <c r="V78" s="208"/>
      <c r="W78" s="209"/>
      <c r="X78" s="208"/>
      <c r="Y78" s="209"/>
      <c r="Z78" s="208">
        <v>0.35499999999999998</v>
      </c>
      <c r="AA78" s="208">
        <v>0.19</v>
      </c>
      <c r="AB78" s="209">
        <v>0</v>
      </c>
      <c r="AC78" s="208">
        <v>0.48</v>
      </c>
      <c r="AD78" s="208">
        <v>0.98</v>
      </c>
      <c r="AE78" s="209">
        <v>0</v>
      </c>
    </row>
    <row r="79" spans="1:31" s="158" customFormat="1" x14ac:dyDescent="0.2">
      <c r="A79" s="192" t="s">
        <v>127</v>
      </c>
      <c r="B79" s="208"/>
      <c r="C79" s="209"/>
      <c r="D79" s="208"/>
      <c r="E79" s="209"/>
      <c r="F79" s="208"/>
      <c r="G79" s="209"/>
      <c r="H79" s="208"/>
      <c r="I79" s="209"/>
      <c r="J79" s="208"/>
      <c r="K79" s="209"/>
      <c r="L79" s="208"/>
      <c r="M79" s="209"/>
      <c r="N79" s="208"/>
      <c r="O79" s="209"/>
      <c r="P79" s="208"/>
      <c r="Q79" s="209"/>
      <c r="R79" s="208"/>
      <c r="S79" s="209"/>
      <c r="T79" s="208"/>
      <c r="U79" s="209"/>
      <c r="V79" s="208"/>
      <c r="W79" s="209"/>
      <c r="X79" s="208"/>
      <c r="Y79" s="209"/>
      <c r="Z79" s="208">
        <v>1</v>
      </c>
      <c r="AA79" s="208">
        <v>0</v>
      </c>
      <c r="AB79" s="209">
        <v>0</v>
      </c>
      <c r="AC79" s="209">
        <v>1</v>
      </c>
      <c r="AD79" s="208">
        <v>0</v>
      </c>
      <c r="AE79" s="209">
        <v>1</v>
      </c>
    </row>
    <row r="80" spans="1:31" s="158" customFormat="1" x14ac:dyDescent="0.2">
      <c r="A80" s="192" t="s">
        <v>128</v>
      </c>
      <c r="B80" s="208"/>
      <c r="C80" s="209"/>
      <c r="D80" s="208"/>
      <c r="E80" s="209"/>
      <c r="F80" s="208"/>
      <c r="G80" s="209"/>
      <c r="H80" s="208"/>
      <c r="I80" s="209"/>
      <c r="J80" s="208"/>
      <c r="K80" s="209"/>
      <c r="L80" s="208"/>
      <c r="M80" s="209"/>
      <c r="N80" s="208"/>
      <c r="O80" s="209"/>
      <c r="P80" s="208"/>
      <c r="Q80" s="209"/>
      <c r="R80" s="208"/>
      <c r="S80" s="209"/>
      <c r="T80" s="208"/>
      <c r="U80" s="209"/>
      <c r="V80" s="208"/>
      <c r="W80" s="209"/>
      <c r="X80" s="208"/>
      <c r="Y80" s="209"/>
      <c r="Z80" s="208">
        <v>0</v>
      </c>
      <c r="AA80" s="208">
        <v>0</v>
      </c>
      <c r="AB80" s="209">
        <v>0</v>
      </c>
      <c r="AC80" s="208">
        <v>0</v>
      </c>
      <c r="AD80" s="208">
        <v>0</v>
      </c>
      <c r="AE80" s="209">
        <v>0</v>
      </c>
    </row>
    <row r="81" spans="1:31" s="212" customFormat="1" x14ac:dyDescent="0.2">
      <c r="A81" s="198" t="s">
        <v>16</v>
      </c>
      <c r="B81" s="210"/>
      <c r="C81" s="211"/>
      <c r="D81" s="210"/>
      <c r="E81" s="211"/>
      <c r="F81" s="210"/>
      <c r="G81" s="211"/>
      <c r="H81" s="210"/>
      <c r="I81" s="211"/>
      <c r="J81" s="210"/>
      <c r="K81" s="211"/>
      <c r="L81" s="210"/>
      <c r="M81" s="211"/>
      <c r="N81" s="210"/>
      <c r="O81" s="211"/>
      <c r="P81" s="210"/>
      <c r="Q81" s="211"/>
      <c r="R81" s="210"/>
      <c r="S81" s="211"/>
      <c r="T81" s="210"/>
      <c r="U81" s="211"/>
      <c r="V81" s="210"/>
      <c r="W81" s="211"/>
      <c r="X81" s="210"/>
      <c r="Y81" s="211"/>
      <c r="Z81" s="210">
        <v>0.26</v>
      </c>
      <c r="AA81" s="210">
        <v>0.04</v>
      </c>
      <c r="AB81" s="211">
        <v>0.02</v>
      </c>
      <c r="AC81" s="210">
        <v>0.28999999999999998</v>
      </c>
      <c r="AD81" s="210">
        <v>0.32</v>
      </c>
      <c r="AE81" s="211">
        <v>0.22</v>
      </c>
    </row>
    <row r="82" spans="1:31" s="158" customFormat="1" x14ac:dyDescent="0.2">
      <c r="A82" s="201"/>
      <c r="B82" s="202"/>
      <c r="C82" s="203"/>
      <c r="D82" s="203"/>
      <c r="E82" s="203"/>
      <c r="F82" s="203"/>
      <c r="G82" s="203"/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03"/>
      <c r="V82" s="203"/>
      <c r="W82" s="203"/>
      <c r="X82" s="203"/>
      <c r="Y82" s="203"/>
      <c r="Z82" s="203"/>
      <c r="AA82" s="213"/>
      <c r="AB82" s="213"/>
      <c r="AC82" s="203"/>
      <c r="AD82" s="213"/>
      <c r="AE82" s="213"/>
    </row>
    <row r="83" spans="1:31" s="158" customFormat="1" x14ac:dyDescent="0.2">
      <c r="A83" s="186" t="s">
        <v>244</v>
      </c>
      <c r="B83" s="205" t="str">
        <f>B$4</f>
        <v>26-31-jul-24</v>
      </c>
      <c r="C83" s="190"/>
      <c r="D83" s="205">
        <f>D$4</f>
        <v>45505</v>
      </c>
      <c r="E83" s="190"/>
      <c r="F83" s="205">
        <f>F$4</f>
        <v>45536</v>
      </c>
      <c r="G83" s="190"/>
      <c r="H83" s="205" t="str">
        <f>H$4</f>
        <v>Meta Parcial</v>
      </c>
      <c r="I83" s="190"/>
      <c r="J83" s="205" t="str">
        <f>J$4</f>
        <v>01-25-Out-24</v>
      </c>
      <c r="K83" s="190"/>
      <c r="L83" s="205" t="str">
        <f>L$4</f>
        <v>Meta Parcial</v>
      </c>
      <c r="M83" s="190"/>
      <c r="N83" s="205" t="str">
        <f>N$4</f>
        <v>26-31-Out-24</v>
      </c>
      <c r="O83" s="190"/>
      <c r="P83" s="205" t="str">
        <f>P$4</f>
        <v>Meta Mensal</v>
      </c>
      <c r="Q83" s="190"/>
      <c r="R83" s="205">
        <f>R$4</f>
        <v>45566</v>
      </c>
      <c r="S83" s="190"/>
      <c r="T83" s="205">
        <f>T$4</f>
        <v>45597</v>
      </c>
      <c r="U83" s="190"/>
      <c r="V83" s="205">
        <f>V$4</f>
        <v>45627</v>
      </c>
      <c r="W83" s="190"/>
      <c r="X83" s="205">
        <f>X$4</f>
        <v>45658</v>
      </c>
      <c r="Y83" s="190"/>
      <c r="Z83" s="214">
        <f>Z$5</f>
        <v>45689</v>
      </c>
      <c r="AA83" s="215"/>
      <c r="AB83" s="216"/>
      <c r="AC83" s="214">
        <f>AC$5</f>
        <v>45717</v>
      </c>
      <c r="AD83" s="215"/>
      <c r="AE83" s="216"/>
    </row>
    <row r="84" spans="1:31" s="158" customFormat="1" x14ac:dyDescent="0.2">
      <c r="A84" s="217" t="s">
        <v>245</v>
      </c>
      <c r="B84" s="205" t="s">
        <v>246</v>
      </c>
      <c r="C84" s="190" t="s">
        <v>247</v>
      </c>
      <c r="D84" s="205" t="s">
        <v>246</v>
      </c>
      <c r="E84" s="190" t="s">
        <v>247</v>
      </c>
      <c r="F84" s="205" t="s">
        <v>246</v>
      </c>
      <c r="G84" s="190" t="s">
        <v>247</v>
      </c>
      <c r="H84" s="205" t="s">
        <v>246</v>
      </c>
      <c r="I84" s="190" t="s">
        <v>247</v>
      </c>
      <c r="J84" s="205" t="s">
        <v>246</v>
      </c>
      <c r="K84" s="190" t="s">
        <v>247</v>
      </c>
      <c r="L84" s="205" t="s">
        <v>246</v>
      </c>
      <c r="M84" s="190" t="s">
        <v>247</v>
      </c>
      <c r="N84" s="205" t="s">
        <v>246</v>
      </c>
      <c r="O84" s="190" t="s">
        <v>247</v>
      </c>
      <c r="P84" s="205" t="s">
        <v>246</v>
      </c>
      <c r="Q84" s="190" t="s">
        <v>247</v>
      </c>
      <c r="R84" s="205" t="s">
        <v>246</v>
      </c>
      <c r="S84" s="190" t="s">
        <v>247</v>
      </c>
      <c r="T84" s="205" t="s">
        <v>246</v>
      </c>
      <c r="U84" s="190" t="s">
        <v>247</v>
      </c>
      <c r="V84" s="205" t="s">
        <v>246</v>
      </c>
      <c r="W84" s="190" t="s">
        <v>247</v>
      </c>
      <c r="X84" s="205" t="s">
        <v>246</v>
      </c>
      <c r="Y84" s="190" t="s">
        <v>247</v>
      </c>
      <c r="Z84" s="205" t="s">
        <v>246</v>
      </c>
      <c r="AA84" s="218" t="s">
        <v>247</v>
      </c>
      <c r="AB84" s="216"/>
      <c r="AC84" s="205" t="s">
        <v>246</v>
      </c>
      <c r="AD84" s="218" t="s">
        <v>247</v>
      </c>
      <c r="AE84" s="216"/>
    </row>
    <row r="85" spans="1:31" s="158" customFormat="1" x14ac:dyDescent="0.2">
      <c r="A85" s="192" t="s">
        <v>248</v>
      </c>
      <c r="B85" s="219"/>
      <c r="C85" s="220"/>
      <c r="D85" s="219"/>
      <c r="E85" s="220"/>
      <c r="F85" s="219"/>
      <c r="G85" s="220"/>
      <c r="H85" s="219"/>
      <c r="I85" s="220"/>
      <c r="J85" s="219"/>
      <c r="K85" s="220"/>
      <c r="L85" s="219"/>
      <c r="M85" s="220"/>
      <c r="N85" s="219"/>
      <c r="O85" s="220"/>
      <c r="P85" s="219"/>
      <c r="Q85" s="220"/>
      <c r="R85" s="219"/>
      <c r="S85" s="220"/>
      <c r="T85" s="219"/>
      <c r="U85" s="220"/>
      <c r="V85" s="219"/>
      <c r="W85" s="220"/>
      <c r="X85" s="219"/>
      <c r="Y85" s="220"/>
      <c r="Z85" s="219">
        <v>2</v>
      </c>
      <c r="AA85" s="221" t="s">
        <v>249</v>
      </c>
      <c r="AB85" s="216"/>
      <c r="AC85" s="219">
        <v>2</v>
      </c>
      <c r="AD85" s="221" t="s">
        <v>249</v>
      </c>
      <c r="AE85" s="216"/>
    </row>
    <row r="86" spans="1:31" s="158" customFormat="1" x14ac:dyDescent="0.2">
      <c r="A86" s="192" t="s">
        <v>250</v>
      </c>
      <c r="B86" s="219"/>
      <c r="C86" s="220"/>
      <c r="D86" s="219"/>
      <c r="E86" s="220"/>
      <c r="F86" s="219"/>
      <c r="G86" s="220"/>
      <c r="H86" s="219"/>
      <c r="I86" s="220"/>
      <c r="J86" s="219"/>
      <c r="K86" s="220"/>
      <c r="L86" s="219"/>
      <c r="M86" s="220"/>
      <c r="N86" s="219"/>
      <c r="O86" s="220"/>
      <c r="P86" s="219"/>
      <c r="Q86" s="220"/>
      <c r="R86" s="219"/>
      <c r="S86" s="220"/>
      <c r="T86" s="219"/>
      <c r="U86" s="220"/>
      <c r="V86" s="219"/>
      <c r="W86" s="220"/>
      <c r="X86" s="219"/>
      <c r="Y86" s="220"/>
      <c r="Z86" s="219">
        <v>0</v>
      </c>
      <c r="AA86" s="221" t="s">
        <v>249</v>
      </c>
      <c r="AB86" s="216"/>
      <c r="AC86" s="219">
        <v>0</v>
      </c>
      <c r="AD86" s="221" t="s">
        <v>249</v>
      </c>
      <c r="AE86" s="216"/>
    </row>
    <row r="87" spans="1:31" s="158" customFormat="1" x14ac:dyDescent="0.2">
      <c r="A87" s="192" t="s">
        <v>251</v>
      </c>
      <c r="B87" s="219"/>
      <c r="C87" s="220"/>
      <c r="D87" s="219"/>
      <c r="E87" s="220"/>
      <c r="F87" s="219"/>
      <c r="G87" s="220"/>
      <c r="H87" s="219"/>
      <c r="I87" s="220"/>
      <c r="J87" s="219"/>
      <c r="K87" s="220"/>
      <c r="L87" s="219"/>
      <c r="M87" s="220"/>
      <c r="N87" s="219"/>
      <c r="O87" s="220"/>
      <c r="P87" s="219"/>
      <c r="Q87" s="220"/>
      <c r="R87" s="219"/>
      <c r="S87" s="220"/>
      <c r="T87" s="219"/>
      <c r="U87" s="220"/>
      <c r="V87" s="219"/>
      <c r="W87" s="220"/>
      <c r="X87" s="219"/>
      <c r="Y87" s="220"/>
      <c r="Z87" s="219">
        <v>4</v>
      </c>
      <c r="AA87" s="221" t="s">
        <v>249</v>
      </c>
      <c r="AB87" s="216"/>
      <c r="AC87" s="219">
        <v>4</v>
      </c>
      <c r="AD87" s="221" t="s">
        <v>249</v>
      </c>
      <c r="AE87" s="216"/>
    </row>
    <row r="88" spans="1:31" s="158" customFormat="1" x14ac:dyDescent="0.2">
      <c r="A88" s="192" t="s">
        <v>252</v>
      </c>
      <c r="B88" s="219"/>
      <c r="C88" s="220"/>
      <c r="D88" s="219"/>
      <c r="E88" s="220"/>
      <c r="F88" s="219"/>
      <c r="G88" s="220"/>
      <c r="H88" s="219"/>
      <c r="I88" s="220"/>
      <c r="J88" s="219"/>
      <c r="K88" s="220"/>
      <c r="L88" s="219"/>
      <c r="M88" s="220"/>
      <c r="N88" s="219"/>
      <c r="O88" s="220"/>
      <c r="P88" s="219"/>
      <c r="Q88" s="220"/>
      <c r="R88" s="219"/>
      <c r="S88" s="220"/>
      <c r="T88" s="219"/>
      <c r="U88" s="220"/>
      <c r="V88" s="219"/>
      <c r="W88" s="220"/>
      <c r="X88" s="219"/>
      <c r="Y88" s="220"/>
      <c r="Z88" s="219">
        <v>3</v>
      </c>
      <c r="AA88" s="221" t="s">
        <v>249</v>
      </c>
      <c r="AB88" s="216"/>
      <c r="AC88" s="219">
        <v>3</v>
      </c>
      <c r="AD88" s="221" t="s">
        <v>249</v>
      </c>
      <c r="AE88" s="216"/>
    </row>
    <row r="89" spans="1:31" s="158" customFormat="1" x14ac:dyDescent="0.2">
      <c r="A89" s="192" t="s">
        <v>253</v>
      </c>
      <c r="B89" s="219"/>
      <c r="C89" s="220"/>
      <c r="D89" s="219"/>
      <c r="E89" s="220"/>
      <c r="F89" s="219"/>
      <c r="G89" s="220"/>
      <c r="H89" s="219"/>
      <c r="I89" s="220"/>
      <c r="J89" s="219"/>
      <c r="K89" s="220"/>
      <c r="L89" s="219"/>
      <c r="M89" s="220"/>
      <c r="N89" s="219"/>
      <c r="O89" s="220"/>
      <c r="P89" s="219"/>
      <c r="Q89" s="220"/>
      <c r="R89" s="219"/>
      <c r="S89" s="220"/>
      <c r="T89" s="219"/>
      <c r="U89" s="220"/>
      <c r="V89" s="219"/>
      <c r="W89" s="220"/>
      <c r="X89" s="219"/>
      <c r="Y89" s="220"/>
      <c r="Z89" s="219">
        <v>3</v>
      </c>
      <c r="AA89" s="221" t="s">
        <v>249</v>
      </c>
      <c r="AB89" s="216"/>
      <c r="AC89" s="219">
        <v>3</v>
      </c>
      <c r="AD89" s="221" t="s">
        <v>249</v>
      </c>
      <c r="AE89" s="216"/>
    </row>
    <row r="90" spans="1:31" s="158" customFormat="1" x14ac:dyDescent="0.2">
      <c r="A90" s="192" t="s">
        <v>254</v>
      </c>
      <c r="B90" s="219"/>
      <c r="C90" s="220"/>
      <c r="D90" s="219"/>
      <c r="E90" s="220"/>
      <c r="F90" s="219"/>
      <c r="G90" s="220"/>
      <c r="H90" s="219"/>
      <c r="I90" s="220"/>
      <c r="J90" s="219"/>
      <c r="K90" s="220"/>
      <c r="L90" s="219"/>
      <c r="M90" s="220"/>
      <c r="N90" s="219"/>
      <c r="O90" s="220"/>
      <c r="P90" s="219"/>
      <c r="Q90" s="220"/>
      <c r="R90" s="219"/>
      <c r="S90" s="220"/>
      <c r="T90" s="219"/>
      <c r="U90" s="220"/>
      <c r="V90" s="219"/>
      <c r="W90" s="220"/>
      <c r="X90" s="219"/>
      <c r="Y90" s="220"/>
      <c r="Z90" s="219">
        <v>3</v>
      </c>
      <c r="AA90" s="221" t="s">
        <v>249</v>
      </c>
      <c r="AB90" s="216"/>
      <c r="AC90" s="219">
        <v>3</v>
      </c>
      <c r="AD90" s="221" t="s">
        <v>249</v>
      </c>
      <c r="AE90" s="216"/>
    </row>
    <row r="91" spans="1:31" s="158" customFormat="1" x14ac:dyDescent="0.2">
      <c r="A91" s="192" t="s">
        <v>255</v>
      </c>
      <c r="B91" s="219"/>
      <c r="C91" s="220"/>
      <c r="D91" s="219"/>
      <c r="E91" s="220"/>
      <c r="F91" s="219"/>
      <c r="G91" s="220"/>
      <c r="H91" s="219"/>
      <c r="I91" s="220"/>
      <c r="J91" s="219"/>
      <c r="K91" s="220"/>
      <c r="L91" s="219"/>
      <c r="M91" s="220"/>
      <c r="N91" s="219"/>
      <c r="O91" s="220"/>
      <c r="P91" s="219"/>
      <c r="Q91" s="220"/>
      <c r="R91" s="219"/>
      <c r="S91" s="220"/>
      <c r="T91" s="219"/>
      <c r="U91" s="220"/>
      <c r="V91" s="219"/>
      <c r="W91" s="220"/>
      <c r="X91" s="219"/>
      <c r="Y91" s="220"/>
      <c r="Z91" s="219">
        <v>0</v>
      </c>
      <c r="AA91" s="221" t="s">
        <v>249</v>
      </c>
      <c r="AB91" s="216"/>
      <c r="AC91" s="219">
        <v>0</v>
      </c>
      <c r="AD91" s="221" t="s">
        <v>249</v>
      </c>
      <c r="AE91" s="216"/>
    </row>
    <row r="92" spans="1:31" s="158" customFormat="1" x14ac:dyDescent="0.2">
      <c r="A92" s="192" t="s">
        <v>256</v>
      </c>
      <c r="B92" s="219"/>
      <c r="C92" s="220"/>
      <c r="D92" s="219"/>
      <c r="E92" s="220"/>
      <c r="F92" s="219"/>
      <c r="G92" s="220"/>
      <c r="H92" s="219"/>
      <c r="I92" s="220"/>
      <c r="J92" s="219"/>
      <c r="K92" s="220"/>
      <c r="L92" s="219"/>
      <c r="M92" s="220"/>
      <c r="N92" s="219"/>
      <c r="O92" s="220"/>
      <c r="P92" s="219"/>
      <c r="Q92" s="220"/>
      <c r="R92" s="219"/>
      <c r="S92" s="220"/>
      <c r="T92" s="219"/>
      <c r="U92" s="220"/>
      <c r="V92" s="219"/>
      <c r="W92" s="220"/>
      <c r="X92" s="219"/>
      <c r="Y92" s="220"/>
      <c r="Z92" s="219">
        <v>0</v>
      </c>
      <c r="AA92" s="221" t="s">
        <v>249</v>
      </c>
      <c r="AB92" s="216"/>
      <c r="AC92" s="219">
        <v>0</v>
      </c>
      <c r="AD92" s="221" t="s">
        <v>249</v>
      </c>
      <c r="AE92" s="216"/>
    </row>
    <row r="93" spans="1:31" s="158" customFormat="1" x14ac:dyDescent="0.2">
      <c r="A93" s="192" t="s">
        <v>257</v>
      </c>
      <c r="B93" s="219"/>
      <c r="C93" s="220"/>
      <c r="D93" s="219"/>
      <c r="E93" s="220"/>
      <c r="F93" s="219"/>
      <c r="G93" s="220"/>
      <c r="H93" s="219"/>
      <c r="I93" s="220"/>
      <c r="J93" s="219"/>
      <c r="K93" s="220"/>
      <c r="L93" s="219"/>
      <c r="M93" s="220"/>
      <c r="N93" s="219"/>
      <c r="O93" s="220"/>
      <c r="P93" s="219"/>
      <c r="Q93" s="220"/>
      <c r="R93" s="219"/>
      <c r="S93" s="220"/>
      <c r="T93" s="219"/>
      <c r="U93" s="220"/>
      <c r="V93" s="219"/>
      <c r="W93" s="220"/>
      <c r="X93" s="219"/>
      <c r="Y93" s="220"/>
      <c r="Z93" s="219">
        <v>0</v>
      </c>
      <c r="AA93" s="221" t="s">
        <v>249</v>
      </c>
      <c r="AB93" s="216"/>
      <c r="AC93" s="219">
        <v>0</v>
      </c>
      <c r="AD93" s="221" t="s">
        <v>249</v>
      </c>
      <c r="AE93" s="216"/>
    </row>
    <row r="94" spans="1:31" s="158" customFormat="1" x14ac:dyDescent="0.2">
      <c r="A94" s="192" t="s">
        <v>258</v>
      </c>
      <c r="B94" s="219"/>
      <c r="C94" s="220"/>
      <c r="D94" s="219"/>
      <c r="E94" s="220"/>
      <c r="F94" s="219"/>
      <c r="G94" s="220"/>
      <c r="H94" s="219"/>
      <c r="I94" s="220"/>
      <c r="J94" s="219"/>
      <c r="K94" s="220"/>
      <c r="L94" s="219"/>
      <c r="M94" s="220"/>
      <c r="N94" s="219"/>
      <c r="O94" s="220"/>
      <c r="P94" s="219"/>
      <c r="Q94" s="220"/>
      <c r="R94" s="219"/>
      <c r="S94" s="220"/>
      <c r="T94" s="219"/>
      <c r="U94" s="220"/>
      <c r="V94" s="219"/>
      <c r="W94" s="220"/>
      <c r="X94" s="219"/>
      <c r="Y94" s="220"/>
      <c r="Z94" s="219">
        <v>3</v>
      </c>
      <c r="AA94" s="221" t="s">
        <v>249</v>
      </c>
      <c r="AB94" s="216"/>
      <c r="AC94" s="219">
        <v>3</v>
      </c>
      <c r="AD94" s="221" t="s">
        <v>249</v>
      </c>
      <c r="AE94" s="216"/>
    </row>
    <row r="95" spans="1:31" s="158" customFormat="1" x14ac:dyDescent="0.2">
      <c r="A95" s="192" t="s">
        <v>259</v>
      </c>
      <c r="B95" s="219"/>
      <c r="C95" s="220"/>
      <c r="D95" s="219"/>
      <c r="E95" s="220"/>
      <c r="F95" s="219"/>
      <c r="G95" s="220"/>
      <c r="H95" s="219"/>
      <c r="I95" s="220"/>
      <c r="J95" s="219"/>
      <c r="K95" s="220"/>
      <c r="L95" s="219"/>
      <c r="M95" s="220"/>
      <c r="N95" s="219"/>
      <c r="O95" s="220"/>
      <c r="P95" s="219"/>
      <c r="Q95" s="220"/>
      <c r="R95" s="219"/>
      <c r="S95" s="220"/>
      <c r="T95" s="219"/>
      <c r="U95" s="220"/>
      <c r="V95" s="219"/>
      <c r="W95" s="220"/>
      <c r="X95" s="219"/>
      <c r="Y95" s="220"/>
      <c r="Z95" s="219">
        <v>1</v>
      </c>
      <c r="AA95" s="221" t="s">
        <v>249</v>
      </c>
      <c r="AB95" s="216"/>
      <c r="AC95" s="219">
        <v>1</v>
      </c>
      <c r="AD95" s="221" t="s">
        <v>249</v>
      </c>
      <c r="AE95" s="216"/>
    </row>
    <row r="96" spans="1:31" s="158" customFormat="1" x14ac:dyDescent="0.2">
      <c r="A96" s="192" t="s">
        <v>260</v>
      </c>
      <c r="B96" s="219"/>
      <c r="C96" s="220"/>
      <c r="D96" s="219"/>
      <c r="E96" s="220"/>
      <c r="F96" s="219"/>
      <c r="G96" s="220"/>
      <c r="H96" s="219"/>
      <c r="I96" s="220"/>
      <c r="J96" s="219"/>
      <c r="K96" s="220"/>
      <c r="L96" s="219"/>
      <c r="M96" s="220"/>
      <c r="N96" s="219"/>
      <c r="O96" s="220"/>
      <c r="P96" s="219"/>
      <c r="Q96" s="220"/>
      <c r="R96" s="219"/>
      <c r="S96" s="220"/>
      <c r="T96" s="219"/>
      <c r="U96" s="220"/>
      <c r="V96" s="219"/>
      <c r="W96" s="220"/>
      <c r="X96" s="219"/>
      <c r="Y96" s="220"/>
      <c r="Z96" s="219">
        <v>11</v>
      </c>
      <c r="AA96" s="221" t="s">
        <v>249</v>
      </c>
      <c r="AB96" s="216"/>
      <c r="AC96" s="219">
        <v>11</v>
      </c>
      <c r="AD96" s="221" t="s">
        <v>249</v>
      </c>
      <c r="AE96" s="216"/>
    </row>
    <row r="97" spans="1:32" s="158" customFormat="1" x14ac:dyDescent="0.2">
      <c r="A97" s="192" t="s">
        <v>261</v>
      </c>
      <c r="B97" s="219"/>
      <c r="C97" s="220"/>
      <c r="D97" s="219"/>
      <c r="E97" s="220"/>
      <c r="F97" s="219"/>
      <c r="G97" s="220"/>
      <c r="H97" s="219"/>
      <c r="I97" s="220"/>
      <c r="J97" s="219"/>
      <c r="K97" s="220"/>
      <c r="L97" s="219"/>
      <c r="M97" s="220"/>
      <c r="N97" s="219"/>
      <c r="O97" s="220"/>
      <c r="P97" s="219"/>
      <c r="Q97" s="220"/>
      <c r="R97" s="219"/>
      <c r="S97" s="220"/>
      <c r="T97" s="219"/>
      <c r="U97" s="220"/>
      <c r="V97" s="219"/>
      <c r="W97" s="220"/>
      <c r="X97" s="219"/>
      <c r="Y97" s="220"/>
      <c r="Z97" s="219">
        <v>13</v>
      </c>
      <c r="AA97" s="221" t="s">
        <v>249</v>
      </c>
      <c r="AB97" s="216"/>
      <c r="AC97" s="219">
        <v>13</v>
      </c>
      <c r="AD97" s="221" t="s">
        <v>249</v>
      </c>
      <c r="AE97" s="216"/>
    </row>
    <row r="98" spans="1:32" s="158" customFormat="1" x14ac:dyDescent="0.2">
      <c r="A98" s="192" t="s">
        <v>262</v>
      </c>
      <c r="B98" s="219"/>
      <c r="C98" s="220"/>
      <c r="D98" s="219"/>
      <c r="E98" s="220"/>
      <c r="F98" s="219"/>
      <c r="G98" s="220"/>
      <c r="H98" s="219"/>
      <c r="I98" s="220"/>
      <c r="J98" s="219"/>
      <c r="K98" s="220"/>
      <c r="L98" s="219"/>
      <c r="M98" s="220"/>
      <c r="N98" s="219"/>
      <c r="O98" s="220"/>
      <c r="P98" s="219"/>
      <c r="Q98" s="220"/>
      <c r="R98" s="219"/>
      <c r="S98" s="220"/>
      <c r="T98" s="219"/>
      <c r="U98" s="220"/>
      <c r="V98" s="219"/>
      <c r="W98" s="220"/>
      <c r="X98" s="219"/>
      <c r="Y98" s="220"/>
      <c r="Z98" s="219">
        <v>36</v>
      </c>
      <c r="AA98" s="221" t="s">
        <v>249</v>
      </c>
      <c r="AB98" s="216"/>
      <c r="AC98" s="219">
        <v>36</v>
      </c>
      <c r="AD98" s="221" t="s">
        <v>249</v>
      </c>
      <c r="AE98" s="216"/>
    </row>
    <row r="99" spans="1:32" s="212" customFormat="1" x14ac:dyDescent="0.2">
      <c r="A99" s="198" t="s">
        <v>263</v>
      </c>
      <c r="B99" s="222">
        <v>1.7399999999999999E-2</v>
      </c>
      <c r="C99" s="223"/>
      <c r="D99" s="222">
        <v>6.8000000000000005E-2</v>
      </c>
      <c r="E99" s="224"/>
      <c r="F99" s="225">
        <v>1.03E-2</v>
      </c>
      <c r="G99" s="226" t="s">
        <v>249</v>
      </c>
      <c r="H99" s="225"/>
      <c r="I99" s="226"/>
      <c r="J99" s="225"/>
      <c r="K99" s="226"/>
      <c r="L99" s="225"/>
      <c r="M99" s="226"/>
      <c r="N99" s="225"/>
      <c r="O99" s="226"/>
      <c r="P99" s="225"/>
      <c r="Q99" s="226"/>
      <c r="R99" s="273">
        <v>8.6E-3</v>
      </c>
      <c r="S99" s="274"/>
      <c r="T99" s="273">
        <v>2.5100000000000001E-2</v>
      </c>
      <c r="U99" s="274"/>
      <c r="V99" s="273"/>
      <c r="W99" s="274"/>
      <c r="X99" s="273">
        <v>2.01E-2</v>
      </c>
      <c r="Y99" s="274"/>
      <c r="Z99" s="225">
        <f>SUM(Z85:Z98)</f>
        <v>79</v>
      </c>
      <c r="AA99" s="227" t="s">
        <v>249</v>
      </c>
      <c r="AB99" s="228"/>
      <c r="AC99" s="225">
        <v>79</v>
      </c>
      <c r="AD99" s="221" t="s">
        <v>249</v>
      </c>
      <c r="AE99" s="228"/>
    </row>
    <row r="100" spans="1:32" x14ac:dyDescent="0.25">
      <c r="A100" s="229"/>
      <c r="B100" s="230"/>
      <c r="C100" s="229"/>
      <c r="D100" s="229"/>
      <c r="E100" s="229"/>
      <c r="F100" s="229"/>
      <c r="G100" s="229"/>
      <c r="H100" s="229"/>
      <c r="I100" s="229"/>
      <c r="J100" s="229"/>
      <c r="K100" s="229"/>
      <c r="L100" s="229"/>
      <c r="M100" s="229"/>
      <c r="N100" s="229"/>
      <c r="O100" s="229"/>
      <c r="P100" s="229"/>
      <c r="Q100" s="229"/>
      <c r="R100" s="229"/>
      <c r="S100" s="229"/>
      <c r="T100" s="229"/>
      <c r="U100" s="229"/>
      <c r="V100" s="229"/>
      <c r="W100" s="229"/>
      <c r="X100" s="229"/>
      <c r="Y100" s="229"/>
      <c r="Z100" s="231"/>
      <c r="AA100" s="231"/>
      <c r="AB100" s="216"/>
      <c r="AC100" s="231"/>
      <c r="AD100" s="231"/>
      <c r="AE100" s="216"/>
    </row>
    <row r="101" spans="1:32" s="158" customFormat="1" x14ac:dyDescent="0.2">
      <c r="A101" s="266" t="s">
        <v>264</v>
      </c>
      <c r="B101" s="205" t="str">
        <f>B$4</f>
        <v>26-31-jul-24</v>
      </c>
      <c r="C101" s="190"/>
      <c r="D101" s="205">
        <f>D$4</f>
        <v>45505</v>
      </c>
      <c r="E101" s="190"/>
      <c r="F101" s="205">
        <f>F$4</f>
        <v>45536</v>
      </c>
      <c r="G101" s="190"/>
      <c r="H101" s="205" t="str">
        <f>H$4</f>
        <v>Meta Parcial</v>
      </c>
      <c r="I101" s="190"/>
      <c r="J101" s="205" t="str">
        <f>J$4</f>
        <v>01-25-Out-24</v>
      </c>
      <c r="K101" s="190"/>
      <c r="L101" s="205" t="str">
        <f>L$4</f>
        <v>Meta Parcial</v>
      </c>
      <c r="M101" s="190"/>
      <c r="N101" s="205" t="str">
        <f>N$4</f>
        <v>26-31-Out-24</v>
      </c>
      <c r="O101" s="190"/>
      <c r="P101" s="205" t="str">
        <f>P$4</f>
        <v>Meta Mensal</v>
      </c>
      <c r="Q101" s="190"/>
      <c r="R101" s="205">
        <f>R$4</f>
        <v>45566</v>
      </c>
      <c r="S101" s="190"/>
      <c r="T101" s="205">
        <f>T$4</f>
        <v>45597</v>
      </c>
      <c r="U101" s="190"/>
      <c r="V101" s="205">
        <f>V$4</f>
        <v>45627</v>
      </c>
      <c r="W101" s="190"/>
      <c r="X101" s="205">
        <f>X$4</f>
        <v>45658</v>
      </c>
      <c r="Y101" s="232"/>
      <c r="Z101" s="233">
        <f>Z$5</f>
        <v>45689</v>
      </c>
      <c r="AA101" s="234"/>
      <c r="AB101" s="216"/>
      <c r="AC101" s="233">
        <f>AC$5</f>
        <v>45717</v>
      </c>
      <c r="AD101" s="234"/>
      <c r="AE101" s="216"/>
    </row>
    <row r="102" spans="1:32" s="158" customFormat="1" x14ac:dyDescent="0.2">
      <c r="A102" s="267"/>
      <c r="B102" s="205" t="s">
        <v>246</v>
      </c>
      <c r="C102" s="190" t="s">
        <v>247</v>
      </c>
      <c r="D102" s="205" t="s">
        <v>246</v>
      </c>
      <c r="E102" s="190" t="s">
        <v>247</v>
      </c>
      <c r="F102" s="205" t="s">
        <v>246</v>
      </c>
      <c r="G102" s="190" t="s">
        <v>247</v>
      </c>
      <c r="H102" s="205" t="s">
        <v>246</v>
      </c>
      <c r="I102" s="190" t="s">
        <v>247</v>
      </c>
      <c r="J102" s="205" t="s">
        <v>246</v>
      </c>
      <c r="K102" s="190" t="s">
        <v>247</v>
      </c>
      <c r="L102" s="205" t="s">
        <v>246</v>
      </c>
      <c r="M102" s="190" t="s">
        <v>247</v>
      </c>
      <c r="N102" s="205" t="s">
        <v>246</v>
      </c>
      <c r="O102" s="190" t="s">
        <v>247</v>
      </c>
      <c r="P102" s="205" t="s">
        <v>246</v>
      </c>
      <c r="Q102" s="190" t="s">
        <v>247</v>
      </c>
      <c r="R102" s="205" t="s">
        <v>246</v>
      </c>
      <c r="S102" s="190" t="s">
        <v>247</v>
      </c>
      <c r="T102" s="205" t="s">
        <v>246</v>
      </c>
      <c r="U102" s="190" t="s">
        <v>247</v>
      </c>
      <c r="V102" s="205" t="s">
        <v>246</v>
      </c>
      <c r="W102" s="190" t="s">
        <v>247</v>
      </c>
      <c r="X102" s="206" t="s">
        <v>246</v>
      </c>
      <c r="Y102" s="235" t="s">
        <v>247</v>
      </c>
      <c r="Z102" s="236" t="s">
        <v>246</v>
      </c>
      <c r="AA102" s="237" t="s">
        <v>247</v>
      </c>
      <c r="AB102" s="216"/>
      <c r="AC102" s="236" t="s">
        <v>246</v>
      </c>
      <c r="AD102" s="237" t="s">
        <v>247</v>
      </c>
      <c r="AE102" s="216"/>
      <c r="AF102" s="238"/>
    </row>
    <row r="103" spans="1:32" s="158" customFormat="1" x14ac:dyDescent="0.2">
      <c r="A103" s="192" t="s">
        <v>265</v>
      </c>
      <c r="B103" s="208">
        <v>0</v>
      </c>
      <c r="C103" s="209">
        <v>0</v>
      </c>
      <c r="D103" s="208">
        <v>0</v>
      </c>
      <c r="E103" s="209" t="s">
        <v>249</v>
      </c>
      <c r="F103" s="208">
        <v>0</v>
      </c>
      <c r="G103" s="209" t="s">
        <v>249</v>
      </c>
      <c r="H103" s="208"/>
      <c r="I103" s="209"/>
      <c r="J103" s="208"/>
      <c r="K103" s="209"/>
      <c r="L103" s="208"/>
      <c r="M103" s="209"/>
      <c r="N103" s="208"/>
      <c r="O103" s="209"/>
      <c r="P103" s="208"/>
      <c r="Q103" s="209"/>
      <c r="R103" s="208">
        <v>0</v>
      </c>
      <c r="S103" s="209" t="s">
        <v>249</v>
      </c>
      <c r="T103" s="208">
        <v>0</v>
      </c>
      <c r="U103" s="209" t="s">
        <v>249</v>
      </c>
      <c r="V103" s="208">
        <v>5.4600000000000003E-2</v>
      </c>
      <c r="W103" s="209">
        <v>0</v>
      </c>
      <c r="X103" s="208">
        <v>0</v>
      </c>
      <c r="Y103" s="239" t="s">
        <v>249</v>
      </c>
      <c r="Z103" s="240">
        <v>0</v>
      </c>
      <c r="AA103" s="241" t="s">
        <v>249</v>
      </c>
      <c r="AB103" s="216"/>
      <c r="AC103" s="240">
        <v>0</v>
      </c>
      <c r="AD103" s="221" t="s">
        <v>249</v>
      </c>
      <c r="AE103" s="216"/>
    </row>
    <row r="104" spans="1:32" s="158" customFormat="1" x14ac:dyDescent="0.2">
      <c r="A104" s="192" t="s">
        <v>266</v>
      </c>
      <c r="B104" s="208">
        <v>0</v>
      </c>
      <c r="C104" s="209">
        <v>0</v>
      </c>
      <c r="D104" s="208">
        <v>0</v>
      </c>
      <c r="E104" s="209" t="s">
        <v>249</v>
      </c>
      <c r="F104" s="208">
        <v>0</v>
      </c>
      <c r="G104" s="209" t="s">
        <v>249</v>
      </c>
      <c r="H104" s="208"/>
      <c r="I104" s="209"/>
      <c r="J104" s="208"/>
      <c r="K104" s="209"/>
      <c r="L104" s="208"/>
      <c r="M104" s="209"/>
      <c r="N104" s="208"/>
      <c r="O104" s="209"/>
      <c r="P104" s="208"/>
      <c r="Q104" s="209"/>
      <c r="R104" s="208">
        <v>0</v>
      </c>
      <c r="S104" s="209" t="s">
        <v>249</v>
      </c>
      <c r="T104" s="208">
        <v>0</v>
      </c>
      <c r="U104" s="209" t="s">
        <v>249</v>
      </c>
      <c r="V104" s="208">
        <v>0</v>
      </c>
      <c r="W104" s="209">
        <v>0</v>
      </c>
      <c r="X104" s="208">
        <v>0</v>
      </c>
      <c r="Y104" s="239" t="s">
        <v>249</v>
      </c>
      <c r="Z104" s="240">
        <v>0</v>
      </c>
      <c r="AA104" s="241" t="s">
        <v>249</v>
      </c>
      <c r="AB104" s="216"/>
      <c r="AC104" s="240">
        <v>0</v>
      </c>
      <c r="AD104" s="221" t="s">
        <v>249</v>
      </c>
      <c r="AE104" s="216"/>
    </row>
    <row r="105" spans="1:32" s="158" customFormat="1" x14ac:dyDescent="0.2">
      <c r="A105" s="192" t="s">
        <v>51</v>
      </c>
      <c r="B105" s="208">
        <v>0</v>
      </c>
      <c r="C105" s="209">
        <v>0</v>
      </c>
      <c r="D105" s="208">
        <v>0.02</v>
      </c>
      <c r="E105" s="209" t="s">
        <v>249</v>
      </c>
      <c r="F105" s="208">
        <v>2.8E-3</v>
      </c>
      <c r="G105" s="209" t="s">
        <v>249</v>
      </c>
      <c r="H105" s="208"/>
      <c r="I105" s="209"/>
      <c r="J105" s="208"/>
      <c r="K105" s="209"/>
      <c r="L105" s="208"/>
      <c r="M105" s="209"/>
      <c r="N105" s="208"/>
      <c r="O105" s="209"/>
      <c r="P105" s="208"/>
      <c r="Q105" s="209"/>
      <c r="R105" s="208">
        <v>8.3000000000000001E-3</v>
      </c>
      <c r="S105" s="209" t="s">
        <v>249</v>
      </c>
      <c r="T105" s="208">
        <v>3.3999999999999998E-3</v>
      </c>
      <c r="U105" s="209" t="s">
        <v>249</v>
      </c>
      <c r="V105" s="208">
        <v>5.8999999999999999E-3</v>
      </c>
      <c r="W105" s="209">
        <v>0</v>
      </c>
      <c r="X105" s="208">
        <v>4.8899999999999999E-2</v>
      </c>
      <c r="Y105" s="239" t="s">
        <v>249</v>
      </c>
      <c r="Z105" s="240">
        <v>9.4100000000000003E-2</v>
      </c>
      <c r="AA105" s="241" t="s">
        <v>249</v>
      </c>
      <c r="AB105" s="216"/>
      <c r="AC105" s="240">
        <v>1.6400000000000001E-2</v>
      </c>
      <c r="AD105" s="221" t="s">
        <v>249</v>
      </c>
      <c r="AE105" s="216"/>
    </row>
    <row r="106" spans="1:32" x14ac:dyDescent="0.25">
      <c r="A106" s="192" t="s">
        <v>52</v>
      </c>
      <c r="B106" s="208">
        <v>0.01</v>
      </c>
      <c r="C106" s="209">
        <v>0</v>
      </c>
      <c r="D106" s="208">
        <v>0.01</v>
      </c>
      <c r="E106" s="209" t="s">
        <v>249</v>
      </c>
      <c r="F106" s="208">
        <v>0</v>
      </c>
      <c r="G106" s="209" t="s">
        <v>249</v>
      </c>
      <c r="H106" s="208"/>
      <c r="I106" s="209"/>
      <c r="J106" s="208"/>
      <c r="K106" s="209"/>
      <c r="L106" s="208"/>
      <c r="M106" s="209"/>
      <c r="N106" s="208"/>
      <c r="O106" s="209"/>
      <c r="P106" s="208"/>
      <c r="Q106" s="209"/>
      <c r="R106" s="208">
        <v>8.3000000000000001E-3</v>
      </c>
      <c r="S106" s="209" t="s">
        <v>249</v>
      </c>
      <c r="T106" s="208">
        <v>0</v>
      </c>
      <c r="U106" s="209" t="s">
        <v>249</v>
      </c>
      <c r="V106" s="208">
        <v>0</v>
      </c>
      <c r="W106" s="209">
        <v>0</v>
      </c>
      <c r="X106" s="208">
        <v>2.3400000000000001E-2</v>
      </c>
      <c r="Y106" s="239" t="s">
        <v>249</v>
      </c>
      <c r="Z106" s="240">
        <v>8.6E-3</v>
      </c>
      <c r="AA106" s="241" t="s">
        <v>249</v>
      </c>
      <c r="AB106" s="216"/>
      <c r="AC106" s="240">
        <v>4.3900000000000002E-2</v>
      </c>
      <c r="AD106" s="221" t="s">
        <v>249</v>
      </c>
      <c r="AE106" s="216"/>
    </row>
    <row r="107" spans="1:32" s="158" customFormat="1" x14ac:dyDescent="0.2">
      <c r="A107" s="192" t="s">
        <v>53</v>
      </c>
      <c r="B107" s="208">
        <v>0</v>
      </c>
      <c r="C107" s="209">
        <v>0</v>
      </c>
      <c r="D107" s="208">
        <v>0</v>
      </c>
      <c r="E107" s="209" t="s">
        <v>249</v>
      </c>
      <c r="F107" s="208">
        <v>8.0000000000000004E-4</v>
      </c>
      <c r="G107" s="209" t="s">
        <v>249</v>
      </c>
      <c r="H107" s="208"/>
      <c r="I107" s="209"/>
      <c r="J107" s="208"/>
      <c r="K107" s="209"/>
      <c r="L107" s="208"/>
      <c r="M107" s="209"/>
      <c r="N107" s="208"/>
      <c r="O107" s="209"/>
      <c r="P107" s="208"/>
      <c r="Q107" s="209"/>
      <c r="R107" s="208">
        <v>0</v>
      </c>
      <c r="S107" s="209" t="s">
        <v>249</v>
      </c>
      <c r="T107" s="208">
        <v>4.0000000000000002E-4</v>
      </c>
      <c r="U107" s="209" t="s">
        <v>249</v>
      </c>
      <c r="V107" s="208">
        <v>0</v>
      </c>
      <c r="W107" s="209">
        <v>0</v>
      </c>
      <c r="X107" s="208">
        <v>6.1999999999999998E-3</v>
      </c>
      <c r="Y107" s="239" t="s">
        <v>249</v>
      </c>
      <c r="Z107" s="240">
        <v>0</v>
      </c>
      <c r="AA107" s="241" t="s">
        <v>249</v>
      </c>
      <c r="AB107" s="216"/>
      <c r="AC107" s="240">
        <v>0</v>
      </c>
      <c r="AD107" s="221" t="s">
        <v>249</v>
      </c>
      <c r="AE107" s="216"/>
    </row>
    <row r="108" spans="1:32" s="158" customFormat="1" x14ac:dyDescent="0.2">
      <c r="A108" s="192" t="s">
        <v>54</v>
      </c>
      <c r="B108" s="208"/>
      <c r="C108" s="209"/>
      <c r="D108" s="208"/>
      <c r="E108" s="209"/>
      <c r="F108" s="208"/>
      <c r="G108" s="209"/>
      <c r="H108" s="208"/>
      <c r="I108" s="209"/>
      <c r="J108" s="208"/>
      <c r="K108" s="209"/>
      <c r="L108" s="208"/>
      <c r="M108" s="209"/>
      <c r="N108" s="208"/>
      <c r="O108" s="209"/>
      <c r="P108" s="208"/>
      <c r="Q108" s="209"/>
      <c r="R108" s="208"/>
      <c r="S108" s="209"/>
      <c r="T108" s="208"/>
      <c r="U108" s="209"/>
      <c r="V108" s="208"/>
      <c r="W108" s="209"/>
      <c r="X108" s="208"/>
      <c r="Y108" s="239"/>
      <c r="Z108" s="240">
        <v>0</v>
      </c>
      <c r="AA108" s="241" t="s">
        <v>249</v>
      </c>
      <c r="AB108" s="216"/>
      <c r="AC108" s="240">
        <v>0</v>
      </c>
      <c r="AD108" s="221" t="s">
        <v>249</v>
      </c>
      <c r="AE108" s="216"/>
    </row>
    <row r="109" spans="1:32" s="158" customFormat="1" x14ac:dyDescent="0.2">
      <c r="A109" s="192" t="s">
        <v>267</v>
      </c>
      <c r="B109" s="208">
        <v>0</v>
      </c>
      <c r="C109" s="209">
        <v>0</v>
      </c>
      <c r="D109" s="208">
        <v>0</v>
      </c>
      <c r="E109" s="209" t="s">
        <v>249</v>
      </c>
      <c r="F109" s="208">
        <v>0</v>
      </c>
      <c r="G109" s="209" t="s">
        <v>249</v>
      </c>
      <c r="H109" s="208"/>
      <c r="I109" s="209"/>
      <c r="J109" s="208"/>
      <c r="K109" s="209"/>
      <c r="L109" s="208"/>
      <c r="M109" s="209"/>
      <c r="N109" s="208"/>
      <c r="O109" s="209"/>
      <c r="P109" s="208"/>
      <c r="Q109" s="209"/>
      <c r="R109" s="208">
        <v>0</v>
      </c>
      <c r="S109" s="209" t="s">
        <v>249</v>
      </c>
      <c r="T109" s="208"/>
      <c r="U109" s="209" t="s">
        <v>249</v>
      </c>
      <c r="V109" s="208">
        <v>0</v>
      </c>
      <c r="W109" s="209">
        <v>0</v>
      </c>
      <c r="X109" s="208">
        <v>0</v>
      </c>
      <c r="Y109" s="239" t="s">
        <v>249</v>
      </c>
      <c r="Z109" s="240">
        <v>0</v>
      </c>
      <c r="AA109" s="241" t="s">
        <v>249</v>
      </c>
      <c r="AB109" s="216"/>
      <c r="AC109" s="240">
        <v>0</v>
      </c>
      <c r="AD109" s="221" t="s">
        <v>249</v>
      </c>
      <c r="AE109" s="216"/>
    </row>
    <row r="110" spans="1:32" s="158" customFormat="1" x14ac:dyDescent="0.2">
      <c r="A110" s="192" t="s">
        <v>55</v>
      </c>
      <c r="B110" s="208">
        <v>0</v>
      </c>
      <c r="C110" s="209">
        <v>0</v>
      </c>
      <c r="D110" s="208">
        <v>0</v>
      </c>
      <c r="E110" s="209" t="s">
        <v>249</v>
      </c>
      <c r="F110" s="208">
        <v>0</v>
      </c>
      <c r="G110" s="209" t="s">
        <v>249</v>
      </c>
      <c r="H110" s="208"/>
      <c r="I110" s="209"/>
      <c r="J110" s="208"/>
      <c r="K110" s="209"/>
      <c r="L110" s="208"/>
      <c r="M110" s="209"/>
      <c r="N110" s="208"/>
      <c r="O110" s="209"/>
      <c r="P110" s="208"/>
      <c r="Q110" s="209"/>
      <c r="R110" s="208">
        <v>6.1999999999999998E-3</v>
      </c>
      <c r="S110" s="209" t="s">
        <v>249</v>
      </c>
      <c r="T110" s="208">
        <v>0</v>
      </c>
      <c r="U110" s="209" t="s">
        <v>249</v>
      </c>
      <c r="V110" s="208">
        <v>0</v>
      </c>
      <c r="W110" s="209">
        <v>0</v>
      </c>
      <c r="X110" s="208">
        <v>0</v>
      </c>
      <c r="Y110" s="239" t="s">
        <v>249</v>
      </c>
      <c r="Z110" s="240">
        <v>0</v>
      </c>
      <c r="AA110" s="241" t="s">
        <v>249</v>
      </c>
      <c r="AB110" s="216"/>
      <c r="AC110" s="240">
        <v>0</v>
      </c>
      <c r="AD110" s="221" t="s">
        <v>249</v>
      </c>
      <c r="AE110" s="216"/>
    </row>
    <row r="111" spans="1:32" x14ac:dyDescent="0.25">
      <c r="A111" s="192" t="s">
        <v>56</v>
      </c>
      <c r="B111" s="208">
        <v>0</v>
      </c>
      <c r="C111" s="209">
        <v>0</v>
      </c>
      <c r="D111" s="208">
        <v>0</v>
      </c>
      <c r="E111" s="209" t="s">
        <v>249</v>
      </c>
      <c r="F111" s="208">
        <v>0</v>
      </c>
      <c r="G111" s="209" t="s">
        <v>249</v>
      </c>
      <c r="H111" s="208"/>
      <c r="I111" s="209"/>
      <c r="J111" s="208"/>
      <c r="K111" s="209"/>
      <c r="L111" s="208"/>
      <c r="M111" s="209"/>
      <c r="N111" s="208"/>
      <c r="O111" s="209"/>
      <c r="P111" s="208"/>
      <c r="Q111" s="209"/>
      <c r="R111" s="208">
        <v>0</v>
      </c>
      <c r="S111" s="209" t="s">
        <v>249</v>
      </c>
      <c r="T111" s="208">
        <v>0</v>
      </c>
      <c r="U111" s="209" t="s">
        <v>249</v>
      </c>
      <c r="V111" s="208">
        <v>0</v>
      </c>
      <c r="W111" s="209">
        <v>0</v>
      </c>
      <c r="X111" s="208">
        <v>0</v>
      </c>
      <c r="Y111" s="239" t="s">
        <v>249</v>
      </c>
      <c r="Z111" s="240">
        <v>1.2E-2</v>
      </c>
      <c r="AA111" s="241" t="s">
        <v>249</v>
      </c>
      <c r="AB111" s="216"/>
      <c r="AC111" s="240">
        <v>0</v>
      </c>
      <c r="AD111" s="221" t="s">
        <v>249</v>
      </c>
      <c r="AE111" s="216"/>
    </row>
    <row r="112" spans="1:32" s="158" customFormat="1" x14ac:dyDescent="0.2">
      <c r="A112" s="192" t="s">
        <v>268</v>
      </c>
      <c r="B112" s="208">
        <v>0.01</v>
      </c>
      <c r="C112" s="209">
        <v>0</v>
      </c>
      <c r="D112" s="208">
        <v>0.03</v>
      </c>
      <c r="E112" s="209" t="s">
        <v>249</v>
      </c>
      <c r="F112" s="208">
        <v>4.0000000000000001E-3</v>
      </c>
      <c r="G112" s="209" t="s">
        <v>249</v>
      </c>
      <c r="H112" s="208"/>
      <c r="I112" s="209"/>
      <c r="J112" s="208"/>
      <c r="K112" s="209"/>
      <c r="L112" s="208"/>
      <c r="M112" s="209"/>
      <c r="N112" s="208"/>
      <c r="O112" s="209"/>
      <c r="P112" s="208"/>
      <c r="Q112" s="209"/>
      <c r="R112" s="208">
        <v>6.7599999999999993E-2</v>
      </c>
      <c r="S112" s="209" t="s">
        <v>249</v>
      </c>
      <c r="T112" s="208">
        <v>1.14E-2</v>
      </c>
      <c r="U112" s="209" t="s">
        <v>249</v>
      </c>
      <c r="V112" s="208">
        <v>4.2500000000000003E-2</v>
      </c>
      <c r="W112" s="209">
        <v>0</v>
      </c>
      <c r="X112" s="208">
        <v>3.0800000000000001E-2</v>
      </c>
      <c r="Y112" s="239" t="s">
        <v>249</v>
      </c>
      <c r="Z112" s="240">
        <v>1.4200000000000001E-2</v>
      </c>
      <c r="AA112" s="241" t="s">
        <v>249</v>
      </c>
      <c r="AB112" s="216"/>
      <c r="AC112" s="240">
        <v>2.5999999999999999E-3</v>
      </c>
      <c r="AD112" s="221" t="s">
        <v>249</v>
      </c>
      <c r="AE112" s="216"/>
    </row>
    <row r="113" spans="1:31" s="158" customFormat="1" x14ac:dyDescent="0.2">
      <c r="A113" s="192" t="s">
        <v>269</v>
      </c>
      <c r="B113" s="208">
        <v>0.01</v>
      </c>
      <c r="C113" s="209">
        <v>0</v>
      </c>
      <c r="D113" s="208">
        <v>0.01</v>
      </c>
      <c r="E113" s="209" t="s">
        <v>249</v>
      </c>
      <c r="F113" s="208">
        <v>2.3999999999999998E-3</v>
      </c>
      <c r="G113" s="209" t="s">
        <v>249</v>
      </c>
      <c r="H113" s="208"/>
      <c r="I113" s="209"/>
      <c r="J113" s="208"/>
      <c r="K113" s="209"/>
      <c r="L113" s="208"/>
      <c r="M113" s="209"/>
      <c r="N113" s="208"/>
      <c r="O113" s="209"/>
      <c r="P113" s="208"/>
      <c r="Q113" s="209"/>
      <c r="R113" s="208">
        <v>0.36959999999999998</v>
      </c>
      <c r="S113" s="209" t="s">
        <v>249</v>
      </c>
      <c r="T113" s="208">
        <v>6.9999999999999999E-4</v>
      </c>
      <c r="U113" s="209" t="s">
        <v>249</v>
      </c>
      <c r="V113" s="208">
        <v>1.52E-2</v>
      </c>
      <c r="W113" s="209">
        <v>0</v>
      </c>
      <c r="X113" s="208">
        <v>0.15690000000000001</v>
      </c>
      <c r="Y113" s="239" t="s">
        <v>249</v>
      </c>
      <c r="Z113" s="242">
        <v>8.3500000000000005E-2</v>
      </c>
      <c r="AA113" s="243" t="s">
        <v>249</v>
      </c>
      <c r="AB113" s="216"/>
      <c r="AC113" s="242">
        <v>0.64019999999999999</v>
      </c>
      <c r="AD113" s="221" t="s">
        <v>249</v>
      </c>
      <c r="AE113" s="216"/>
    </row>
    <row r="114" spans="1:31" s="212" customFormat="1" x14ac:dyDescent="0.2">
      <c r="A114" s="198" t="s">
        <v>270</v>
      </c>
      <c r="B114" s="244">
        <v>1.7399999999999999E-2</v>
      </c>
      <c r="C114" s="245"/>
      <c r="D114" s="244">
        <v>6.8000000000000005E-2</v>
      </c>
      <c r="E114" s="246"/>
      <c r="F114" s="210">
        <v>1.03E-2</v>
      </c>
      <c r="G114" s="211" t="s">
        <v>249</v>
      </c>
      <c r="H114" s="210"/>
      <c r="I114" s="211"/>
      <c r="J114" s="210"/>
      <c r="K114" s="211"/>
      <c r="L114" s="210"/>
      <c r="M114" s="211"/>
      <c r="N114" s="210"/>
      <c r="O114" s="211"/>
      <c r="P114" s="210"/>
      <c r="Q114" s="211"/>
      <c r="R114" s="268">
        <v>8.6E-3</v>
      </c>
      <c r="S114" s="269"/>
      <c r="T114" s="268">
        <v>2.5100000000000001E-2</v>
      </c>
      <c r="U114" s="269"/>
      <c r="V114" s="268"/>
      <c r="W114" s="269"/>
      <c r="X114" s="268">
        <v>2.01E-2</v>
      </c>
      <c r="Y114" s="270"/>
      <c r="Z114" s="271">
        <v>1.77E-2</v>
      </c>
      <c r="AA114" s="272"/>
      <c r="AB114" s="228"/>
      <c r="AC114" s="271">
        <v>2.5499999999999998E-2</v>
      </c>
      <c r="AD114" s="272"/>
      <c r="AE114" s="228"/>
    </row>
    <row r="115" spans="1:31" x14ac:dyDescent="0.25">
      <c r="A115" s="229"/>
      <c r="B115" s="230"/>
      <c r="C115" s="229"/>
      <c r="D115" s="229"/>
      <c r="E115" s="229"/>
      <c r="F115" s="229"/>
      <c r="G115" s="229"/>
      <c r="H115" s="229"/>
      <c r="I115" s="229"/>
      <c r="J115" s="229"/>
      <c r="K115" s="229"/>
      <c r="L115" s="229"/>
      <c r="M115" s="229"/>
      <c r="N115" s="229"/>
      <c r="O115" s="229"/>
      <c r="P115" s="229"/>
      <c r="Q115" s="229"/>
      <c r="R115" s="229"/>
      <c r="S115" s="229"/>
      <c r="T115" s="229"/>
      <c r="U115" s="229"/>
      <c r="V115" s="229"/>
      <c r="W115" s="229"/>
      <c r="X115" s="229"/>
      <c r="Y115" s="229"/>
      <c r="AA115" s="216"/>
      <c r="AB115" s="216"/>
      <c r="AD115" s="216"/>
      <c r="AE115" s="216"/>
    </row>
    <row r="116" spans="1:31" s="155" customFormat="1" x14ac:dyDescent="0.25">
      <c r="A116" s="186" t="s">
        <v>271</v>
      </c>
      <c r="B116" s="205" t="str">
        <f>B$4</f>
        <v>26-31-jul-24</v>
      </c>
      <c r="C116" s="190"/>
      <c r="D116" s="205">
        <f>D$4</f>
        <v>45505</v>
      </c>
      <c r="E116" s="190"/>
      <c r="F116" s="205">
        <f>F$4</f>
        <v>45536</v>
      </c>
      <c r="G116" s="190"/>
      <c r="H116" s="205" t="str">
        <f>H$4</f>
        <v>Meta Parcial</v>
      </c>
      <c r="I116" s="190"/>
      <c r="J116" s="205" t="str">
        <f>J$4</f>
        <v>01-25-Out-24</v>
      </c>
      <c r="K116" s="190"/>
      <c r="L116" s="205" t="str">
        <f>L$4</f>
        <v>Meta Parcial</v>
      </c>
      <c r="M116" s="190"/>
      <c r="N116" s="205" t="str">
        <f>N$4</f>
        <v>26-31-Out-24</v>
      </c>
      <c r="O116" s="190"/>
      <c r="P116" s="205" t="str">
        <f>P$4</f>
        <v>Meta Mensal</v>
      </c>
      <c r="Q116" s="190"/>
      <c r="R116" s="205">
        <f>R$4</f>
        <v>45566</v>
      </c>
      <c r="S116" s="190"/>
      <c r="T116" s="205">
        <f>T$4</f>
        <v>45597</v>
      </c>
      <c r="U116" s="190"/>
      <c r="V116" s="205">
        <f>V$4</f>
        <v>45627</v>
      </c>
      <c r="W116" s="190"/>
      <c r="X116" s="205">
        <f>X$4</f>
        <v>45658</v>
      </c>
      <c r="Y116" s="232"/>
      <c r="Z116" s="247">
        <v>45689</v>
      </c>
      <c r="AA116" s="216"/>
      <c r="AB116" s="216"/>
      <c r="AC116" s="247">
        <v>45717</v>
      </c>
      <c r="AD116" s="216"/>
      <c r="AE116" s="216"/>
    </row>
    <row r="117" spans="1:31" s="158" customFormat="1" x14ac:dyDescent="0.2">
      <c r="A117" s="192" t="s">
        <v>265</v>
      </c>
      <c r="B117" s="258">
        <v>0</v>
      </c>
      <c r="C117" s="259"/>
      <c r="D117" s="258">
        <v>0</v>
      </c>
      <c r="E117" s="259"/>
      <c r="F117" s="258">
        <v>0</v>
      </c>
      <c r="G117" s="259"/>
      <c r="H117" s="258"/>
      <c r="I117" s="259"/>
      <c r="J117" s="258"/>
      <c r="K117" s="259"/>
      <c r="L117" s="258"/>
      <c r="M117" s="259"/>
      <c r="N117" s="258"/>
      <c r="O117" s="259"/>
      <c r="P117" s="258"/>
      <c r="Q117" s="259"/>
      <c r="R117" s="258">
        <v>0</v>
      </c>
      <c r="S117" s="259"/>
      <c r="T117" s="258">
        <v>0</v>
      </c>
      <c r="U117" s="259"/>
      <c r="V117" s="258">
        <v>0</v>
      </c>
      <c r="W117" s="259"/>
      <c r="X117" s="258">
        <v>0</v>
      </c>
      <c r="Y117" s="262"/>
      <c r="Z117" s="197">
        <v>0</v>
      </c>
      <c r="AA117" s="216"/>
      <c r="AB117" s="216"/>
      <c r="AC117" s="197">
        <v>0</v>
      </c>
      <c r="AD117" s="216"/>
      <c r="AE117" s="216"/>
    </row>
    <row r="118" spans="1:31" s="158" customFormat="1" x14ac:dyDescent="0.2">
      <c r="A118" s="192" t="s">
        <v>266</v>
      </c>
      <c r="B118" s="258">
        <v>0</v>
      </c>
      <c r="C118" s="259"/>
      <c r="D118" s="258">
        <v>0</v>
      </c>
      <c r="E118" s="259"/>
      <c r="F118" s="258">
        <v>0</v>
      </c>
      <c r="G118" s="259"/>
      <c r="H118" s="258"/>
      <c r="I118" s="259"/>
      <c r="J118" s="258"/>
      <c r="K118" s="259"/>
      <c r="L118" s="258"/>
      <c r="M118" s="259"/>
      <c r="N118" s="258"/>
      <c r="O118" s="259"/>
      <c r="P118" s="258"/>
      <c r="Q118" s="259"/>
      <c r="R118" s="258">
        <v>0</v>
      </c>
      <c r="S118" s="259"/>
      <c r="T118" s="258">
        <v>0</v>
      </c>
      <c r="U118" s="259"/>
      <c r="V118" s="258">
        <v>0</v>
      </c>
      <c r="W118" s="259"/>
      <c r="X118" s="258">
        <v>0</v>
      </c>
      <c r="Y118" s="262"/>
      <c r="Z118" s="197">
        <v>0</v>
      </c>
      <c r="AA118" s="216"/>
      <c r="AB118" s="216"/>
      <c r="AC118" s="197">
        <v>0</v>
      </c>
      <c r="AD118" s="216"/>
      <c r="AE118" s="216"/>
    </row>
    <row r="119" spans="1:31" s="158" customFormat="1" x14ac:dyDescent="0.2">
      <c r="A119" s="192" t="s">
        <v>51</v>
      </c>
      <c r="B119" s="258">
        <v>0</v>
      </c>
      <c r="C119" s="259"/>
      <c r="D119" s="258">
        <v>0</v>
      </c>
      <c r="E119" s="259"/>
      <c r="F119" s="258">
        <v>0</v>
      </c>
      <c r="G119" s="259"/>
      <c r="H119" s="258"/>
      <c r="I119" s="259"/>
      <c r="J119" s="258"/>
      <c r="K119" s="259"/>
      <c r="L119" s="258"/>
      <c r="M119" s="259"/>
      <c r="N119" s="258"/>
      <c r="O119" s="259"/>
      <c r="P119" s="258"/>
      <c r="Q119" s="259"/>
      <c r="R119" s="258">
        <v>0</v>
      </c>
      <c r="S119" s="259"/>
      <c r="T119" s="258">
        <v>0</v>
      </c>
      <c r="U119" s="259"/>
      <c r="V119" s="258">
        <v>5.8999999999999999E-3</v>
      </c>
      <c r="W119" s="259"/>
      <c r="X119" s="258">
        <v>4.8899999999999999E-2</v>
      </c>
      <c r="Y119" s="262"/>
      <c r="Z119" s="197">
        <v>9.4100000000000003E-2</v>
      </c>
      <c r="AA119" s="216"/>
      <c r="AB119" s="216"/>
      <c r="AC119" s="197">
        <v>0.67</v>
      </c>
      <c r="AD119" s="216"/>
      <c r="AE119" s="216"/>
    </row>
    <row r="120" spans="1:31" s="158" customFormat="1" x14ac:dyDescent="0.2">
      <c r="A120" s="192" t="s">
        <v>52</v>
      </c>
      <c r="B120" s="258">
        <v>0</v>
      </c>
      <c r="C120" s="259"/>
      <c r="D120" s="258">
        <v>0</v>
      </c>
      <c r="E120" s="259"/>
      <c r="F120" s="258">
        <v>0</v>
      </c>
      <c r="G120" s="259"/>
      <c r="H120" s="258"/>
      <c r="I120" s="259"/>
      <c r="J120" s="258"/>
      <c r="K120" s="259"/>
      <c r="L120" s="258"/>
      <c r="M120" s="259"/>
      <c r="N120" s="258"/>
      <c r="O120" s="259"/>
      <c r="P120" s="258"/>
      <c r="Q120" s="259"/>
      <c r="R120" s="258">
        <v>0</v>
      </c>
      <c r="S120" s="259"/>
      <c r="T120" s="258">
        <v>0</v>
      </c>
      <c r="U120" s="259"/>
      <c r="V120" s="258">
        <v>0</v>
      </c>
      <c r="W120" s="259"/>
      <c r="X120" s="258">
        <v>2.3400000000000001E-2</v>
      </c>
      <c r="Y120" s="262"/>
      <c r="Z120" s="197">
        <v>8.6E-3</v>
      </c>
      <c r="AA120" s="216"/>
      <c r="AB120" s="216"/>
      <c r="AC120" s="197">
        <v>0</v>
      </c>
      <c r="AD120" s="216"/>
      <c r="AE120" s="216"/>
    </row>
    <row r="121" spans="1:31" s="158" customFormat="1" x14ac:dyDescent="0.2">
      <c r="A121" s="192" t="s">
        <v>53</v>
      </c>
      <c r="B121" s="258">
        <v>0</v>
      </c>
      <c r="C121" s="259"/>
      <c r="D121" s="258">
        <v>0</v>
      </c>
      <c r="E121" s="259"/>
      <c r="F121" s="258">
        <v>0</v>
      </c>
      <c r="G121" s="259"/>
      <c r="H121" s="258"/>
      <c r="I121" s="259"/>
      <c r="J121" s="258"/>
      <c r="K121" s="259"/>
      <c r="L121" s="258"/>
      <c r="M121" s="259"/>
      <c r="N121" s="258"/>
      <c r="O121" s="259"/>
      <c r="P121" s="258"/>
      <c r="Q121" s="259"/>
      <c r="R121" s="258">
        <v>0</v>
      </c>
      <c r="S121" s="259"/>
      <c r="T121" s="258">
        <v>0</v>
      </c>
      <c r="U121" s="259"/>
      <c r="V121" s="258">
        <v>0</v>
      </c>
      <c r="W121" s="259"/>
      <c r="X121" s="258">
        <v>6.1999999999999998E-3</v>
      </c>
      <c r="Y121" s="262"/>
      <c r="Z121" s="197">
        <v>0</v>
      </c>
      <c r="AA121" s="216"/>
      <c r="AB121" s="216"/>
      <c r="AC121" s="197">
        <v>0</v>
      </c>
      <c r="AD121" s="216"/>
      <c r="AE121" s="216"/>
    </row>
    <row r="122" spans="1:31" s="158" customFormat="1" x14ac:dyDescent="0.2">
      <c r="A122" s="192" t="s">
        <v>54</v>
      </c>
      <c r="B122" s="193"/>
      <c r="C122" s="194"/>
      <c r="D122" s="193"/>
      <c r="E122" s="194"/>
      <c r="F122" s="193"/>
      <c r="G122" s="194"/>
      <c r="H122" s="193"/>
      <c r="I122" s="194"/>
      <c r="J122" s="193"/>
      <c r="K122" s="194"/>
      <c r="L122" s="193"/>
      <c r="M122" s="194"/>
      <c r="N122" s="193"/>
      <c r="O122" s="194"/>
      <c r="P122" s="193"/>
      <c r="Q122" s="194"/>
      <c r="R122" s="193"/>
      <c r="S122" s="194"/>
      <c r="T122" s="193"/>
      <c r="U122" s="194"/>
      <c r="V122" s="193"/>
      <c r="W122" s="194"/>
      <c r="X122" s="193"/>
      <c r="Y122" s="196"/>
      <c r="Z122" s="197">
        <v>0</v>
      </c>
      <c r="AA122" s="216"/>
      <c r="AB122" s="216"/>
      <c r="AC122" s="197">
        <v>0</v>
      </c>
      <c r="AD122" s="216"/>
      <c r="AE122" s="216"/>
    </row>
    <row r="123" spans="1:31" s="158" customFormat="1" x14ac:dyDescent="0.2">
      <c r="A123" s="192" t="s">
        <v>267</v>
      </c>
      <c r="B123" s="258">
        <v>0</v>
      </c>
      <c r="C123" s="259"/>
      <c r="D123" s="258">
        <v>0</v>
      </c>
      <c r="E123" s="259"/>
      <c r="F123" s="258">
        <v>0</v>
      </c>
      <c r="G123" s="259"/>
      <c r="H123" s="258"/>
      <c r="I123" s="259"/>
      <c r="J123" s="258"/>
      <c r="K123" s="259"/>
      <c r="L123" s="258"/>
      <c r="M123" s="259"/>
      <c r="N123" s="258"/>
      <c r="O123" s="259"/>
      <c r="P123" s="258"/>
      <c r="Q123" s="259"/>
      <c r="R123" s="258">
        <v>0</v>
      </c>
      <c r="S123" s="259"/>
      <c r="T123" s="258">
        <v>0</v>
      </c>
      <c r="U123" s="259"/>
      <c r="V123" s="258">
        <v>0</v>
      </c>
      <c r="W123" s="259"/>
      <c r="X123" s="258">
        <v>0</v>
      </c>
      <c r="Y123" s="262"/>
      <c r="Z123" s="197">
        <v>0</v>
      </c>
      <c r="AA123" s="216"/>
      <c r="AB123" s="216"/>
      <c r="AC123" s="197">
        <v>0</v>
      </c>
      <c r="AD123" s="216"/>
      <c r="AE123" s="216"/>
    </row>
    <row r="124" spans="1:31" s="158" customFormat="1" x14ac:dyDescent="0.2">
      <c r="A124" s="192" t="s">
        <v>55</v>
      </c>
      <c r="B124" s="258">
        <v>0</v>
      </c>
      <c r="C124" s="259"/>
      <c r="D124" s="258">
        <v>0</v>
      </c>
      <c r="E124" s="259"/>
      <c r="F124" s="258">
        <v>0</v>
      </c>
      <c r="G124" s="259"/>
      <c r="H124" s="258"/>
      <c r="I124" s="259"/>
      <c r="J124" s="258"/>
      <c r="K124" s="259"/>
      <c r="L124" s="258"/>
      <c r="M124" s="259"/>
      <c r="N124" s="258"/>
      <c r="O124" s="259"/>
      <c r="P124" s="258"/>
      <c r="Q124" s="259"/>
      <c r="R124" s="258">
        <v>0</v>
      </c>
      <c r="S124" s="259"/>
      <c r="T124" s="258">
        <v>0</v>
      </c>
      <c r="U124" s="259"/>
      <c r="V124" s="258">
        <v>0</v>
      </c>
      <c r="W124" s="259"/>
      <c r="X124" s="258">
        <v>0</v>
      </c>
      <c r="Y124" s="262"/>
      <c r="Z124" s="197">
        <v>0</v>
      </c>
      <c r="AA124" s="216"/>
      <c r="AB124" s="216"/>
      <c r="AC124" s="197">
        <v>0</v>
      </c>
      <c r="AD124" s="216"/>
      <c r="AE124" s="216"/>
    </row>
    <row r="125" spans="1:31" s="158" customFormat="1" x14ac:dyDescent="0.2">
      <c r="A125" s="192" t="s">
        <v>56</v>
      </c>
      <c r="B125" s="258">
        <v>0</v>
      </c>
      <c r="C125" s="259"/>
      <c r="D125" s="258">
        <v>0</v>
      </c>
      <c r="E125" s="259"/>
      <c r="F125" s="258">
        <v>0</v>
      </c>
      <c r="G125" s="259"/>
      <c r="H125" s="258"/>
      <c r="I125" s="259"/>
      <c r="J125" s="258"/>
      <c r="K125" s="259"/>
      <c r="L125" s="258"/>
      <c r="M125" s="259"/>
      <c r="N125" s="258"/>
      <c r="O125" s="259"/>
      <c r="P125" s="258"/>
      <c r="Q125" s="259"/>
      <c r="R125" s="258">
        <v>0.01</v>
      </c>
      <c r="S125" s="259"/>
      <c r="T125" s="258">
        <v>0</v>
      </c>
      <c r="U125" s="259"/>
      <c r="V125" s="258">
        <v>0</v>
      </c>
      <c r="W125" s="259"/>
      <c r="X125" s="258">
        <v>0</v>
      </c>
      <c r="Y125" s="262"/>
      <c r="Z125" s="197">
        <v>1.2E-2</v>
      </c>
      <c r="AA125" s="216"/>
      <c r="AB125" s="216"/>
      <c r="AC125" s="197">
        <v>0</v>
      </c>
      <c r="AD125" s="216"/>
      <c r="AE125" s="216"/>
    </row>
    <row r="126" spans="1:31" s="158" customFormat="1" ht="12" customHeight="1" x14ac:dyDescent="0.2">
      <c r="A126" s="192" t="s">
        <v>268</v>
      </c>
      <c r="B126" s="258">
        <v>0</v>
      </c>
      <c r="C126" s="259"/>
      <c r="D126" s="258">
        <v>0</v>
      </c>
      <c r="E126" s="259"/>
      <c r="F126" s="258">
        <v>0</v>
      </c>
      <c r="G126" s="259"/>
      <c r="H126" s="258"/>
      <c r="I126" s="259"/>
      <c r="J126" s="258"/>
      <c r="K126" s="259"/>
      <c r="L126" s="258"/>
      <c r="M126" s="259"/>
      <c r="N126" s="258"/>
      <c r="O126" s="259"/>
      <c r="P126" s="258"/>
      <c r="Q126" s="259"/>
      <c r="R126" s="258">
        <v>0.01</v>
      </c>
      <c r="S126" s="259"/>
      <c r="T126" s="258">
        <v>2.5999999999999999E-2</v>
      </c>
      <c r="U126" s="259"/>
      <c r="V126" s="258">
        <v>4.2500000000000003E-2</v>
      </c>
      <c r="W126" s="259"/>
      <c r="X126" s="258">
        <v>3.0800000000000001E-2</v>
      </c>
      <c r="Y126" s="262"/>
      <c r="Z126" s="197">
        <v>1.4200000000000001E-2</v>
      </c>
      <c r="AA126" s="216"/>
      <c r="AB126" s="216"/>
      <c r="AC126" s="197">
        <v>0</v>
      </c>
      <c r="AD126" s="216"/>
      <c r="AE126" s="216"/>
    </row>
    <row r="127" spans="1:31" s="158" customFormat="1" x14ac:dyDescent="0.2">
      <c r="A127" s="192" t="s">
        <v>269</v>
      </c>
      <c r="B127" s="258">
        <v>0</v>
      </c>
      <c r="C127" s="259"/>
      <c r="D127" s="258">
        <v>0.01</v>
      </c>
      <c r="E127" s="259"/>
      <c r="F127" s="258">
        <v>6.3299999999999995E-2</v>
      </c>
      <c r="G127" s="259"/>
      <c r="H127" s="258"/>
      <c r="I127" s="259"/>
      <c r="J127" s="258"/>
      <c r="K127" s="259"/>
      <c r="L127" s="258"/>
      <c r="M127" s="259"/>
      <c r="N127" s="258"/>
      <c r="O127" s="259"/>
      <c r="P127" s="258"/>
      <c r="Q127" s="259"/>
      <c r="R127" s="258">
        <v>0.02</v>
      </c>
      <c r="S127" s="259"/>
      <c r="T127" s="258">
        <v>0</v>
      </c>
      <c r="U127" s="259"/>
      <c r="V127" s="258">
        <v>5.4600000000000003E-2</v>
      </c>
      <c r="W127" s="259"/>
      <c r="X127" s="258">
        <v>0.15690000000000001</v>
      </c>
      <c r="Y127" s="262"/>
      <c r="Z127" s="197">
        <v>8.3500000000000005E-2</v>
      </c>
      <c r="AA127" s="216"/>
      <c r="AB127" s="216"/>
      <c r="AC127" s="197">
        <v>0</v>
      </c>
      <c r="AD127" s="216"/>
      <c r="AE127" s="216"/>
    </row>
    <row r="128" spans="1:31" s="212" customFormat="1" x14ac:dyDescent="0.2">
      <c r="A128" s="198" t="s">
        <v>270</v>
      </c>
      <c r="B128" s="263">
        <v>0</v>
      </c>
      <c r="C128" s="264"/>
      <c r="D128" s="263">
        <v>0</v>
      </c>
      <c r="E128" s="264"/>
      <c r="F128" s="263">
        <v>6.3299999999999995E-2</v>
      </c>
      <c r="G128" s="264"/>
      <c r="H128" s="263"/>
      <c r="I128" s="264"/>
      <c r="J128" s="263"/>
      <c r="K128" s="264"/>
      <c r="L128" s="263"/>
      <c r="M128" s="264"/>
      <c r="N128" s="263"/>
      <c r="O128" s="264"/>
      <c r="P128" s="263"/>
      <c r="Q128" s="264"/>
      <c r="R128" s="263">
        <v>4.5499999999999999E-2</v>
      </c>
      <c r="S128" s="264"/>
      <c r="T128" s="263">
        <v>2.5999999999999999E-2</v>
      </c>
      <c r="U128" s="264"/>
      <c r="V128" s="263">
        <v>1.52E-2</v>
      </c>
      <c r="W128" s="264"/>
      <c r="X128" s="263">
        <v>2.01E-2</v>
      </c>
      <c r="Y128" s="265"/>
      <c r="Z128" s="199">
        <v>1.77E-2</v>
      </c>
      <c r="AA128" s="216"/>
      <c r="AB128" s="216"/>
      <c r="AC128" s="199">
        <v>0.03</v>
      </c>
      <c r="AD128" s="216"/>
      <c r="AE128" s="216"/>
    </row>
  </sheetData>
  <mergeCells count="367">
    <mergeCell ref="B128:C128"/>
    <mergeCell ref="D128:E128"/>
    <mergeCell ref="F128:G128"/>
    <mergeCell ref="H128:I128"/>
    <mergeCell ref="J128:K128"/>
    <mergeCell ref="L128:M128"/>
    <mergeCell ref="P128:Q128"/>
    <mergeCell ref="R128:S128"/>
    <mergeCell ref="T128:U128"/>
    <mergeCell ref="V128:W128"/>
    <mergeCell ref="X128:Y128"/>
    <mergeCell ref="T127:U127"/>
    <mergeCell ref="V127:W127"/>
    <mergeCell ref="X127:Y127"/>
    <mergeCell ref="L126:M126"/>
    <mergeCell ref="N126:O126"/>
    <mergeCell ref="P126:Q126"/>
    <mergeCell ref="R126:S126"/>
    <mergeCell ref="T126:U126"/>
    <mergeCell ref="V126:W126"/>
    <mergeCell ref="X126:Y126"/>
    <mergeCell ref="N128:O128"/>
    <mergeCell ref="T125:U125"/>
    <mergeCell ref="V125:W125"/>
    <mergeCell ref="X125:Y125"/>
    <mergeCell ref="B126:C126"/>
    <mergeCell ref="D126:E126"/>
    <mergeCell ref="F126:G126"/>
    <mergeCell ref="H126:I126"/>
    <mergeCell ref="J126:K126"/>
    <mergeCell ref="B127:C127"/>
    <mergeCell ref="D127:E127"/>
    <mergeCell ref="F127:G127"/>
    <mergeCell ref="H127:I127"/>
    <mergeCell ref="J127:K127"/>
    <mergeCell ref="L127:M127"/>
    <mergeCell ref="N127:O127"/>
    <mergeCell ref="P127:Q127"/>
    <mergeCell ref="R127:S127"/>
    <mergeCell ref="B125:C125"/>
    <mergeCell ref="D125:E125"/>
    <mergeCell ref="F125:G125"/>
    <mergeCell ref="H125:I125"/>
    <mergeCell ref="J125:K125"/>
    <mergeCell ref="L125:M125"/>
    <mergeCell ref="N125:O125"/>
    <mergeCell ref="P125:Q125"/>
    <mergeCell ref="R125:S125"/>
    <mergeCell ref="T123:U123"/>
    <mergeCell ref="V123:W123"/>
    <mergeCell ref="X123:Y123"/>
    <mergeCell ref="B124:C124"/>
    <mergeCell ref="D124:E124"/>
    <mergeCell ref="F124:G124"/>
    <mergeCell ref="H124:I124"/>
    <mergeCell ref="J124:K124"/>
    <mergeCell ref="L124:M124"/>
    <mergeCell ref="N124:O124"/>
    <mergeCell ref="P124:Q124"/>
    <mergeCell ref="R124:S124"/>
    <mergeCell ref="T124:U124"/>
    <mergeCell ref="V124:W124"/>
    <mergeCell ref="X124:Y124"/>
    <mergeCell ref="B123:C123"/>
    <mergeCell ref="D123:E123"/>
    <mergeCell ref="F123:G123"/>
    <mergeCell ref="H123:I123"/>
    <mergeCell ref="J123:K123"/>
    <mergeCell ref="L123:M123"/>
    <mergeCell ref="N123:O123"/>
    <mergeCell ref="P123:Q123"/>
    <mergeCell ref="R123:S123"/>
    <mergeCell ref="T120:U120"/>
    <mergeCell ref="V120:W120"/>
    <mergeCell ref="X120:Y120"/>
    <mergeCell ref="B121:C121"/>
    <mergeCell ref="D121:E121"/>
    <mergeCell ref="F121:G121"/>
    <mergeCell ref="H121:I121"/>
    <mergeCell ref="J121:K121"/>
    <mergeCell ref="L121:M121"/>
    <mergeCell ref="N121:O121"/>
    <mergeCell ref="N120:O120"/>
    <mergeCell ref="P120:Q120"/>
    <mergeCell ref="R120:S120"/>
    <mergeCell ref="P121:Q121"/>
    <mergeCell ref="R121:S121"/>
    <mergeCell ref="T121:U121"/>
    <mergeCell ref="V121:W121"/>
    <mergeCell ref="X121:Y121"/>
    <mergeCell ref="L119:M119"/>
    <mergeCell ref="N119:O119"/>
    <mergeCell ref="P119:Q119"/>
    <mergeCell ref="R119:S119"/>
    <mergeCell ref="B120:C120"/>
    <mergeCell ref="D120:E120"/>
    <mergeCell ref="F120:G120"/>
    <mergeCell ref="H120:I120"/>
    <mergeCell ref="J120:K120"/>
    <mergeCell ref="L120:M120"/>
    <mergeCell ref="B119:C119"/>
    <mergeCell ref="D119:E119"/>
    <mergeCell ref="F119:G119"/>
    <mergeCell ref="H119:I119"/>
    <mergeCell ref="J119:K119"/>
    <mergeCell ref="X119:Y119"/>
    <mergeCell ref="T119:U119"/>
    <mergeCell ref="V119:W119"/>
    <mergeCell ref="N118:O118"/>
    <mergeCell ref="P118:Q118"/>
    <mergeCell ref="R118:S118"/>
    <mergeCell ref="T118:U118"/>
    <mergeCell ref="V118:W118"/>
    <mergeCell ref="X118:Y118"/>
    <mergeCell ref="AC114:AD114"/>
    <mergeCell ref="B117:C117"/>
    <mergeCell ref="D117:E117"/>
    <mergeCell ref="F117:G117"/>
    <mergeCell ref="H117:I117"/>
    <mergeCell ref="J117:K117"/>
    <mergeCell ref="L117:M117"/>
    <mergeCell ref="X23:Y23"/>
    <mergeCell ref="B118:C118"/>
    <mergeCell ref="D118:E118"/>
    <mergeCell ref="F118:G118"/>
    <mergeCell ref="H118:I118"/>
    <mergeCell ref="J118:K118"/>
    <mergeCell ref="L118:M118"/>
    <mergeCell ref="N117:O117"/>
    <mergeCell ref="P117:Q117"/>
    <mergeCell ref="R117:S117"/>
    <mergeCell ref="R99:S99"/>
    <mergeCell ref="T99:U99"/>
    <mergeCell ref="V99:W99"/>
    <mergeCell ref="X99:Y99"/>
    <mergeCell ref="L23:M23"/>
    <mergeCell ref="N23:O23"/>
    <mergeCell ref="P23:Q23"/>
    <mergeCell ref="T117:U117"/>
    <mergeCell ref="V117:W117"/>
    <mergeCell ref="X117:Y117"/>
    <mergeCell ref="R23:S23"/>
    <mergeCell ref="T23:U23"/>
    <mergeCell ref="V23:W23"/>
    <mergeCell ref="A101:A102"/>
    <mergeCell ref="R114:S114"/>
    <mergeCell ref="T114:U114"/>
    <mergeCell ref="V114:W114"/>
    <mergeCell ref="X114:Y114"/>
    <mergeCell ref="Z114:AA114"/>
    <mergeCell ref="B22:C22"/>
    <mergeCell ref="D22:E22"/>
    <mergeCell ref="F22:G22"/>
    <mergeCell ref="H22:I22"/>
    <mergeCell ref="J22:K22"/>
    <mergeCell ref="L22:M22"/>
    <mergeCell ref="N22:O22"/>
    <mergeCell ref="P22:Q22"/>
    <mergeCell ref="R22:S22"/>
    <mergeCell ref="V22:W22"/>
    <mergeCell ref="X22:Y22"/>
    <mergeCell ref="B23:C23"/>
    <mergeCell ref="D23:E23"/>
    <mergeCell ref="F23:G23"/>
    <mergeCell ref="H23:I23"/>
    <mergeCell ref="J23:K23"/>
    <mergeCell ref="A25:A26"/>
    <mergeCell ref="A54:A55"/>
    <mergeCell ref="T21:U21"/>
    <mergeCell ref="V21:W21"/>
    <mergeCell ref="X21:Y21"/>
    <mergeCell ref="B20:C20"/>
    <mergeCell ref="D20:E20"/>
    <mergeCell ref="F20:G20"/>
    <mergeCell ref="H20:I20"/>
    <mergeCell ref="J20:K20"/>
    <mergeCell ref="L20:M20"/>
    <mergeCell ref="N20:O20"/>
    <mergeCell ref="P20:Q20"/>
    <mergeCell ref="R20:S20"/>
    <mergeCell ref="T20:U20"/>
    <mergeCell ref="V20:W20"/>
    <mergeCell ref="X20:Y20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19:U19"/>
    <mergeCell ref="V19:W19"/>
    <mergeCell ref="X19:Y19"/>
    <mergeCell ref="B18:C18"/>
    <mergeCell ref="D18:E18"/>
    <mergeCell ref="F18:G18"/>
    <mergeCell ref="H18:I18"/>
    <mergeCell ref="J18:K18"/>
    <mergeCell ref="L18:M18"/>
    <mergeCell ref="N18:O18"/>
    <mergeCell ref="P18:Q18"/>
    <mergeCell ref="R18:S18"/>
    <mergeCell ref="T18:U18"/>
    <mergeCell ref="V18:W18"/>
    <mergeCell ref="X18:Y18"/>
    <mergeCell ref="B19:C19"/>
    <mergeCell ref="D19:E19"/>
    <mergeCell ref="F19:G19"/>
    <mergeCell ref="H19:I19"/>
    <mergeCell ref="J19:K19"/>
    <mergeCell ref="L19:M19"/>
    <mergeCell ref="N19:O19"/>
    <mergeCell ref="P19:Q19"/>
    <mergeCell ref="R19:S19"/>
    <mergeCell ref="T17:U17"/>
    <mergeCell ref="V17:W17"/>
    <mergeCell ref="X17:Y17"/>
    <mergeCell ref="B16:C16"/>
    <mergeCell ref="D16:E16"/>
    <mergeCell ref="F16:G16"/>
    <mergeCell ref="H16:I16"/>
    <mergeCell ref="J16:K16"/>
    <mergeCell ref="L16:M16"/>
    <mergeCell ref="N16:O16"/>
    <mergeCell ref="P16:Q16"/>
    <mergeCell ref="R16:S16"/>
    <mergeCell ref="T16:U16"/>
    <mergeCell ref="V16:W16"/>
    <mergeCell ref="X16:Y16"/>
    <mergeCell ref="B17:C17"/>
    <mergeCell ref="D17:E17"/>
    <mergeCell ref="F17:G17"/>
    <mergeCell ref="H17:I17"/>
    <mergeCell ref="J17:K17"/>
    <mergeCell ref="L17:M17"/>
    <mergeCell ref="N17:O17"/>
    <mergeCell ref="P17:Q17"/>
    <mergeCell ref="R17:S17"/>
    <mergeCell ref="T15:U15"/>
    <mergeCell ref="V15:W15"/>
    <mergeCell ref="X15:Y15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V14:W14"/>
    <mergeCell ref="X14:Y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V13:W13"/>
    <mergeCell ref="X13:Y13"/>
    <mergeCell ref="B13:C13"/>
    <mergeCell ref="D13:E13"/>
    <mergeCell ref="F13:G13"/>
    <mergeCell ref="H13:I13"/>
    <mergeCell ref="J13:K13"/>
    <mergeCell ref="L13:M13"/>
    <mergeCell ref="B11:C11"/>
    <mergeCell ref="D11:E11"/>
    <mergeCell ref="N13:O13"/>
    <mergeCell ref="P13:Q13"/>
    <mergeCell ref="R13:S13"/>
    <mergeCell ref="T13:U13"/>
    <mergeCell ref="P12:Q12"/>
    <mergeCell ref="N11:O11"/>
    <mergeCell ref="P11:Q11"/>
    <mergeCell ref="R11:S11"/>
    <mergeCell ref="T11:U11"/>
    <mergeCell ref="V11:W11"/>
    <mergeCell ref="B12:C12"/>
    <mergeCell ref="D12:E12"/>
    <mergeCell ref="F12:G12"/>
    <mergeCell ref="H12:I12"/>
    <mergeCell ref="J12:K12"/>
    <mergeCell ref="L12:M12"/>
    <mergeCell ref="N12:O12"/>
    <mergeCell ref="F11:G11"/>
    <mergeCell ref="H11:I11"/>
    <mergeCell ref="J11:K11"/>
    <mergeCell ref="L11:M11"/>
    <mergeCell ref="R12:S12"/>
    <mergeCell ref="T12:U12"/>
    <mergeCell ref="V12:W12"/>
    <mergeCell ref="X12:Y12"/>
    <mergeCell ref="Z12:AB12"/>
    <mergeCell ref="X11:Y11"/>
    <mergeCell ref="R10:S10"/>
    <mergeCell ref="T10:U10"/>
    <mergeCell ref="AC12:AE12"/>
    <mergeCell ref="Z11:AB11"/>
    <mergeCell ref="AC11:AE11"/>
    <mergeCell ref="T7:U7"/>
    <mergeCell ref="V7:W7"/>
    <mergeCell ref="AC8:AE8"/>
    <mergeCell ref="Z7:AB7"/>
    <mergeCell ref="T9:U9"/>
    <mergeCell ref="V9:W9"/>
    <mergeCell ref="X9:Y9"/>
    <mergeCell ref="B9:C9"/>
    <mergeCell ref="D9:E9"/>
    <mergeCell ref="F9:G9"/>
    <mergeCell ref="H9:I9"/>
    <mergeCell ref="J9:K9"/>
    <mergeCell ref="L9:M9"/>
    <mergeCell ref="AC10:AE10"/>
    <mergeCell ref="Z9:AB9"/>
    <mergeCell ref="AC9:AE9"/>
    <mergeCell ref="B10:C10"/>
    <mergeCell ref="D10:E10"/>
    <mergeCell ref="F10:G10"/>
    <mergeCell ref="H10:I10"/>
    <mergeCell ref="J10:K10"/>
    <mergeCell ref="P8:Q8"/>
    <mergeCell ref="V10:W10"/>
    <mergeCell ref="X10:Y10"/>
    <mergeCell ref="Z10:AB10"/>
    <mergeCell ref="L7:M7"/>
    <mergeCell ref="L10:M10"/>
    <mergeCell ref="N10:O10"/>
    <mergeCell ref="P10:Q10"/>
    <mergeCell ref="N9:O9"/>
    <mergeCell ref="P9:Q9"/>
    <mergeCell ref="R9:S9"/>
    <mergeCell ref="B7:C7"/>
    <mergeCell ref="D7:E7"/>
    <mergeCell ref="N7:O7"/>
    <mergeCell ref="P7:Q7"/>
    <mergeCell ref="R7:S7"/>
    <mergeCell ref="A2:AE2"/>
    <mergeCell ref="A3:AE3"/>
    <mergeCell ref="R4:S4"/>
    <mergeCell ref="R6:S6"/>
    <mergeCell ref="T6:U6"/>
    <mergeCell ref="V6:W6"/>
    <mergeCell ref="AC7:AE7"/>
    <mergeCell ref="B8:C8"/>
    <mergeCell ref="D8:E8"/>
    <mergeCell ref="F8:G8"/>
    <mergeCell ref="H8:I8"/>
    <mergeCell ref="J8:K8"/>
    <mergeCell ref="L8:M8"/>
    <mergeCell ref="N8:O8"/>
    <mergeCell ref="X6:Y6"/>
    <mergeCell ref="R8:S8"/>
    <mergeCell ref="T8:U8"/>
    <mergeCell ref="V8:W8"/>
    <mergeCell ref="X8:Y8"/>
    <mergeCell ref="Z8:AB8"/>
    <mergeCell ref="X7:Y7"/>
    <mergeCell ref="F7:G7"/>
    <mergeCell ref="H7:I7"/>
    <mergeCell ref="J7:K7"/>
  </mergeCells>
  <printOptions horizontalCentered="1"/>
  <pageMargins left="0" right="0" top="0.19685039370078741" bottom="0.39370078740157483" header="0" footer="0"/>
  <pageSetup paperSize="9" scale="68" firstPageNumber="0" fitToHeight="2" orientation="portrait" horizontalDpi="300" verticalDpi="300" r:id="rId1"/>
  <headerFooter>
    <oddFooter>&amp;C
Diretoria Geral - Policlínica de Posse&amp;RPágina &amp;P de &amp;N</oddFooter>
  </headerFooter>
  <rowBreaks count="1" manualBreakCount="1">
    <brk id="81" max="30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AECA81CAE9DC34B9814631C031A7C65" ma:contentTypeVersion="18" ma:contentTypeDescription="Crie um novo documento." ma:contentTypeScope="" ma:versionID="124c8e3b81de3ef9e9a209219a69b41e">
  <xsd:schema xmlns:xsd="http://www.w3.org/2001/XMLSchema" xmlns:xs="http://www.w3.org/2001/XMLSchema" xmlns:p="http://schemas.microsoft.com/office/2006/metadata/properties" xmlns:ns2="2b11386b-8f3d-4616-955c-813d9becafba" xmlns:ns3="da060235-b8f0-4fc1-a103-13825ee04cb5" targetNamespace="http://schemas.microsoft.com/office/2006/metadata/properties" ma:root="true" ma:fieldsID="8342c35cb8b2e0f12915cfdd9d2f72cb" ns2:_="" ns3:_="">
    <xsd:import namespace="2b11386b-8f3d-4616-955c-813d9becafba"/>
    <xsd:import namespace="da060235-b8f0-4fc1-a103-13825ee04c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11386b-8f3d-4616-955c-813d9becaf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3b0780d0-94e4-4525-805b-78c4a9c3c3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60235-b8f0-4fc1-a103-13825ee04cb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c7a923a-e03d-42da-8e7a-0269bf0197a6}" ma:internalName="TaxCatchAll" ma:showField="CatchAllData" ma:web="da060235-b8f0-4fc1-a103-13825ee04c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57E8A4-2E67-4311-AB2B-FD9F05FB1C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11386b-8f3d-4616-955c-813d9becafba"/>
    <ds:schemaRef ds:uri="da060235-b8f0-4fc1-a103-13825ee04c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7CB2B6-6F4F-4EB5-8EB7-88ED284E99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Produção</vt:lpstr>
      <vt:lpstr>Desempenho</vt:lpstr>
      <vt:lpstr>Efetividade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Eber Pires</dc:creator>
  <cp:keywords/>
  <dc:description/>
  <cp:lastModifiedBy>Raquel Vaccari Viana</cp:lastModifiedBy>
  <cp:revision/>
  <dcterms:created xsi:type="dcterms:W3CDTF">2025-04-04T17:38:18Z</dcterms:created>
  <dcterms:modified xsi:type="dcterms:W3CDTF">2025-04-10T18:44:04Z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0x0101004AECA81CAE9DC34B9814631C031A7C65</vt:lpwstr>
  </property>
  <property fmtid="{D5CDD505-2E9C-101B-9397-08002B2CF9AE}" pid="4" name="lcf76f155ced4ddcb4097134ff3c332f">
    <vt:lpwstr/>
  </property>
  <property fmtid="{D5CDD505-2E9C-101B-9397-08002B2CF9AE}" pid="5" name="TaxCatchAll">
    <vt:lpwstr/>
  </property>
</Properties>
</file>