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2025\05-2025\"/>
    </mc:Choice>
  </mc:AlternateContent>
  <xr:revisionPtr revIDLastSave="0" documentId="8_{232E6883-2AA3-4476-B8A0-BB0E4E08A10B}" xr6:coauthVersionLast="47" xr6:coauthVersionMax="47" xr10:uidLastSave="{00000000-0000-0000-0000-000000000000}"/>
  <bookViews>
    <workbookView xWindow="-120" yWindow="-120" windowWidth="20730" windowHeight="11040" firstSheet="1" activeTab="1" xr2:uid="{21AF0E50-6004-4E73-AB06-3E44FDCD0E41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#N/A</definedName>
    <definedName name="_xlnm.Print_Area" localSheetId="2">#N/A</definedName>
    <definedName name="_xlnm.Print_Area" localSheetId="0">#N/A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#N/A</definedName>
    <definedName name="_xlnm.Print_Titles" localSheetId="2">#N/A</definedName>
    <definedName name="_xlnm.Print_Titles" localSheetId="0">#N/A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6" i="3" l="1"/>
  <c r="AI101" i="3"/>
  <c r="AF101" i="3"/>
  <c r="AC101" i="3"/>
  <c r="Z101" i="3"/>
  <c r="N101" i="3"/>
  <c r="Z99" i="3"/>
  <c r="AI83" i="3"/>
  <c r="AF83" i="3"/>
  <c r="AC83" i="3"/>
  <c r="Z83" i="3"/>
  <c r="X83" i="3"/>
  <c r="P83" i="3"/>
  <c r="H83" i="3"/>
  <c r="AJ55" i="3"/>
  <c r="AI55" i="3"/>
  <c r="AH55" i="3"/>
  <c r="AG55" i="3"/>
  <c r="AF55" i="3"/>
  <c r="AE55" i="3"/>
  <c r="AD55" i="3"/>
  <c r="AC55" i="3"/>
  <c r="AB55" i="3"/>
  <c r="AA55" i="3"/>
  <c r="Z55" i="3"/>
  <c r="AI54" i="3"/>
  <c r="AF54" i="3"/>
  <c r="AC54" i="3"/>
  <c r="Z54" i="3"/>
  <c r="V54" i="3"/>
  <c r="R54" i="3"/>
  <c r="F54" i="3"/>
  <c r="AI25" i="3"/>
  <c r="AF25" i="3"/>
  <c r="AC25" i="3"/>
  <c r="Z25" i="3"/>
  <c r="V25" i="3"/>
  <c r="R25" i="3"/>
  <c r="L25" i="3"/>
  <c r="F25" i="3"/>
  <c r="B25" i="3"/>
  <c r="X116" i="3"/>
  <c r="V116" i="3"/>
  <c r="T116" i="3"/>
  <c r="R116" i="3"/>
  <c r="P54" i="3"/>
  <c r="N54" i="3"/>
  <c r="L83" i="3"/>
  <c r="J116" i="3"/>
  <c r="H116" i="3"/>
  <c r="F116" i="3"/>
  <c r="D116" i="3"/>
  <c r="B54" i="3"/>
  <c r="L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S20" i="2"/>
  <c r="P20" i="2"/>
  <c r="N20" i="2"/>
  <c r="M20" i="2"/>
  <c r="L20" i="2"/>
  <c r="K20" i="2"/>
  <c r="J20" i="2"/>
  <c r="I20" i="2"/>
  <c r="H20" i="2"/>
  <c r="G20" i="2"/>
  <c r="F20" i="2"/>
  <c r="E20" i="2"/>
  <c r="C20" i="2"/>
  <c r="AR17" i="2"/>
  <c r="AL17" i="2"/>
  <c r="AJ17" i="2"/>
  <c r="AD17" i="2"/>
  <c r="AB17" i="2"/>
  <c r="M17" i="2"/>
  <c r="AQ17" i="2"/>
  <c r="AO17" i="2"/>
  <c r="AN17" i="2"/>
  <c r="AI17" i="2"/>
  <c r="AG17" i="2"/>
  <c r="AF17" i="2"/>
  <c r="AA17" i="2"/>
  <c r="S17" i="2"/>
  <c r="P17" i="2"/>
  <c r="H17" i="2"/>
  <c r="E17" i="2"/>
  <c r="C17" i="2"/>
  <c r="AP17" i="2"/>
  <c r="AM17" i="2"/>
  <c r="AK17" i="2"/>
  <c r="AH17" i="2"/>
  <c r="AE17" i="2"/>
  <c r="AC17" i="2"/>
  <c r="Z17" i="2"/>
  <c r="Y17" i="2"/>
  <c r="X17" i="2"/>
  <c r="W17" i="2"/>
  <c r="V17" i="2"/>
  <c r="U17" i="2"/>
  <c r="N17" i="2"/>
  <c r="L17" i="2"/>
  <c r="K17" i="2"/>
  <c r="J17" i="2"/>
  <c r="I17" i="2"/>
  <c r="G17" i="2"/>
  <c r="F17" i="2"/>
  <c r="L16" i="2"/>
  <c r="L15" i="2"/>
  <c r="L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S14" i="2"/>
  <c r="P14" i="2"/>
  <c r="N14" i="2"/>
  <c r="M14" i="2"/>
  <c r="K14" i="2"/>
  <c r="J14" i="2"/>
  <c r="I14" i="2"/>
  <c r="H14" i="2"/>
  <c r="G14" i="2"/>
  <c r="F14" i="2"/>
  <c r="E14" i="2"/>
  <c r="C14" i="2"/>
  <c r="L13" i="2"/>
  <c r="L12" i="2"/>
  <c r="L11" i="2" s="1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S11" i="2"/>
  <c r="P11" i="2"/>
  <c r="N11" i="2"/>
  <c r="M11" i="2"/>
  <c r="K11" i="2"/>
  <c r="J11" i="2"/>
  <c r="I11" i="2"/>
  <c r="H11" i="2"/>
  <c r="G11" i="2"/>
  <c r="F11" i="2"/>
  <c r="E11" i="2"/>
  <c r="C11" i="2"/>
  <c r="AQ8" i="2"/>
  <c r="AO8" i="2"/>
  <c r="AN8" i="2"/>
  <c r="AL8" i="2"/>
  <c r="AI8" i="2"/>
  <c r="AG8" i="2"/>
  <c r="AF8" i="2"/>
  <c r="AD8" i="2"/>
  <c r="AA8" i="2"/>
  <c r="S8" i="2"/>
  <c r="P8" i="2"/>
  <c r="M8" i="2"/>
  <c r="H8" i="2"/>
  <c r="E8" i="2"/>
  <c r="C8" i="2"/>
  <c r="L9" i="2"/>
  <c r="AR8" i="2"/>
  <c r="AP8" i="2"/>
  <c r="AM8" i="2"/>
  <c r="AK8" i="2"/>
  <c r="AJ8" i="2"/>
  <c r="AH8" i="2"/>
  <c r="AE8" i="2"/>
  <c r="AC8" i="2"/>
  <c r="AB8" i="2"/>
  <c r="Z8" i="2"/>
  <c r="Y8" i="2"/>
  <c r="X8" i="2"/>
  <c r="W8" i="2"/>
  <c r="V8" i="2"/>
  <c r="U8" i="2"/>
  <c r="N8" i="2"/>
  <c r="L8" i="2"/>
  <c r="K8" i="2"/>
  <c r="J8" i="2"/>
  <c r="I8" i="2"/>
  <c r="G8" i="2"/>
  <c r="F8" i="2"/>
  <c r="AR5" i="2"/>
  <c r="AP5" i="2"/>
  <c r="AM5" i="2"/>
  <c r="AJ5" i="2"/>
  <c r="AH5" i="2"/>
  <c r="AE5" i="2"/>
  <c r="AB5" i="2"/>
  <c r="Z5" i="2"/>
  <c r="W5" i="2"/>
  <c r="P5" i="2"/>
  <c r="N5" i="2"/>
  <c r="F5" i="2"/>
  <c r="L6" i="2"/>
  <c r="L5" i="2"/>
  <c r="AQ5" i="2"/>
  <c r="AO5" i="2"/>
  <c r="AN5" i="2"/>
  <c r="AL5" i="2"/>
  <c r="AK5" i="2"/>
  <c r="AI5" i="2"/>
  <c r="AG5" i="2"/>
  <c r="AF5" i="2"/>
  <c r="AD5" i="2"/>
  <c r="AC5" i="2"/>
  <c r="AA5" i="2"/>
  <c r="Y5" i="2"/>
  <c r="X5" i="2"/>
  <c r="V5" i="2"/>
  <c r="U5" i="2"/>
  <c r="S5" i="2"/>
  <c r="M5" i="2"/>
  <c r="K5" i="2"/>
  <c r="J5" i="2"/>
  <c r="I5" i="2"/>
  <c r="H5" i="2"/>
  <c r="G5" i="2"/>
  <c r="E5" i="2"/>
  <c r="C5" i="2"/>
  <c r="L379" i="1"/>
  <c r="K379" i="1"/>
  <c r="O379" i="1" s="1"/>
  <c r="I379" i="1"/>
  <c r="B379" i="1"/>
  <c r="AS378" i="1"/>
  <c r="U378" i="1"/>
  <c r="S378" i="1"/>
  <c r="P378" i="1"/>
  <c r="O378" i="1"/>
  <c r="L378" i="1"/>
  <c r="K378" i="1"/>
  <c r="J378" i="1"/>
  <c r="I378" i="1"/>
  <c r="H378" i="1"/>
  <c r="G378" i="1"/>
  <c r="E378" i="1"/>
  <c r="D378" i="1"/>
  <c r="C378" i="1"/>
  <c r="B378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S376" i="1"/>
  <c r="A376" i="1"/>
  <c r="U375" i="1"/>
  <c r="A375" i="1"/>
  <c r="U374" i="1"/>
  <c r="A374" i="1"/>
  <c r="U373" i="1"/>
  <c r="A373" i="1"/>
  <c r="U372" i="1"/>
  <c r="A372" i="1"/>
  <c r="U371" i="1"/>
  <c r="A371" i="1"/>
  <c r="U370" i="1"/>
  <c r="A370" i="1"/>
  <c r="U369" i="1"/>
  <c r="A369" i="1"/>
  <c r="U368" i="1"/>
  <c r="A368" i="1"/>
  <c r="U367" i="1"/>
  <c r="A367" i="1"/>
  <c r="U366" i="1"/>
  <c r="A366" i="1"/>
  <c r="U365" i="1"/>
  <c r="A365" i="1"/>
  <c r="U364" i="1"/>
  <c r="A364" i="1"/>
  <c r="U363" i="1"/>
  <c r="A363" i="1"/>
  <c r="U362" i="1"/>
  <c r="A362" i="1"/>
  <c r="U361" i="1"/>
  <c r="A361" i="1"/>
  <c r="U360" i="1"/>
  <c r="A360" i="1"/>
  <c r="U359" i="1"/>
  <c r="A359" i="1"/>
  <c r="U358" i="1"/>
  <c r="A358" i="1"/>
  <c r="U357" i="1"/>
  <c r="A357" i="1"/>
  <c r="U356" i="1"/>
  <c r="A356" i="1"/>
  <c r="U355" i="1"/>
  <c r="A355" i="1"/>
  <c r="U354" i="1"/>
  <c r="A354" i="1"/>
  <c r="U353" i="1"/>
  <c r="A353" i="1"/>
  <c r="U352" i="1"/>
  <c r="A352" i="1"/>
  <c r="U351" i="1"/>
  <c r="U376" i="1"/>
  <c r="A351" i="1"/>
  <c r="AS350" i="1"/>
  <c r="U350" i="1"/>
  <c r="S350" i="1"/>
  <c r="A350" i="1"/>
  <c r="A349" i="1"/>
  <c r="V348" i="1"/>
  <c r="Q348" i="1"/>
  <c r="A348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Q347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Q346" i="1"/>
  <c r="A346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Q345" i="1"/>
  <c r="A345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Q344" i="1"/>
  <c r="A344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Q343" i="1"/>
  <c r="A343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Q342" i="1"/>
  <c r="A342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Q341" i="1"/>
  <c r="A341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Q340" i="1"/>
  <c r="A340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Q339" i="1"/>
  <c r="A339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Q338" i="1"/>
  <c r="A338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Q337" i="1"/>
  <c r="A337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Q336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Q335" i="1"/>
  <c r="A335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Q334" i="1"/>
  <c r="A334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Q333" i="1"/>
  <c r="A333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Q332" i="1"/>
  <c r="A332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Q331" i="1"/>
  <c r="A331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Q330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Q329" i="1"/>
  <c r="A329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Q328" i="1"/>
  <c r="A328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Q327" i="1"/>
  <c r="A327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Q326" i="1"/>
  <c r="A326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Q325" i="1"/>
  <c r="A325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Q324" i="1"/>
  <c r="A324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Q323" i="1"/>
  <c r="A323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Q322" i="1"/>
  <c r="A322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Q321" i="1"/>
  <c r="A321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Q320" i="1"/>
  <c r="A320" i="1"/>
  <c r="AS319" i="1"/>
  <c r="U319" i="1"/>
  <c r="A319" i="1"/>
  <c r="A318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S317" i="1"/>
  <c r="A317" i="1"/>
  <c r="U309" i="1"/>
  <c r="A309" i="1"/>
  <c r="U308" i="1"/>
  <c r="A308" i="1"/>
  <c r="U307" i="1"/>
  <c r="A307" i="1"/>
  <c r="U306" i="1"/>
  <c r="A306" i="1"/>
  <c r="U305" i="1"/>
  <c r="A305" i="1"/>
  <c r="U304" i="1"/>
  <c r="A304" i="1"/>
  <c r="U303" i="1"/>
  <c r="U317" i="1"/>
  <c r="T303" i="1"/>
  <c r="T317" i="1"/>
  <c r="A303" i="1"/>
  <c r="AS302" i="1"/>
  <c r="U302" i="1"/>
  <c r="T302" i="1"/>
  <c r="S302" i="1"/>
  <c r="R302" i="1"/>
  <c r="A302" i="1"/>
  <c r="A301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S300" i="1"/>
  <c r="A300" i="1"/>
  <c r="U292" i="1"/>
  <c r="A292" i="1"/>
  <c r="U291" i="1"/>
  <c r="A291" i="1"/>
  <c r="U290" i="1"/>
  <c r="A290" i="1"/>
  <c r="U289" i="1"/>
  <c r="A289" i="1"/>
  <c r="U288" i="1"/>
  <c r="A288" i="1"/>
  <c r="U287" i="1"/>
  <c r="A287" i="1"/>
  <c r="U286" i="1"/>
  <c r="U300" i="1" s="1"/>
  <c r="T286" i="1"/>
  <c r="T300" i="1" s="1"/>
  <c r="A286" i="1"/>
  <c r="AS285" i="1"/>
  <c r="U285" i="1"/>
  <c r="T285" i="1"/>
  <c r="S285" i="1"/>
  <c r="R285" i="1"/>
  <c r="A285" i="1"/>
  <c r="A284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A283" i="1"/>
  <c r="A282" i="1"/>
  <c r="U281" i="1"/>
  <c r="A281" i="1"/>
  <c r="U280" i="1"/>
  <c r="A280" i="1"/>
  <c r="U279" i="1"/>
  <c r="A279" i="1"/>
  <c r="U278" i="1"/>
  <c r="A278" i="1"/>
  <c r="U277" i="1"/>
  <c r="A277" i="1"/>
  <c r="U276" i="1"/>
  <c r="U283" i="1"/>
  <c r="R276" i="1"/>
  <c r="R283" i="1" s="1"/>
  <c r="A276" i="1"/>
  <c r="AS275" i="1"/>
  <c r="U275" i="1"/>
  <c r="T275" i="1"/>
  <c r="S275" i="1"/>
  <c r="R275" i="1"/>
  <c r="A275" i="1"/>
  <c r="A274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T273" i="1"/>
  <c r="S273" i="1"/>
  <c r="A273" i="1"/>
  <c r="A272" i="1"/>
  <c r="U271" i="1"/>
  <c r="A271" i="1"/>
  <c r="U270" i="1"/>
  <c r="A270" i="1"/>
  <c r="U269" i="1"/>
  <c r="A269" i="1"/>
  <c r="U268" i="1"/>
  <c r="A268" i="1"/>
  <c r="U267" i="1"/>
  <c r="A267" i="1"/>
  <c r="U266" i="1"/>
  <c r="U273" i="1"/>
  <c r="R266" i="1"/>
  <c r="R273" i="1" s="1"/>
  <c r="A266" i="1"/>
  <c r="AS265" i="1"/>
  <c r="U265" i="1"/>
  <c r="T265" i="1"/>
  <c r="S265" i="1"/>
  <c r="R265" i="1"/>
  <c r="A265" i="1"/>
  <c r="A264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P263" i="1"/>
  <c r="N263" i="1"/>
  <c r="M263" i="1"/>
  <c r="J263" i="1"/>
  <c r="H263" i="1"/>
  <c r="F263" i="1"/>
  <c r="E263" i="1"/>
  <c r="D263" i="1"/>
  <c r="C263" i="1"/>
  <c r="A262" i="1"/>
  <c r="U261" i="1"/>
  <c r="U263" i="1"/>
  <c r="R261" i="1"/>
  <c r="R263" i="1"/>
  <c r="L261" i="1"/>
  <c r="K261" i="1"/>
  <c r="O261" i="1" s="1"/>
  <c r="G261" i="1"/>
  <c r="I261" i="1"/>
  <c r="B261" i="1"/>
  <c r="A261" i="1"/>
  <c r="L260" i="1"/>
  <c r="K260" i="1"/>
  <c r="B260" i="1"/>
  <c r="B263" i="1"/>
  <c r="A260" i="1"/>
  <c r="AS259" i="1"/>
  <c r="U259" i="1"/>
  <c r="T259" i="1"/>
  <c r="S259" i="1"/>
  <c r="R259" i="1"/>
  <c r="P259" i="1"/>
  <c r="O259" i="1"/>
  <c r="L259" i="1"/>
  <c r="K259" i="1"/>
  <c r="J259" i="1"/>
  <c r="I259" i="1"/>
  <c r="H259" i="1"/>
  <c r="G259" i="1"/>
  <c r="E259" i="1"/>
  <c r="D259" i="1"/>
  <c r="C259" i="1"/>
  <c r="B259" i="1"/>
  <c r="A258" i="1"/>
  <c r="A257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P256" i="1"/>
  <c r="N256" i="1"/>
  <c r="M256" i="1"/>
  <c r="J256" i="1"/>
  <c r="H256" i="1"/>
  <c r="F256" i="1"/>
  <c r="E256" i="1"/>
  <c r="D256" i="1"/>
  <c r="C256" i="1"/>
  <c r="U255" i="1"/>
  <c r="R255" i="1"/>
  <c r="L255" i="1"/>
  <c r="K255" i="1"/>
  <c r="B255" i="1"/>
  <c r="U254" i="1"/>
  <c r="U256" i="1"/>
  <c r="R254" i="1"/>
  <c r="R256" i="1"/>
  <c r="L254" i="1"/>
  <c r="K254" i="1"/>
  <c r="B254" i="1"/>
  <c r="B256" i="1"/>
  <c r="AS253" i="1"/>
  <c r="U253" i="1"/>
  <c r="T253" i="1"/>
  <c r="S253" i="1"/>
  <c r="R253" i="1"/>
  <c r="P253" i="1"/>
  <c r="O253" i="1"/>
  <c r="L253" i="1"/>
  <c r="K253" i="1"/>
  <c r="J253" i="1"/>
  <c r="I253" i="1"/>
  <c r="H253" i="1"/>
  <c r="G253" i="1"/>
  <c r="E253" i="1"/>
  <c r="D253" i="1"/>
  <c r="C253" i="1"/>
  <c r="B253" i="1"/>
  <c r="A252" i="1"/>
  <c r="A251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P250" i="1"/>
  <c r="N250" i="1"/>
  <c r="M250" i="1"/>
  <c r="J250" i="1"/>
  <c r="H250" i="1"/>
  <c r="F250" i="1"/>
  <c r="E250" i="1"/>
  <c r="D250" i="1"/>
  <c r="C250" i="1"/>
  <c r="U249" i="1"/>
  <c r="R249" i="1"/>
  <c r="L249" i="1"/>
  <c r="K249" i="1"/>
  <c r="B249" i="1"/>
  <c r="U248" i="1"/>
  <c r="R248" i="1"/>
  <c r="L248" i="1"/>
  <c r="K248" i="1"/>
  <c r="I248" i="1"/>
  <c r="B248" i="1"/>
  <c r="U247" i="1"/>
  <c r="R247" i="1"/>
  <c r="L247" i="1"/>
  <c r="K247" i="1"/>
  <c r="I247" i="1"/>
  <c r="B247" i="1"/>
  <c r="U246" i="1"/>
  <c r="U250" i="1" s="1"/>
  <c r="R246" i="1"/>
  <c r="R250" i="1"/>
  <c r="L246" i="1"/>
  <c r="L250" i="1" s="1"/>
  <c r="K246" i="1"/>
  <c r="I246" i="1"/>
  <c r="B246" i="1"/>
  <c r="B250" i="1"/>
  <c r="AS245" i="1"/>
  <c r="U245" i="1"/>
  <c r="T245" i="1"/>
  <c r="S245" i="1"/>
  <c r="R245" i="1"/>
  <c r="P245" i="1"/>
  <c r="O245" i="1"/>
  <c r="L245" i="1"/>
  <c r="K245" i="1"/>
  <c r="J245" i="1"/>
  <c r="I245" i="1"/>
  <c r="H245" i="1"/>
  <c r="G245" i="1"/>
  <c r="E245" i="1"/>
  <c r="D245" i="1"/>
  <c r="C245" i="1"/>
  <c r="B245" i="1"/>
  <c r="A244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Y379" i="1" s="1"/>
  <c r="X243" i="1"/>
  <c r="W243" i="1"/>
  <c r="V243" i="1"/>
  <c r="T243" i="1"/>
  <c r="S243" i="1"/>
  <c r="S379" i="1" s="1"/>
  <c r="P243" i="1"/>
  <c r="P379" i="1"/>
  <c r="N243" i="1"/>
  <c r="M243" i="1"/>
  <c r="M379" i="1" s="1"/>
  <c r="J243" i="1"/>
  <c r="H243" i="1"/>
  <c r="F243" i="1"/>
  <c r="E243" i="1"/>
  <c r="D243" i="1"/>
  <c r="C243" i="1"/>
  <c r="U242" i="1"/>
  <c r="R242" i="1"/>
  <c r="L242" i="1"/>
  <c r="K242" i="1"/>
  <c r="O242" i="1"/>
  <c r="I242" i="1"/>
  <c r="G242" i="1"/>
  <c r="B242" i="1"/>
  <c r="U241" i="1"/>
  <c r="U243" i="1" s="1"/>
  <c r="R241" i="1"/>
  <c r="R243" i="1"/>
  <c r="L241" i="1"/>
  <c r="L243" i="1" s="1"/>
  <c r="K241" i="1"/>
  <c r="K243" i="1" s="1"/>
  <c r="O241" i="1"/>
  <c r="O243" i="1"/>
  <c r="I241" i="1"/>
  <c r="G241" i="1"/>
  <c r="G243" i="1"/>
  <c r="B241" i="1"/>
  <c r="B243" i="1" s="1"/>
  <c r="AS240" i="1"/>
  <c r="U240" i="1"/>
  <c r="T240" i="1"/>
  <c r="S240" i="1"/>
  <c r="R240" i="1"/>
  <c r="P240" i="1"/>
  <c r="O240" i="1"/>
  <c r="L240" i="1"/>
  <c r="K240" i="1"/>
  <c r="J240" i="1"/>
  <c r="I240" i="1"/>
  <c r="H240" i="1"/>
  <c r="G240" i="1"/>
  <c r="E240" i="1"/>
  <c r="D240" i="1"/>
  <c r="C240" i="1"/>
  <c r="B240" i="1"/>
  <c r="A239" i="1"/>
  <c r="A238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S237" i="1"/>
  <c r="P237" i="1"/>
  <c r="M237" i="1"/>
  <c r="J237" i="1"/>
  <c r="H237" i="1"/>
  <c r="F237" i="1"/>
  <c r="E237" i="1"/>
  <c r="A236" i="1"/>
  <c r="U235" i="1"/>
  <c r="L235" i="1"/>
  <c r="AS234" i="1"/>
  <c r="U234" i="1"/>
  <c r="S234" i="1"/>
  <c r="P234" i="1"/>
  <c r="L234" i="1"/>
  <c r="J234" i="1"/>
  <c r="H234" i="1"/>
  <c r="E234" i="1"/>
  <c r="C234" i="1"/>
  <c r="A233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S232" i="1"/>
  <c r="P232" i="1"/>
  <c r="N232" i="1"/>
  <c r="M232" i="1"/>
  <c r="J232" i="1"/>
  <c r="H232" i="1"/>
  <c r="F232" i="1"/>
  <c r="E232" i="1"/>
  <c r="C232" i="1"/>
  <c r="A231" i="1"/>
  <c r="A230" i="1"/>
  <c r="A229" i="1"/>
  <c r="U228" i="1"/>
  <c r="L228" i="1"/>
  <c r="U227" i="1"/>
  <c r="L227" i="1"/>
  <c r="U226" i="1"/>
  <c r="L226" i="1"/>
  <c r="U225" i="1"/>
  <c r="L225" i="1"/>
  <c r="U224" i="1"/>
  <c r="U232" i="1" s="1"/>
  <c r="L224" i="1"/>
  <c r="L232" i="1" s="1"/>
  <c r="AS223" i="1"/>
  <c r="U223" i="1"/>
  <c r="S223" i="1"/>
  <c r="P223" i="1"/>
  <c r="L223" i="1"/>
  <c r="J223" i="1"/>
  <c r="H223" i="1"/>
  <c r="E223" i="1"/>
  <c r="C223" i="1"/>
  <c r="A222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X221" i="1"/>
  <c r="W221" i="1"/>
  <c r="V221" i="1"/>
  <c r="T221" i="1"/>
  <c r="S221" i="1"/>
  <c r="P221" i="1"/>
  <c r="N221" i="1"/>
  <c r="M221" i="1"/>
  <c r="K221" i="1"/>
  <c r="J221" i="1"/>
  <c r="H221" i="1"/>
  <c r="F221" i="1"/>
  <c r="E221" i="1"/>
  <c r="D221" i="1"/>
  <c r="C221" i="1"/>
  <c r="C237" i="1"/>
  <c r="Y220" i="1"/>
  <c r="U220" i="1"/>
  <c r="R220" i="1"/>
  <c r="O220" i="1"/>
  <c r="L220" i="1"/>
  <c r="I220" i="1"/>
  <c r="G220" i="1"/>
  <c r="B220" i="1"/>
  <c r="Y219" i="1"/>
  <c r="U219" i="1"/>
  <c r="R219" i="1"/>
  <c r="O219" i="1"/>
  <c r="L219" i="1"/>
  <c r="I219" i="1"/>
  <c r="G219" i="1"/>
  <c r="B219" i="1"/>
  <c r="Y218" i="1"/>
  <c r="U218" i="1"/>
  <c r="R218" i="1"/>
  <c r="O218" i="1"/>
  <c r="L218" i="1"/>
  <c r="I218" i="1"/>
  <c r="G218" i="1"/>
  <c r="B218" i="1"/>
  <c r="Y217" i="1"/>
  <c r="U217" i="1"/>
  <c r="R217" i="1"/>
  <c r="O217" i="1"/>
  <c r="L217" i="1"/>
  <c r="I217" i="1"/>
  <c r="G217" i="1"/>
  <c r="B217" i="1"/>
  <c r="Y216" i="1"/>
  <c r="U216" i="1"/>
  <c r="R216" i="1"/>
  <c r="O216" i="1"/>
  <c r="L216" i="1"/>
  <c r="I216" i="1"/>
  <c r="G216" i="1"/>
  <c r="B216" i="1"/>
  <c r="Y215" i="1"/>
  <c r="U215" i="1"/>
  <c r="R215" i="1"/>
  <c r="O215" i="1"/>
  <c r="L215" i="1"/>
  <c r="I215" i="1"/>
  <c r="G215" i="1"/>
  <c r="B215" i="1"/>
  <c r="Y214" i="1"/>
  <c r="U214" i="1"/>
  <c r="R214" i="1"/>
  <c r="O214" i="1"/>
  <c r="L214" i="1"/>
  <c r="I214" i="1"/>
  <c r="G214" i="1"/>
  <c r="B214" i="1"/>
  <c r="Y213" i="1"/>
  <c r="U213" i="1"/>
  <c r="R213" i="1"/>
  <c r="O213" i="1"/>
  <c r="L213" i="1"/>
  <c r="I213" i="1"/>
  <c r="G213" i="1"/>
  <c r="B213" i="1"/>
  <c r="Y212" i="1"/>
  <c r="U212" i="1"/>
  <c r="R212" i="1"/>
  <c r="A212" i="1"/>
  <c r="Y211" i="1"/>
  <c r="U211" i="1"/>
  <c r="R211" i="1"/>
  <c r="O211" i="1"/>
  <c r="L211" i="1"/>
  <c r="I211" i="1"/>
  <c r="G211" i="1"/>
  <c r="B211" i="1"/>
  <c r="O210" i="1"/>
  <c r="L210" i="1"/>
  <c r="I210" i="1"/>
  <c r="G210" i="1"/>
  <c r="B210" i="1"/>
  <c r="Y209" i="1"/>
  <c r="U209" i="1"/>
  <c r="R209" i="1"/>
  <c r="O209" i="1"/>
  <c r="L209" i="1"/>
  <c r="I209" i="1"/>
  <c r="G209" i="1"/>
  <c r="B209" i="1"/>
  <c r="Y208" i="1"/>
  <c r="U208" i="1"/>
  <c r="R208" i="1"/>
  <c r="O208" i="1"/>
  <c r="L208" i="1"/>
  <c r="I208" i="1"/>
  <c r="G208" i="1"/>
  <c r="B208" i="1"/>
  <c r="Y207" i="1"/>
  <c r="U207" i="1"/>
  <c r="R207" i="1"/>
  <c r="O207" i="1"/>
  <c r="L207" i="1"/>
  <c r="I207" i="1"/>
  <c r="G207" i="1"/>
  <c r="B207" i="1"/>
  <c r="A206" i="1"/>
  <c r="Y205" i="1"/>
  <c r="U205" i="1"/>
  <c r="R205" i="1"/>
  <c r="O205" i="1"/>
  <c r="L205" i="1"/>
  <c r="I205" i="1"/>
  <c r="G205" i="1"/>
  <c r="B205" i="1"/>
  <c r="Y204" i="1"/>
  <c r="U204" i="1"/>
  <c r="R204" i="1"/>
  <c r="O204" i="1"/>
  <c r="L204" i="1"/>
  <c r="I204" i="1"/>
  <c r="G204" i="1"/>
  <c r="B204" i="1"/>
  <c r="O203" i="1"/>
  <c r="L203" i="1"/>
  <c r="I203" i="1"/>
  <c r="G203" i="1"/>
  <c r="B203" i="1"/>
  <c r="Y202" i="1"/>
  <c r="U202" i="1"/>
  <c r="R202" i="1"/>
  <c r="O202" i="1"/>
  <c r="L202" i="1"/>
  <c r="I202" i="1"/>
  <c r="G202" i="1"/>
  <c r="B202" i="1"/>
  <c r="Y201" i="1"/>
  <c r="U201" i="1"/>
  <c r="R201" i="1"/>
  <c r="O201" i="1"/>
  <c r="L201" i="1"/>
  <c r="I201" i="1"/>
  <c r="G201" i="1"/>
  <c r="B201" i="1"/>
  <c r="Y200" i="1"/>
  <c r="U200" i="1"/>
  <c r="R200" i="1"/>
  <c r="O200" i="1"/>
  <c r="L200" i="1"/>
  <c r="I200" i="1"/>
  <c r="G200" i="1"/>
  <c r="B200" i="1"/>
  <c r="Y199" i="1"/>
  <c r="U199" i="1"/>
  <c r="R199" i="1"/>
  <c r="O199" i="1"/>
  <c r="L199" i="1"/>
  <c r="I199" i="1"/>
  <c r="G199" i="1"/>
  <c r="B199" i="1"/>
  <c r="Y198" i="1"/>
  <c r="U198" i="1"/>
  <c r="R198" i="1"/>
  <c r="O198" i="1"/>
  <c r="L198" i="1"/>
  <c r="I198" i="1"/>
  <c r="G198" i="1"/>
  <c r="B198" i="1"/>
  <c r="Y197" i="1"/>
  <c r="U197" i="1"/>
  <c r="R197" i="1"/>
  <c r="O197" i="1"/>
  <c r="L197" i="1"/>
  <c r="I197" i="1"/>
  <c r="G197" i="1"/>
  <c r="B197" i="1"/>
  <c r="Y196" i="1"/>
  <c r="U196" i="1"/>
  <c r="R196" i="1"/>
  <c r="O196" i="1"/>
  <c r="L196" i="1"/>
  <c r="I196" i="1"/>
  <c r="G196" i="1"/>
  <c r="B196" i="1"/>
  <c r="Y195" i="1"/>
  <c r="U195" i="1"/>
  <c r="R195" i="1"/>
  <c r="O195" i="1"/>
  <c r="L195" i="1"/>
  <c r="I195" i="1"/>
  <c r="G195" i="1"/>
  <c r="B195" i="1"/>
  <c r="Y194" i="1"/>
  <c r="U194" i="1"/>
  <c r="R194" i="1"/>
  <c r="O194" i="1"/>
  <c r="L194" i="1"/>
  <c r="I194" i="1"/>
  <c r="G194" i="1"/>
  <c r="B194" i="1"/>
  <c r="Y193" i="1"/>
  <c r="Y221" i="1"/>
  <c r="U193" i="1"/>
  <c r="R193" i="1"/>
  <c r="O193" i="1"/>
  <c r="O221" i="1"/>
  <c r="L193" i="1"/>
  <c r="L221" i="1"/>
  <c r="I193" i="1"/>
  <c r="G193" i="1"/>
  <c r="G221" i="1"/>
  <c r="B193" i="1"/>
  <c r="U192" i="1"/>
  <c r="L192" i="1"/>
  <c r="AS191" i="1"/>
  <c r="U191" i="1"/>
  <c r="T191" i="1"/>
  <c r="S191" i="1"/>
  <c r="R191" i="1"/>
  <c r="P191" i="1"/>
  <c r="O191" i="1"/>
  <c r="L191" i="1"/>
  <c r="K191" i="1"/>
  <c r="J191" i="1"/>
  <c r="I191" i="1"/>
  <c r="H191" i="1"/>
  <c r="G191" i="1"/>
  <c r="E191" i="1"/>
  <c r="D191" i="1"/>
  <c r="C191" i="1"/>
  <c r="B191" i="1"/>
  <c r="A190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A189" i="1"/>
  <c r="A188" i="1"/>
  <c r="A187" i="1"/>
  <c r="A186" i="1"/>
  <c r="A185" i="1"/>
  <c r="A184" i="1"/>
  <c r="A183" i="1"/>
  <c r="A182" i="1"/>
  <c r="A181" i="1"/>
  <c r="A180" i="1"/>
  <c r="A179" i="1"/>
  <c r="A177" i="1"/>
  <c r="A176" i="1"/>
  <c r="A175" i="1"/>
  <c r="A173" i="1"/>
  <c r="A172" i="1"/>
  <c r="A170" i="1"/>
  <c r="A169" i="1"/>
  <c r="A168" i="1"/>
  <c r="A167" i="1"/>
  <c r="A166" i="1"/>
  <c r="A165" i="1"/>
  <c r="A164" i="1"/>
  <c r="A163" i="1"/>
  <c r="A162" i="1"/>
  <c r="A161" i="1"/>
  <c r="AS160" i="1"/>
  <c r="U160" i="1"/>
  <c r="T160" i="1"/>
  <c r="A160" i="1"/>
  <c r="A159" i="1"/>
  <c r="AR158" i="1"/>
  <c r="AQ158" i="1"/>
  <c r="AQ348" i="1" s="1"/>
  <c r="AP158" i="1"/>
  <c r="AP348" i="1"/>
  <c r="AO158" i="1"/>
  <c r="AO348" i="1" s="1"/>
  <c r="AN158" i="1"/>
  <c r="AN348" i="1" s="1"/>
  <c r="AM158" i="1"/>
  <c r="AM348" i="1" s="1"/>
  <c r="AL158" i="1"/>
  <c r="AL348" i="1" s="1"/>
  <c r="AK158" i="1"/>
  <c r="AJ158" i="1"/>
  <c r="AI158" i="1"/>
  <c r="AI348" i="1" s="1"/>
  <c r="AH158" i="1"/>
  <c r="AH348" i="1"/>
  <c r="AG158" i="1"/>
  <c r="AG348" i="1" s="1"/>
  <c r="AF158" i="1"/>
  <c r="AF348" i="1" s="1"/>
  <c r="AE158" i="1"/>
  <c r="AE348" i="1" s="1"/>
  <c r="AD158" i="1"/>
  <c r="AD348" i="1" s="1"/>
  <c r="AC158" i="1"/>
  <c r="AB158" i="1"/>
  <c r="AA158" i="1"/>
  <c r="AA348" i="1" s="1"/>
  <c r="Z158" i="1"/>
  <c r="Y158" i="1"/>
  <c r="Y348" i="1" s="1"/>
  <c r="X158" i="1"/>
  <c r="X348" i="1" s="1"/>
  <c r="W158" i="1"/>
  <c r="W348" i="1" s="1"/>
  <c r="V158" i="1"/>
  <c r="T158" i="1"/>
  <c r="S158" i="1"/>
  <c r="P158" i="1"/>
  <c r="N158" i="1"/>
  <c r="M158" i="1"/>
  <c r="K158" i="1"/>
  <c r="J158" i="1"/>
  <c r="H158" i="1"/>
  <c r="F158" i="1"/>
  <c r="E158" i="1"/>
  <c r="D158" i="1"/>
  <c r="C158" i="1"/>
  <c r="U157" i="1"/>
  <c r="R157" i="1"/>
  <c r="O157" i="1"/>
  <c r="L157" i="1"/>
  <c r="I157" i="1"/>
  <c r="G157" i="1"/>
  <c r="B157" i="1"/>
  <c r="U156" i="1"/>
  <c r="R156" i="1"/>
  <c r="O156" i="1"/>
  <c r="L156" i="1"/>
  <c r="I156" i="1"/>
  <c r="G156" i="1"/>
  <c r="B156" i="1"/>
  <c r="U155" i="1"/>
  <c r="R155" i="1"/>
  <c r="O155" i="1"/>
  <c r="L155" i="1"/>
  <c r="I155" i="1"/>
  <c r="G155" i="1"/>
  <c r="B155" i="1"/>
  <c r="U154" i="1"/>
  <c r="R154" i="1"/>
  <c r="O154" i="1"/>
  <c r="L154" i="1"/>
  <c r="I154" i="1"/>
  <c r="G154" i="1"/>
  <c r="B154" i="1"/>
  <c r="U153" i="1"/>
  <c r="R153" i="1"/>
  <c r="O153" i="1"/>
  <c r="L153" i="1"/>
  <c r="I153" i="1"/>
  <c r="G153" i="1"/>
  <c r="B153" i="1"/>
  <c r="U152" i="1"/>
  <c r="R152" i="1"/>
  <c r="O152" i="1"/>
  <c r="B152" i="1"/>
  <c r="U151" i="1"/>
  <c r="R151" i="1"/>
  <c r="O151" i="1"/>
  <c r="L151" i="1"/>
  <c r="I151" i="1"/>
  <c r="G151" i="1"/>
  <c r="B151" i="1"/>
  <c r="U150" i="1"/>
  <c r="R150" i="1"/>
  <c r="O150" i="1"/>
  <c r="L150" i="1"/>
  <c r="I150" i="1"/>
  <c r="G150" i="1"/>
  <c r="B150" i="1"/>
  <c r="U149" i="1"/>
  <c r="R149" i="1"/>
  <c r="A149" i="1"/>
  <c r="U148" i="1"/>
  <c r="R148" i="1"/>
  <c r="O148" i="1"/>
  <c r="L148" i="1"/>
  <c r="I148" i="1"/>
  <c r="G148" i="1"/>
  <c r="B148" i="1"/>
  <c r="O147" i="1"/>
  <c r="L147" i="1"/>
  <c r="I147" i="1"/>
  <c r="G147" i="1"/>
  <c r="B147" i="1"/>
  <c r="U146" i="1"/>
  <c r="R146" i="1"/>
  <c r="O146" i="1"/>
  <c r="L146" i="1"/>
  <c r="I146" i="1"/>
  <c r="G146" i="1"/>
  <c r="B146" i="1"/>
  <c r="U145" i="1"/>
  <c r="R145" i="1"/>
  <c r="O145" i="1"/>
  <c r="L145" i="1"/>
  <c r="I145" i="1"/>
  <c r="G145" i="1"/>
  <c r="B145" i="1"/>
  <c r="U144" i="1"/>
  <c r="R144" i="1"/>
  <c r="O144" i="1"/>
  <c r="L144" i="1"/>
  <c r="I144" i="1"/>
  <c r="G144" i="1"/>
  <c r="B144" i="1"/>
  <c r="U142" i="1"/>
  <c r="R142" i="1"/>
  <c r="O142" i="1"/>
  <c r="L142" i="1"/>
  <c r="I142" i="1"/>
  <c r="G142" i="1"/>
  <c r="B142" i="1"/>
  <c r="U141" i="1"/>
  <c r="R141" i="1"/>
  <c r="O141" i="1"/>
  <c r="L141" i="1"/>
  <c r="I141" i="1"/>
  <c r="G141" i="1"/>
  <c r="B141" i="1"/>
  <c r="O140" i="1"/>
  <c r="L140" i="1"/>
  <c r="I140" i="1"/>
  <c r="G140" i="1"/>
  <c r="B140" i="1"/>
  <c r="U139" i="1"/>
  <c r="R139" i="1"/>
  <c r="O139" i="1"/>
  <c r="L139" i="1"/>
  <c r="I139" i="1"/>
  <c r="G139" i="1"/>
  <c r="B139" i="1"/>
  <c r="U138" i="1"/>
  <c r="R138" i="1"/>
  <c r="O138" i="1"/>
  <c r="L138" i="1"/>
  <c r="I138" i="1"/>
  <c r="G138" i="1"/>
  <c r="B138" i="1"/>
  <c r="U137" i="1"/>
  <c r="R137" i="1"/>
  <c r="O137" i="1"/>
  <c r="L137" i="1"/>
  <c r="I137" i="1"/>
  <c r="G137" i="1"/>
  <c r="B137" i="1"/>
  <c r="U136" i="1"/>
  <c r="R136" i="1"/>
  <c r="O136" i="1"/>
  <c r="L136" i="1"/>
  <c r="I136" i="1"/>
  <c r="G136" i="1"/>
  <c r="B136" i="1"/>
  <c r="U135" i="1"/>
  <c r="R135" i="1"/>
  <c r="O135" i="1"/>
  <c r="L135" i="1"/>
  <c r="I135" i="1"/>
  <c r="G135" i="1"/>
  <c r="B135" i="1"/>
  <c r="U134" i="1"/>
  <c r="R134" i="1"/>
  <c r="O134" i="1"/>
  <c r="L134" i="1"/>
  <c r="I134" i="1"/>
  <c r="G134" i="1"/>
  <c r="B134" i="1"/>
  <c r="U133" i="1"/>
  <c r="R133" i="1"/>
  <c r="O133" i="1"/>
  <c r="L133" i="1"/>
  <c r="I133" i="1"/>
  <c r="G133" i="1"/>
  <c r="B133" i="1"/>
  <c r="U132" i="1"/>
  <c r="R132" i="1"/>
  <c r="O132" i="1"/>
  <c r="L132" i="1"/>
  <c r="I132" i="1"/>
  <c r="G132" i="1"/>
  <c r="B132" i="1"/>
  <c r="U131" i="1"/>
  <c r="R131" i="1"/>
  <c r="O131" i="1"/>
  <c r="L131" i="1"/>
  <c r="I131" i="1"/>
  <c r="G131" i="1"/>
  <c r="B131" i="1"/>
  <c r="U130" i="1"/>
  <c r="U158" i="1" s="1"/>
  <c r="R130" i="1"/>
  <c r="R158" i="1"/>
  <c r="O130" i="1"/>
  <c r="L130" i="1"/>
  <c r="I130" i="1"/>
  <c r="I158" i="1"/>
  <c r="G130" i="1"/>
  <c r="B130" i="1"/>
  <c r="B158" i="1" s="1"/>
  <c r="AS129" i="1"/>
  <c r="U129" i="1"/>
  <c r="T129" i="1"/>
  <c r="S129" i="1"/>
  <c r="R129" i="1"/>
  <c r="P129" i="1"/>
  <c r="O129" i="1"/>
  <c r="L129" i="1"/>
  <c r="K129" i="1"/>
  <c r="J129" i="1"/>
  <c r="I129" i="1"/>
  <c r="H129" i="1"/>
  <c r="G129" i="1"/>
  <c r="E129" i="1"/>
  <c r="D129" i="1"/>
  <c r="C129" i="1"/>
  <c r="B129" i="1"/>
  <c r="A128" i="1"/>
  <c r="A127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V116" i="1"/>
  <c r="S126" i="1"/>
  <c r="A126" i="1"/>
  <c r="U125" i="1"/>
  <c r="A125" i="1"/>
  <c r="U124" i="1"/>
  <c r="A124" i="1"/>
  <c r="U123" i="1"/>
  <c r="A123" i="1"/>
  <c r="U122" i="1"/>
  <c r="A122" i="1"/>
  <c r="U121" i="1"/>
  <c r="A121" i="1"/>
  <c r="U120" i="1"/>
  <c r="A120" i="1"/>
  <c r="U119" i="1"/>
  <c r="R119" i="1"/>
  <c r="R126" i="1"/>
  <c r="A119" i="1"/>
  <c r="AS118" i="1"/>
  <c r="U118" i="1"/>
  <c r="S118" i="1"/>
  <c r="R118" i="1"/>
  <c r="A118" i="1"/>
  <c r="A117" i="1"/>
  <c r="U116" i="1"/>
  <c r="L116" i="1"/>
  <c r="K116" i="1"/>
  <c r="O116" i="1"/>
  <c r="B116" i="1"/>
  <c r="AS115" i="1"/>
  <c r="U115" i="1"/>
  <c r="S115" i="1"/>
  <c r="P115" i="1"/>
  <c r="O115" i="1"/>
  <c r="L115" i="1"/>
  <c r="K115" i="1"/>
  <c r="J115" i="1"/>
  <c r="I115" i="1"/>
  <c r="H115" i="1"/>
  <c r="G115" i="1"/>
  <c r="E115" i="1"/>
  <c r="D115" i="1"/>
  <c r="C115" i="1"/>
  <c r="B115" i="1"/>
  <c r="A114" i="1"/>
  <c r="A113" i="1"/>
  <c r="Y112" i="1"/>
  <c r="P112" i="1"/>
  <c r="N112" i="1"/>
  <c r="M112" i="1"/>
  <c r="J112" i="1"/>
  <c r="H112" i="1"/>
  <c r="F112" i="1"/>
  <c r="E112" i="1"/>
  <c r="C112" i="1"/>
  <c r="V111" i="1"/>
  <c r="Q111" i="1"/>
  <c r="A111" i="1"/>
  <c r="V110" i="1"/>
  <c r="Q110" i="1"/>
  <c r="A110" i="1"/>
  <c r="V109" i="1"/>
  <c r="Q109" i="1"/>
  <c r="A109" i="1"/>
  <c r="V108" i="1"/>
  <c r="Q108" i="1"/>
  <c r="A108" i="1"/>
  <c r="V107" i="1"/>
  <c r="Q107" i="1"/>
  <c r="A107" i="1"/>
  <c r="V106" i="1"/>
  <c r="Q106" i="1"/>
  <c r="A106" i="1"/>
  <c r="V105" i="1"/>
  <c r="Q105" i="1"/>
  <c r="A105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X104" i="1"/>
  <c r="W104" i="1"/>
  <c r="V104" i="1"/>
  <c r="U104" i="1"/>
  <c r="S104" i="1"/>
  <c r="L104" i="1"/>
  <c r="A104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X103" i="1"/>
  <c r="W103" i="1"/>
  <c r="V103" i="1"/>
  <c r="U103" i="1"/>
  <c r="S103" i="1"/>
  <c r="Q103" i="1"/>
  <c r="L103" i="1"/>
  <c r="V102" i="1"/>
  <c r="Q102" i="1"/>
  <c r="A102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X101" i="1"/>
  <c r="W101" i="1"/>
  <c r="V101" i="1"/>
  <c r="U101" i="1"/>
  <c r="S101" i="1"/>
  <c r="Q101" i="1"/>
  <c r="L101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X100" i="1"/>
  <c r="W100" i="1"/>
  <c r="V100" i="1"/>
  <c r="U100" i="1"/>
  <c r="S100" i="1"/>
  <c r="Q100" i="1"/>
  <c r="L100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X99" i="1"/>
  <c r="W99" i="1"/>
  <c r="V99" i="1"/>
  <c r="U99" i="1"/>
  <c r="S99" i="1"/>
  <c r="Q99" i="1"/>
  <c r="L99" i="1"/>
  <c r="AR98" i="1"/>
  <c r="AQ98" i="1"/>
  <c r="AP98" i="1"/>
  <c r="AP112" i="1"/>
  <c r="AO98" i="1"/>
  <c r="AO112" i="1"/>
  <c r="AN98" i="1"/>
  <c r="AM98" i="1"/>
  <c r="AL98" i="1"/>
  <c r="AK98" i="1"/>
  <c r="AJ98" i="1"/>
  <c r="AI98" i="1"/>
  <c r="AI112" i="1" s="1"/>
  <c r="AH98" i="1"/>
  <c r="AH112" i="1"/>
  <c r="AG98" i="1"/>
  <c r="AG112" i="1"/>
  <c r="AF98" i="1"/>
  <c r="AF112" i="1" s="1"/>
  <c r="AE98" i="1"/>
  <c r="AD98" i="1"/>
  <c r="AC98" i="1"/>
  <c r="AB98" i="1"/>
  <c r="AA98" i="1"/>
  <c r="Z98" i="1"/>
  <c r="Z112" i="1"/>
  <c r="X98" i="1"/>
  <c r="X112" i="1"/>
  <c r="W98" i="1"/>
  <c r="W112" i="1" s="1"/>
  <c r="V98" i="1"/>
  <c r="U98" i="1"/>
  <c r="U112" i="1" s="1"/>
  <c r="T98" i="1"/>
  <c r="T112" i="1"/>
  <c r="S98" i="1"/>
  <c r="Q98" i="1"/>
  <c r="L98" i="1"/>
  <c r="AS97" i="1"/>
  <c r="U97" i="1"/>
  <c r="T97" i="1"/>
  <c r="S97" i="1"/>
  <c r="R97" i="1"/>
  <c r="P97" i="1"/>
  <c r="L97" i="1"/>
  <c r="J97" i="1"/>
  <c r="H97" i="1"/>
  <c r="E97" i="1"/>
  <c r="C97" i="1"/>
  <c r="A96" i="1"/>
  <c r="A95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S94" i="1"/>
  <c r="P94" i="1"/>
  <c r="N94" i="1"/>
  <c r="M94" i="1"/>
  <c r="J94" i="1"/>
  <c r="H94" i="1"/>
  <c r="F94" i="1"/>
  <c r="E94" i="1"/>
  <c r="C94" i="1"/>
  <c r="A94" i="1"/>
  <c r="U93" i="1"/>
  <c r="U92" i="1"/>
  <c r="U94" i="1" s="1"/>
  <c r="L92" i="1"/>
  <c r="L94" i="1" s="1"/>
  <c r="AS91" i="1"/>
  <c r="U91" i="1"/>
  <c r="T91" i="1"/>
  <c r="S91" i="1"/>
  <c r="R91" i="1"/>
  <c r="P91" i="1"/>
  <c r="O91" i="1"/>
  <c r="L91" i="1"/>
  <c r="K91" i="1"/>
  <c r="J91" i="1"/>
  <c r="I91" i="1"/>
  <c r="H91" i="1"/>
  <c r="G91" i="1"/>
  <c r="E91" i="1"/>
  <c r="D91" i="1"/>
  <c r="C91" i="1"/>
  <c r="B91" i="1"/>
  <c r="A90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S89" i="1"/>
  <c r="P89" i="1"/>
  <c r="N89" i="1"/>
  <c r="M89" i="1"/>
  <c r="J89" i="1"/>
  <c r="H89" i="1"/>
  <c r="E89" i="1"/>
  <c r="C89" i="1"/>
  <c r="A89" i="1"/>
  <c r="U88" i="1"/>
  <c r="L88" i="1"/>
  <c r="F88" i="1"/>
  <c r="F89" i="1" s="1"/>
  <c r="U87" i="1"/>
  <c r="U89" i="1"/>
  <c r="L87" i="1"/>
  <c r="L89" i="1"/>
  <c r="AS86" i="1"/>
  <c r="U86" i="1"/>
  <c r="T86" i="1"/>
  <c r="S86" i="1"/>
  <c r="R86" i="1"/>
  <c r="P86" i="1"/>
  <c r="O86" i="1"/>
  <c r="L86" i="1"/>
  <c r="K86" i="1"/>
  <c r="J86" i="1"/>
  <c r="I86" i="1"/>
  <c r="H86" i="1"/>
  <c r="G86" i="1"/>
  <c r="E86" i="1"/>
  <c r="D86" i="1"/>
  <c r="C86" i="1"/>
  <c r="B86" i="1"/>
  <c r="A85" i="1"/>
  <c r="A84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S83" i="1"/>
  <c r="P83" i="1"/>
  <c r="N83" i="1"/>
  <c r="M83" i="1"/>
  <c r="J83" i="1"/>
  <c r="H83" i="1"/>
  <c r="F83" i="1"/>
  <c r="E83" i="1"/>
  <c r="C83" i="1"/>
  <c r="U82" i="1"/>
  <c r="L82" i="1"/>
  <c r="U81" i="1"/>
  <c r="U83" i="1"/>
  <c r="L81" i="1"/>
  <c r="L83" i="1" s="1"/>
  <c r="AS80" i="1"/>
  <c r="U80" i="1"/>
  <c r="S80" i="1"/>
  <c r="P80" i="1"/>
  <c r="L80" i="1"/>
  <c r="J80" i="1"/>
  <c r="H80" i="1"/>
  <c r="E80" i="1"/>
  <c r="C80" i="1"/>
  <c r="A79" i="1"/>
  <c r="AR78" i="1"/>
  <c r="AQ78" i="1"/>
  <c r="AP78" i="1"/>
  <c r="AP6" i="1"/>
  <c r="AO78" i="1"/>
  <c r="AN78" i="1"/>
  <c r="AM78" i="1"/>
  <c r="AL78" i="1"/>
  <c r="AK78" i="1"/>
  <c r="AJ78" i="1"/>
  <c r="AI78" i="1"/>
  <c r="AH78" i="1"/>
  <c r="AH6" i="1"/>
  <c r="AG78" i="1"/>
  <c r="AF78" i="1"/>
  <c r="AE78" i="1"/>
  <c r="AD78" i="1"/>
  <c r="AC78" i="1"/>
  <c r="AB78" i="1"/>
  <c r="AB6" i="1"/>
  <c r="AA78" i="1"/>
  <c r="Z78" i="1"/>
  <c r="Z6" i="1"/>
  <c r="Y78" i="1"/>
  <c r="X78" i="1"/>
  <c r="W78" i="1"/>
  <c r="P78" i="1"/>
  <c r="P6" i="1"/>
  <c r="N78" i="1"/>
  <c r="M78" i="1"/>
  <c r="J78" i="1"/>
  <c r="H78" i="1"/>
  <c r="H6" i="1"/>
  <c r="F78" i="1"/>
  <c r="E78" i="1"/>
  <c r="D78" i="1"/>
  <c r="C78" i="1"/>
  <c r="A77" i="1"/>
  <c r="V76" i="1"/>
  <c r="U76" i="1"/>
  <c r="S76" i="1"/>
  <c r="L76" i="1"/>
  <c r="V75" i="1"/>
  <c r="U75" i="1"/>
  <c r="S75" i="1"/>
  <c r="L75" i="1"/>
  <c r="V74" i="1"/>
  <c r="U74" i="1"/>
  <c r="S74" i="1"/>
  <c r="L74" i="1"/>
  <c r="V73" i="1"/>
  <c r="U73" i="1"/>
  <c r="S73" i="1"/>
  <c r="L73" i="1"/>
  <c r="V72" i="1"/>
  <c r="U72" i="1"/>
  <c r="S72" i="1"/>
  <c r="L72" i="1"/>
  <c r="V71" i="1"/>
  <c r="V78" i="1"/>
  <c r="V6" i="1"/>
  <c r="U71" i="1"/>
  <c r="U78" i="1"/>
  <c r="U6" i="1"/>
  <c r="S71" i="1"/>
  <c r="S78" i="1" s="1"/>
  <c r="S6" i="1" s="1"/>
  <c r="R71" i="1"/>
  <c r="R78" i="1"/>
  <c r="R303" i="1"/>
  <c r="R317" i="1"/>
  <c r="L71" i="1"/>
  <c r="L78" i="1" s="1"/>
  <c r="L6" i="1" s="1"/>
  <c r="K71" i="1"/>
  <c r="I71" i="1"/>
  <c r="I78" i="1" s="1"/>
  <c r="I6" i="1" s="1"/>
  <c r="G71" i="1"/>
  <c r="G78" i="1"/>
  <c r="G6" i="1"/>
  <c r="B71" i="1"/>
  <c r="B78" i="1"/>
  <c r="B6" i="1"/>
  <c r="AS70" i="1"/>
  <c r="U70" i="1"/>
  <c r="T70" i="1"/>
  <c r="S70" i="1"/>
  <c r="R70" i="1"/>
  <c r="P70" i="1"/>
  <c r="O70" i="1"/>
  <c r="L70" i="1"/>
  <c r="K70" i="1"/>
  <c r="J70" i="1"/>
  <c r="I70" i="1"/>
  <c r="H70" i="1"/>
  <c r="G70" i="1"/>
  <c r="E70" i="1"/>
  <c r="D70" i="1"/>
  <c r="C70" i="1"/>
  <c r="B70" i="1"/>
  <c r="A69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S46" i="1"/>
  <c r="U46" i="1"/>
  <c r="S46" i="1"/>
  <c r="R46" i="1"/>
  <c r="A46" i="1"/>
  <c r="A45" i="1"/>
  <c r="AR44" i="1"/>
  <c r="AR5" i="1"/>
  <c r="AQ44" i="1"/>
  <c r="AP44" i="1"/>
  <c r="AO44" i="1"/>
  <c r="AN44" i="1"/>
  <c r="AM44" i="1"/>
  <c r="AL44" i="1"/>
  <c r="AK44" i="1"/>
  <c r="AK5" i="1"/>
  <c r="AJ44" i="1"/>
  <c r="AJ5" i="1"/>
  <c r="AI44" i="1"/>
  <c r="AH44" i="1"/>
  <c r="AG44" i="1"/>
  <c r="AF44" i="1"/>
  <c r="AE44" i="1"/>
  <c r="AE5" i="1"/>
  <c r="AD44" i="1"/>
  <c r="AD5" i="1"/>
  <c r="AC44" i="1"/>
  <c r="AC5" i="1"/>
  <c r="AB44" i="1"/>
  <c r="AA44" i="1"/>
  <c r="AA5" i="1"/>
  <c r="Z44" i="1"/>
  <c r="Y44" i="1"/>
  <c r="X44" i="1"/>
  <c r="W44" i="1"/>
  <c r="W5" i="1"/>
  <c r="V44" i="1"/>
  <c r="V5" i="1"/>
  <c r="V7" i="1"/>
  <c r="T44" i="1"/>
  <c r="S44" i="1"/>
  <c r="S5" i="1"/>
  <c r="S7" i="1" s="1"/>
  <c r="P44" i="1"/>
  <c r="N44" i="1"/>
  <c r="M44" i="1"/>
  <c r="M5" i="1"/>
  <c r="J44" i="1"/>
  <c r="J5" i="1"/>
  <c r="H44" i="1"/>
  <c r="F44" i="1"/>
  <c r="E44" i="1"/>
  <c r="D44" i="1"/>
  <c r="D5" i="1"/>
  <c r="C44" i="1"/>
  <c r="C5" i="1"/>
  <c r="U43" i="1"/>
  <c r="R43" i="1"/>
  <c r="L43" i="1"/>
  <c r="U42" i="1"/>
  <c r="R42" i="1"/>
  <c r="L42" i="1"/>
  <c r="U41" i="1"/>
  <c r="R41" i="1"/>
  <c r="L41" i="1"/>
  <c r="U40" i="1"/>
  <c r="R40" i="1"/>
  <c r="L40" i="1"/>
  <c r="U39" i="1"/>
  <c r="R39" i="1"/>
  <c r="L39" i="1"/>
  <c r="U38" i="1"/>
  <c r="R38" i="1"/>
  <c r="L38" i="1"/>
  <c r="U37" i="1"/>
  <c r="R37" i="1"/>
  <c r="L37" i="1"/>
  <c r="U36" i="1"/>
  <c r="R36" i="1"/>
  <c r="L36" i="1"/>
  <c r="U35" i="1"/>
  <c r="R35" i="1"/>
  <c r="L35" i="1"/>
  <c r="U34" i="1"/>
  <c r="R34" i="1"/>
  <c r="L34" i="1"/>
  <c r="U33" i="1"/>
  <c r="R33" i="1"/>
  <c r="L33" i="1"/>
  <c r="U32" i="1"/>
  <c r="R32" i="1"/>
  <c r="L32" i="1"/>
  <c r="U31" i="1"/>
  <c r="R31" i="1"/>
  <c r="L31" i="1"/>
  <c r="U30" i="1"/>
  <c r="R30" i="1"/>
  <c r="L30" i="1"/>
  <c r="U29" i="1"/>
  <c r="R29" i="1"/>
  <c r="L29" i="1"/>
  <c r="U28" i="1"/>
  <c r="R28" i="1"/>
  <c r="L28" i="1"/>
  <c r="U27" i="1"/>
  <c r="R27" i="1"/>
  <c r="L27" i="1"/>
  <c r="U26" i="1"/>
  <c r="R26" i="1"/>
  <c r="L26" i="1"/>
  <c r="U25" i="1"/>
  <c r="R25" i="1"/>
  <c r="L25" i="1"/>
  <c r="U24" i="1"/>
  <c r="R24" i="1"/>
  <c r="L24" i="1"/>
  <c r="U23" i="1"/>
  <c r="R23" i="1"/>
  <c r="L23" i="1"/>
  <c r="U22" i="1"/>
  <c r="R22" i="1"/>
  <c r="L22" i="1"/>
  <c r="U21" i="1"/>
  <c r="U44" i="1" s="1"/>
  <c r="U5" i="1" s="1"/>
  <c r="U7" i="1" s="1"/>
  <c r="R21" i="1"/>
  <c r="L21" i="1"/>
  <c r="K21" i="1"/>
  <c r="K44" i="1" s="1"/>
  <c r="K5" i="1" s="1"/>
  <c r="G21" i="1"/>
  <c r="G44" i="1"/>
  <c r="G5" i="1"/>
  <c r="I21" i="1"/>
  <c r="I44" i="1"/>
  <c r="I5" i="1"/>
  <c r="I7" i="1"/>
  <c r="B21" i="1"/>
  <c r="B44" i="1" s="1"/>
  <c r="B5" i="1" s="1"/>
  <c r="B7" i="1" s="1"/>
  <c r="AS20" i="1"/>
  <c r="U20" i="1"/>
  <c r="S20" i="1"/>
  <c r="R20" i="1"/>
  <c r="P20" i="1"/>
  <c r="O20" i="1"/>
  <c r="L20" i="1"/>
  <c r="K20" i="1"/>
  <c r="J20" i="1"/>
  <c r="I20" i="1"/>
  <c r="H20" i="1"/>
  <c r="G20" i="1"/>
  <c r="E20" i="1"/>
  <c r="D20" i="1"/>
  <c r="C20" i="1"/>
  <c r="B20" i="1"/>
  <c r="A19" i="1"/>
  <c r="U18" i="1"/>
  <c r="T18" i="1"/>
  <c r="S18" i="1"/>
  <c r="R18" i="1"/>
  <c r="A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A17" i="1"/>
  <c r="AR16" i="1"/>
  <c r="AR18" i="1" s="1"/>
  <c r="AQ16" i="1"/>
  <c r="AQ18" i="1" s="1"/>
  <c r="AP16" i="1"/>
  <c r="AP18" i="1" s="1"/>
  <c r="AO16" i="1"/>
  <c r="AN16" i="1"/>
  <c r="AN18" i="1"/>
  <c r="AM16" i="1"/>
  <c r="AM18" i="1"/>
  <c r="AL16" i="1"/>
  <c r="AL18" i="1"/>
  <c r="AK16" i="1"/>
  <c r="AK18" i="1" s="1"/>
  <c r="AJ16" i="1"/>
  <c r="AJ18" i="1" s="1"/>
  <c r="AI16" i="1"/>
  <c r="AI18" i="1"/>
  <c r="AH16" i="1"/>
  <c r="AH18" i="1"/>
  <c r="AG16" i="1"/>
  <c r="AG18" i="1"/>
  <c r="AF16" i="1"/>
  <c r="AF18" i="1"/>
  <c r="AE16" i="1"/>
  <c r="AE18" i="1" s="1"/>
  <c r="AD16" i="1"/>
  <c r="AD18" i="1" s="1"/>
  <c r="AC16" i="1"/>
  <c r="AC18" i="1" s="1"/>
  <c r="AB16" i="1"/>
  <c r="AB18" i="1" s="1"/>
  <c r="AA16" i="1"/>
  <c r="AA18" i="1" s="1"/>
  <c r="Z16" i="1"/>
  <c r="Z18" i="1"/>
  <c r="Y16" i="1"/>
  <c r="Y18" i="1"/>
  <c r="X16" i="1"/>
  <c r="X18" i="1"/>
  <c r="W16" i="1"/>
  <c r="W18" i="1" s="1"/>
  <c r="V16" i="1"/>
  <c r="V18" i="1" s="1"/>
  <c r="A16" i="1"/>
  <c r="AS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W15" i="1"/>
  <c r="X15" i="1"/>
  <c r="Y15" i="1"/>
  <c r="Z15" i="1"/>
  <c r="AA15" i="1"/>
  <c r="AB15" i="1"/>
  <c r="AC15" i="1"/>
  <c r="AD15" i="1"/>
  <c r="V15" i="1"/>
  <c r="A15" i="1"/>
  <c r="A14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13" i="1"/>
  <c r="A12" i="1"/>
  <c r="A11" i="1"/>
  <c r="A10" i="1"/>
  <c r="AS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W9" i="1"/>
  <c r="V9" i="1"/>
  <c r="A9" i="1"/>
  <c r="A8" i="1"/>
  <c r="AR6" i="1"/>
  <c r="AR7" i="1"/>
  <c r="AQ6" i="1"/>
  <c r="AO6" i="1"/>
  <c r="AN6" i="1"/>
  <c r="AM6" i="1"/>
  <c r="AL6" i="1"/>
  <c r="AK6" i="1"/>
  <c r="AK7" i="1" s="1"/>
  <c r="AJ6" i="1"/>
  <c r="AJ7" i="1"/>
  <c r="AI6" i="1"/>
  <c r="AG6" i="1"/>
  <c r="AF6" i="1"/>
  <c r="AE6" i="1"/>
  <c r="AE7" i="1" s="1"/>
  <c r="AD6" i="1"/>
  <c r="AD7" i="1" s="1"/>
  <c r="AC6" i="1"/>
  <c r="AC7" i="1" s="1"/>
  <c r="AA6" i="1"/>
  <c r="AA7" i="1"/>
  <c r="Y6" i="1"/>
  <c r="X6" i="1"/>
  <c r="W6" i="1"/>
  <c r="W7" i="1" s="1"/>
  <c r="T6" i="1"/>
  <c r="R6" i="1"/>
  <c r="N6" i="1"/>
  <c r="M6" i="1"/>
  <c r="J6" i="1"/>
  <c r="J7" i="1" s="1"/>
  <c r="F6" i="1"/>
  <c r="E6" i="1"/>
  <c r="D6" i="1"/>
  <c r="D7" i="1" s="1"/>
  <c r="C6" i="1"/>
  <c r="AQ5" i="1"/>
  <c r="AQ7" i="1" s="1"/>
  <c r="AP5" i="1"/>
  <c r="AP7" i="1"/>
  <c r="AO5" i="1"/>
  <c r="AO7" i="1"/>
  <c r="AN5" i="1"/>
  <c r="AN7" i="1"/>
  <c r="AM5" i="1"/>
  <c r="AM7" i="1"/>
  <c r="AL5" i="1"/>
  <c r="AL7" i="1"/>
  <c r="AI5" i="1"/>
  <c r="AI7" i="1" s="1"/>
  <c r="AH5" i="1"/>
  <c r="AH7" i="1" s="1"/>
  <c r="AG5" i="1"/>
  <c r="AG7" i="1" s="1"/>
  <c r="AF5" i="1"/>
  <c r="AF7" i="1"/>
  <c r="AB5" i="1"/>
  <c r="AB7" i="1"/>
  <c r="Z5" i="1"/>
  <c r="Z7" i="1" s="1"/>
  <c r="Y5" i="1"/>
  <c r="Y7" i="1" s="1"/>
  <c r="X5" i="1"/>
  <c r="T5" i="1"/>
  <c r="T7" i="1"/>
  <c r="R5" i="1"/>
  <c r="R7" i="1"/>
  <c r="P5" i="1"/>
  <c r="P7" i="1" s="1"/>
  <c r="N5" i="1"/>
  <c r="H5" i="1"/>
  <c r="H7" i="1"/>
  <c r="F5" i="1"/>
  <c r="E5" i="1"/>
  <c r="E7" i="1"/>
  <c r="AS4" i="1"/>
  <c r="W4" i="1"/>
  <c r="W129" i="1" s="1"/>
  <c r="V4" i="1"/>
  <c r="M4" i="1"/>
  <c r="F4" i="1"/>
  <c r="F20" i="1" s="1"/>
  <c r="D25" i="3"/>
  <c r="T25" i="3"/>
  <c r="D54" i="3"/>
  <c r="T54" i="3"/>
  <c r="N83" i="3"/>
  <c r="L101" i="3"/>
  <c r="L116" i="3"/>
  <c r="H25" i="3"/>
  <c r="X25" i="3"/>
  <c r="H54" i="3"/>
  <c r="X54" i="3"/>
  <c r="B83" i="3"/>
  <c r="R83" i="3"/>
  <c r="P101" i="3"/>
  <c r="P116" i="3"/>
  <c r="N116" i="3"/>
  <c r="J25" i="3"/>
  <c r="J54" i="3"/>
  <c r="D83" i="3"/>
  <c r="T83" i="3"/>
  <c r="B101" i="3"/>
  <c r="R101" i="3"/>
  <c r="B116" i="3"/>
  <c r="L54" i="3"/>
  <c r="F83" i="3"/>
  <c r="V83" i="3"/>
  <c r="D101" i="3"/>
  <c r="T101" i="3"/>
  <c r="N25" i="3"/>
  <c r="F101" i="3"/>
  <c r="V101" i="3"/>
  <c r="P25" i="3"/>
  <c r="J83" i="3"/>
  <c r="H101" i="3"/>
  <c r="X101" i="3"/>
  <c r="J101" i="3"/>
  <c r="V112" i="1"/>
  <c r="AE112" i="1"/>
  <c r="AQ112" i="1"/>
  <c r="M7" i="1"/>
  <c r="C7" i="1"/>
  <c r="G7" i="1"/>
  <c r="L112" i="1"/>
  <c r="L44" i="1"/>
  <c r="L5" i="1"/>
  <c r="L7" i="1"/>
  <c r="F245" i="1"/>
  <c r="F223" i="1"/>
  <c r="F91" i="1"/>
  <c r="F240" i="1"/>
  <c r="F129" i="1"/>
  <c r="F80" i="1"/>
  <c r="M378" i="1"/>
  <c r="M129" i="1"/>
  <c r="M245" i="1"/>
  <c r="M191" i="1"/>
  <c r="M253" i="1"/>
  <c r="M115" i="1"/>
  <c r="M259" i="1"/>
  <c r="M223" i="1"/>
  <c r="M91" i="1"/>
  <c r="M20" i="1"/>
  <c r="M240" i="1"/>
  <c r="M234" i="1"/>
  <c r="O21" i="1"/>
  <c r="O44" i="1"/>
  <c r="O5" i="1"/>
  <c r="F70" i="1"/>
  <c r="W70" i="1"/>
  <c r="F115" i="1"/>
  <c r="L158" i="1"/>
  <c r="F86" i="1"/>
  <c r="N4" i="1"/>
  <c r="N259" i="1" s="1"/>
  <c r="R44" i="1"/>
  <c r="R286" i="1"/>
  <c r="M80" i="1"/>
  <c r="AC112" i="1"/>
  <c r="AK112" i="1"/>
  <c r="AA112" i="1"/>
  <c r="O158" i="1"/>
  <c r="I116" i="1"/>
  <c r="G116" i="1"/>
  <c r="AO18" i="1"/>
  <c r="X7" i="1"/>
  <c r="AD112" i="1"/>
  <c r="F7" i="1"/>
  <c r="W97" i="1"/>
  <c r="AM112" i="1"/>
  <c r="S112" i="1"/>
  <c r="U126" i="1"/>
  <c r="U221" i="1"/>
  <c r="U237" i="1"/>
  <c r="G248" i="1"/>
  <c r="O248" i="1"/>
  <c r="N7" i="1"/>
  <c r="AL112" i="1"/>
  <c r="I260" i="1"/>
  <c r="I263" i="1"/>
  <c r="K263" i="1"/>
  <c r="G260" i="1"/>
  <c r="G263" i="1"/>
  <c r="O260" i="1"/>
  <c r="O263" i="1"/>
  <c r="W302" i="1"/>
  <c r="W319" i="1"/>
  <c r="W245" i="1"/>
  <c r="W191" i="1"/>
  <c r="W378" i="1"/>
  <c r="W285" i="1"/>
  <c r="W275" i="1"/>
  <c r="W265" i="1"/>
  <c r="W253" i="1"/>
  <c r="W223" i="1"/>
  <c r="W259" i="1"/>
  <c r="W91" i="1"/>
  <c r="W46" i="1"/>
  <c r="W350" i="1"/>
  <c r="W240" i="1"/>
  <c r="W115" i="1"/>
  <c r="W20" i="1"/>
  <c r="W234" i="1"/>
  <c r="X4" i="1"/>
  <c r="M97" i="1"/>
  <c r="AN112" i="1"/>
  <c r="G249" i="1"/>
  <c r="O249" i="1"/>
  <c r="V350" i="1"/>
  <c r="V302" i="1"/>
  <c r="V160" i="1"/>
  <c r="V129" i="1"/>
  <c r="V319" i="1"/>
  <c r="V245" i="1"/>
  <c r="V191" i="1"/>
  <c r="V378" i="1"/>
  <c r="V285" i="1"/>
  <c r="V275" i="1"/>
  <c r="V265" i="1"/>
  <c r="V253" i="1"/>
  <c r="V223" i="1"/>
  <c r="V259" i="1"/>
  <c r="V20" i="1"/>
  <c r="V115" i="1"/>
  <c r="V240" i="1"/>
  <c r="I255" i="1"/>
  <c r="G255" i="1"/>
  <c r="L263" i="1"/>
  <c r="V46" i="1"/>
  <c r="V91" i="1"/>
  <c r="AB112" i="1"/>
  <c r="AJ112" i="1"/>
  <c r="AR112" i="1"/>
  <c r="AB348" i="1"/>
  <c r="AJ348" i="1"/>
  <c r="AR348" i="1"/>
  <c r="G247" i="1"/>
  <c r="O247" i="1"/>
  <c r="V80" i="1"/>
  <c r="G158" i="1"/>
  <c r="AC348" i="1"/>
  <c r="AK348" i="1"/>
  <c r="B221" i="1"/>
  <c r="N379" i="1"/>
  <c r="I254" i="1"/>
  <c r="I256" i="1"/>
  <c r="K256" i="1"/>
  <c r="G254" i="1"/>
  <c r="G256" i="1"/>
  <c r="O255" i="1"/>
  <c r="K250" i="1"/>
  <c r="G246" i="1"/>
  <c r="O246" i="1"/>
  <c r="U379" i="1"/>
  <c r="L256" i="1"/>
  <c r="I221" i="1"/>
  <c r="R221" i="1"/>
  <c r="V234" i="1"/>
  <c r="I243" i="1"/>
  <c r="I249" i="1"/>
  <c r="I250" i="1" s="1"/>
  <c r="O254" i="1"/>
  <c r="O256" i="1"/>
  <c r="G379" i="1"/>
  <c r="N253" i="1"/>
  <c r="N97" i="1"/>
  <c r="X319" i="1"/>
  <c r="X378" i="1"/>
  <c r="X285" i="1"/>
  <c r="X275" i="1"/>
  <c r="X265" i="1"/>
  <c r="X253" i="1"/>
  <c r="X223" i="1"/>
  <c r="X259" i="1"/>
  <c r="X115" i="1"/>
  <c r="X302" i="1"/>
  <c r="X191" i="1"/>
  <c r="X91" i="1"/>
  <c r="X350" i="1"/>
  <c r="X240" i="1"/>
  <c r="X160" i="1"/>
  <c r="X129" i="1"/>
  <c r="X118" i="1"/>
  <c r="X97" i="1"/>
  <c r="X70" i="1"/>
  <c r="X234" i="1"/>
  <c r="X46" i="1"/>
  <c r="X20" i="1"/>
  <c r="X245" i="1"/>
  <c r="X80" i="1"/>
  <c r="X86" i="1"/>
  <c r="Y4" i="1"/>
  <c r="Y302" i="1" s="1"/>
  <c r="O250" i="1"/>
  <c r="G250" i="1"/>
  <c r="R300" i="1"/>
  <c r="R98" i="1"/>
  <c r="R112" i="1"/>
  <c r="Y378" i="1"/>
  <c r="Y275" i="1"/>
  <c r="Y350" i="1"/>
  <c r="Y240" i="1"/>
  <c r="Y115" i="1"/>
  <c r="Y129" i="1"/>
  <c r="Y97" i="1"/>
  <c r="Y70" i="1"/>
  <c r="Y86" i="1"/>
  <c r="Y234" i="1"/>
  <c r="Y20" i="1"/>
  <c r="Y253" i="1"/>
  <c r="Z4" i="1"/>
  <c r="Z302" i="1" s="1"/>
  <c r="Y319" i="1"/>
  <c r="Z115" i="1"/>
  <c r="Z240" i="1"/>
  <c r="Z234" i="1"/>
  <c r="Z285" i="1"/>
  <c r="Z259" i="1"/>
  <c r="Z129" i="1"/>
  <c r="Z97" i="1"/>
  <c r="Z70" i="1"/>
  <c r="Z245" i="1"/>
  <c r="Z223" i="1"/>
  <c r="Z253" i="1"/>
  <c r="Z20" i="1"/>
  <c r="Z319" i="1"/>
  <c r="AA4" i="1"/>
  <c r="AA234" i="1" s="1"/>
  <c r="Z265" i="1"/>
  <c r="Z275" i="1"/>
  <c r="AA350" i="1"/>
  <c r="AA240" i="1"/>
  <c r="AA118" i="1"/>
  <c r="AA302" i="1"/>
  <c r="AA245" i="1"/>
  <c r="AA160" i="1"/>
  <c r="AA129" i="1"/>
  <c r="AA97" i="1"/>
  <c r="AA378" i="1"/>
  <c r="AA86" i="1"/>
  <c r="AA285" i="1"/>
  <c r="AA91" i="1"/>
  <c r="AA275" i="1"/>
  <c r="AA191" i="1"/>
  <c r="AB4" i="1"/>
  <c r="AB350" i="1" s="1"/>
  <c r="AA46" i="1"/>
  <c r="AA20" i="1"/>
  <c r="AB234" i="1"/>
  <c r="AB160" i="1"/>
  <c r="AB319" i="1"/>
  <c r="AB245" i="1"/>
  <c r="AB285" i="1"/>
  <c r="AB265" i="1"/>
  <c r="AB223" i="1"/>
  <c r="AB118" i="1"/>
  <c r="AB80" i="1"/>
  <c r="AB259" i="1"/>
  <c r="AB70" i="1"/>
  <c r="AB115" i="1"/>
  <c r="AB46" i="1"/>
  <c r="AC4" i="1"/>
  <c r="AC240" i="1" s="1"/>
  <c r="AB91" i="1"/>
  <c r="AC350" i="1"/>
  <c r="AC234" i="1"/>
  <c r="AC118" i="1"/>
  <c r="AC302" i="1"/>
  <c r="AC160" i="1"/>
  <c r="AC319" i="1"/>
  <c r="AC245" i="1"/>
  <c r="AC191" i="1"/>
  <c r="AC285" i="1"/>
  <c r="AC275" i="1"/>
  <c r="AC265" i="1"/>
  <c r="AC253" i="1"/>
  <c r="AC223" i="1"/>
  <c r="AC259" i="1"/>
  <c r="AC80" i="1"/>
  <c r="AC46" i="1"/>
  <c r="AD4" i="1"/>
  <c r="AD319" i="1" s="1"/>
  <c r="AC129" i="1"/>
  <c r="AC115" i="1"/>
  <c r="AC70" i="1"/>
  <c r="AC86" i="1"/>
  <c r="AC20" i="1"/>
  <c r="AD350" i="1"/>
  <c r="AD302" i="1"/>
  <c r="AD160" i="1"/>
  <c r="AD129" i="1"/>
  <c r="AD245" i="1"/>
  <c r="AD191" i="1"/>
  <c r="AD285" i="1"/>
  <c r="AD275" i="1"/>
  <c r="AD265" i="1"/>
  <c r="AD253" i="1"/>
  <c r="AD259" i="1"/>
  <c r="AD240" i="1"/>
  <c r="AD91" i="1"/>
  <c r="AD46" i="1"/>
  <c r="AD234" i="1"/>
  <c r="AD20" i="1"/>
  <c r="AD115" i="1"/>
  <c r="AD86" i="1"/>
  <c r="AE4" i="1"/>
  <c r="AD97" i="1"/>
  <c r="AD118" i="1"/>
  <c r="AE302" i="1"/>
  <c r="AE319" i="1"/>
  <c r="AE245" i="1"/>
  <c r="AE191" i="1"/>
  <c r="AE378" i="1"/>
  <c r="AE285" i="1"/>
  <c r="AE275" i="1"/>
  <c r="AE265" i="1"/>
  <c r="AE253" i="1"/>
  <c r="AE223" i="1"/>
  <c r="AE259" i="1"/>
  <c r="AE240" i="1"/>
  <c r="AE160" i="1"/>
  <c r="AE350" i="1"/>
  <c r="AE91" i="1"/>
  <c r="AE46" i="1"/>
  <c r="AE234" i="1"/>
  <c r="AE20" i="1"/>
  <c r="AE86" i="1"/>
  <c r="AE80" i="1"/>
  <c r="AF4" i="1"/>
  <c r="AF259" i="1" s="1"/>
  <c r="AE115" i="1"/>
  <c r="AE129" i="1"/>
  <c r="AE118" i="1"/>
  <c r="AE97" i="1"/>
  <c r="AE70" i="1"/>
  <c r="AF223" i="1"/>
  <c r="AF70" i="1"/>
  <c r="AF80" i="1"/>
  <c r="AG4" i="1"/>
  <c r="AF191" i="1"/>
  <c r="AG378" i="1"/>
  <c r="AG285" i="1"/>
  <c r="AG275" i="1"/>
  <c r="AG259" i="1"/>
  <c r="AG350" i="1"/>
  <c r="AG240" i="1"/>
  <c r="AG223" i="1"/>
  <c r="AG245" i="1"/>
  <c r="AG234" i="1"/>
  <c r="AG253" i="1"/>
  <c r="AG97" i="1"/>
  <c r="AG70" i="1"/>
  <c r="AG319" i="1"/>
  <c r="AG265" i="1"/>
  <c r="AG191" i="1"/>
  <c r="AG115" i="1"/>
  <c r="AG86" i="1"/>
  <c r="AG302" i="1"/>
  <c r="AG118" i="1"/>
  <c r="AG20" i="1"/>
  <c r="AG160" i="1"/>
  <c r="AG46" i="1"/>
  <c r="AG129" i="1"/>
  <c r="AG91" i="1"/>
  <c r="AH4" i="1"/>
  <c r="AH234" i="1" s="1"/>
  <c r="AG80" i="1"/>
  <c r="AH240" i="1"/>
  <c r="AH319" i="1"/>
  <c r="AH265" i="1"/>
  <c r="AH285" i="1"/>
  <c r="AH20" i="1"/>
  <c r="AI4" i="1"/>
  <c r="AI319" i="1" s="1"/>
  <c r="AI350" i="1"/>
  <c r="AI240" i="1"/>
  <c r="AI234" i="1"/>
  <c r="AI118" i="1"/>
  <c r="AI302" i="1"/>
  <c r="AI245" i="1"/>
  <c r="AI378" i="1"/>
  <c r="AI253" i="1"/>
  <c r="AI97" i="1"/>
  <c r="AI265" i="1"/>
  <c r="AI191" i="1"/>
  <c r="AI86" i="1"/>
  <c r="AI129" i="1"/>
  <c r="AI115" i="1"/>
  <c r="AI160" i="1"/>
  <c r="AI80" i="1"/>
  <c r="AJ4" i="1"/>
  <c r="AJ302" i="1" s="1"/>
  <c r="AI259" i="1"/>
  <c r="AI70" i="1"/>
  <c r="AI223" i="1"/>
  <c r="AI20" i="1"/>
  <c r="AI46" i="1"/>
  <c r="AI91" i="1"/>
  <c r="AJ350" i="1"/>
  <c r="AJ240" i="1"/>
  <c r="AJ234" i="1"/>
  <c r="AJ160" i="1"/>
  <c r="AJ129" i="1"/>
  <c r="AJ319" i="1"/>
  <c r="AJ245" i="1"/>
  <c r="AJ191" i="1"/>
  <c r="AJ378" i="1"/>
  <c r="AJ285" i="1"/>
  <c r="AJ265" i="1"/>
  <c r="AJ253" i="1"/>
  <c r="AJ86" i="1"/>
  <c r="AJ115" i="1"/>
  <c r="AJ118" i="1"/>
  <c r="AJ259" i="1"/>
  <c r="AJ80" i="1"/>
  <c r="AJ20" i="1"/>
  <c r="AJ70" i="1"/>
  <c r="AJ46" i="1"/>
  <c r="AJ91" i="1"/>
  <c r="AJ97" i="1"/>
  <c r="AK4" i="1"/>
  <c r="AK319" i="1" s="1"/>
  <c r="AK350" i="1"/>
  <c r="AK118" i="1"/>
  <c r="AK302" i="1"/>
  <c r="AK160" i="1"/>
  <c r="AK245" i="1"/>
  <c r="AK191" i="1"/>
  <c r="AK275" i="1"/>
  <c r="AK265" i="1"/>
  <c r="AK253" i="1"/>
  <c r="AK259" i="1"/>
  <c r="AK115" i="1"/>
  <c r="AK80" i="1"/>
  <c r="AK91" i="1"/>
  <c r="AK46" i="1"/>
  <c r="AL4" i="1"/>
  <c r="AL319" i="1" s="1"/>
  <c r="AK70" i="1"/>
  <c r="AK20" i="1"/>
  <c r="AL129" i="1"/>
  <c r="AL253" i="1"/>
  <c r="AL20" i="1"/>
  <c r="AM4" i="1"/>
  <c r="AM245" i="1" s="1"/>
  <c r="AM302" i="1"/>
  <c r="AM319" i="1"/>
  <c r="AM191" i="1"/>
  <c r="AM378" i="1"/>
  <c r="AM275" i="1"/>
  <c r="AM265" i="1"/>
  <c r="AM253" i="1"/>
  <c r="AM223" i="1"/>
  <c r="AM129" i="1"/>
  <c r="AM118" i="1"/>
  <c r="AM91" i="1"/>
  <c r="AM46" i="1"/>
  <c r="AM160" i="1"/>
  <c r="AM20" i="1"/>
  <c r="AM234" i="1"/>
  <c r="AN4" i="1"/>
  <c r="AN319" i="1" s="1"/>
  <c r="AM97" i="1"/>
  <c r="AM70" i="1"/>
  <c r="AM86" i="1"/>
  <c r="AM115" i="1"/>
  <c r="AN285" i="1"/>
  <c r="AN223" i="1"/>
  <c r="AN259" i="1"/>
  <c r="AN91" i="1"/>
  <c r="AN70" i="1"/>
  <c r="AN245" i="1"/>
  <c r="AN46" i="1"/>
  <c r="AO4" i="1"/>
  <c r="AN302" i="1"/>
  <c r="AN129" i="1"/>
  <c r="AO378" i="1"/>
  <c r="AO285" i="1"/>
  <c r="AO275" i="1"/>
  <c r="AO259" i="1"/>
  <c r="AO350" i="1"/>
  <c r="AO240" i="1"/>
  <c r="AO191" i="1"/>
  <c r="AO265" i="1"/>
  <c r="AO160" i="1"/>
  <c r="AO319" i="1"/>
  <c r="AO97" i="1"/>
  <c r="AO70" i="1"/>
  <c r="AO302" i="1"/>
  <c r="AO223" i="1"/>
  <c r="AO86" i="1"/>
  <c r="AO253" i="1"/>
  <c r="AO245" i="1"/>
  <c r="AP4" i="1"/>
  <c r="AO91" i="1"/>
  <c r="AO118" i="1"/>
  <c r="AO20" i="1"/>
  <c r="AO129" i="1"/>
  <c r="AO115" i="1"/>
  <c r="AO80" i="1"/>
  <c r="AO234" i="1"/>
  <c r="AO46" i="1"/>
  <c r="AP115" i="1"/>
  <c r="AP350" i="1"/>
  <c r="AP240" i="1"/>
  <c r="AP234" i="1"/>
  <c r="AP302" i="1"/>
  <c r="AP265" i="1"/>
  <c r="AP160" i="1"/>
  <c r="AP319" i="1"/>
  <c r="AP275" i="1"/>
  <c r="AP97" i="1"/>
  <c r="AP70" i="1"/>
  <c r="AP259" i="1"/>
  <c r="AP223" i="1"/>
  <c r="AP86" i="1"/>
  <c r="AP285" i="1"/>
  <c r="AP378" i="1"/>
  <c r="AP245" i="1"/>
  <c r="AP253" i="1"/>
  <c r="AP191" i="1"/>
  <c r="AP91" i="1"/>
  <c r="AP46" i="1"/>
  <c r="AP129" i="1"/>
  <c r="AP80" i="1"/>
  <c r="AP118" i="1"/>
  <c r="AP20" i="1"/>
  <c r="AQ4" i="1"/>
  <c r="AQ234" i="1" s="1"/>
  <c r="AQ350" i="1"/>
  <c r="AQ240" i="1"/>
  <c r="AQ302" i="1"/>
  <c r="AQ97" i="1"/>
  <c r="AQ259" i="1"/>
  <c r="AQ285" i="1"/>
  <c r="AQ91" i="1"/>
  <c r="AQ160" i="1"/>
  <c r="AR4" i="1"/>
  <c r="AR350" i="1" s="1"/>
  <c r="AQ20" i="1"/>
  <c r="AQ378" i="1"/>
  <c r="AR245" i="1"/>
  <c r="AR223" i="1"/>
  <c r="AR118" i="1"/>
  <c r="AL265" i="1" l="1"/>
  <c r="AR20" i="1"/>
  <c r="AN20" i="1"/>
  <c r="AN97" i="1"/>
  <c r="AN253" i="1"/>
  <c r="AL115" i="1"/>
  <c r="AL91" i="1"/>
  <c r="AL275" i="1"/>
  <c r="AL302" i="1"/>
  <c r="AH259" i="1"/>
  <c r="AH223" i="1"/>
  <c r="AH70" i="1"/>
  <c r="AH350" i="1"/>
  <c r="AF129" i="1"/>
  <c r="AF97" i="1"/>
  <c r="AF253" i="1"/>
  <c r="AB20" i="1"/>
  <c r="AB253" i="1"/>
  <c r="AB129" i="1"/>
  <c r="AA265" i="1"/>
  <c r="AA253" i="1"/>
  <c r="AA259" i="1"/>
  <c r="Z191" i="1"/>
  <c r="Z46" i="1"/>
  <c r="Z118" i="1"/>
  <c r="Z350" i="1"/>
  <c r="Y46" i="1"/>
  <c r="Y118" i="1"/>
  <c r="Y259" i="1"/>
  <c r="N129" i="1"/>
  <c r="N191" i="1"/>
  <c r="F97" i="1"/>
  <c r="AR319" i="1"/>
  <c r="AL160" i="1"/>
  <c r="AR129" i="1"/>
  <c r="AQ191" i="1"/>
  <c r="AR70" i="1"/>
  <c r="AQ80" i="1"/>
  <c r="AN240" i="1"/>
  <c r="AN265" i="1"/>
  <c r="AL80" i="1"/>
  <c r="AL285" i="1"/>
  <c r="AL350" i="1"/>
  <c r="AK285" i="1"/>
  <c r="AK234" i="1"/>
  <c r="AH80" i="1"/>
  <c r="AH118" i="1"/>
  <c r="AH97" i="1"/>
  <c r="AH115" i="1"/>
  <c r="AF118" i="1"/>
  <c r="AF234" i="1"/>
  <c r="AF265" i="1"/>
  <c r="N240" i="1"/>
  <c r="N245" i="1"/>
  <c r="AR259" i="1"/>
  <c r="AL46" i="1"/>
  <c r="AR253" i="1"/>
  <c r="AQ70" i="1"/>
  <c r="AQ275" i="1"/>
  <c r="AR265" i="1"/>
  <c r="AR160" i="1"/>
  <c r="AQ253" i="1"/>
  <c r="AQ245" i="1"/>
  <c r="AN234" i="1"/>
  <c r="AR97" i="1"/>
  <c r="AR275" i="1"/>
  <c r="AR302" i="1"/>
  <c r="AQ129" i="1"/>
  <c r="AQ265" i="1"/>
  <c r="AQ319" i="1"/>
  <c r="AN160" i="1"/>
  <c r="AN275" i="1"/>
  <c r="AM240" i="1"/>
  <c r="AM80" i="1"/>
  <c r="AM285" i="1"/>
  <c r="AL70" i="1"/>
  <c r="AL118" i="1"/>
  <c r="AL378" i="1"/>
  <c r="AK86" i="1"/>
  <c r="AK129" i="1"/>
  <c r="AK378" i="1"/>
  <c r="AK240" i="1"/>
  <c r="AJ223" i="1"/>
  <c r="AJ275" i="1"/>
  <c r="AI285" i="1"/>
  <c r="AI275" i="1"/>
  <c r="AH91" i="1"/>
  <c r="AH129" i="1"/>
  <c r="AH253" i="1"/>
  <c r="AF245" i="1"/>
  <c r="AF275" i="1"/>
  <c r="AD80" i="1"/>
  <c r="AD378" i="1"/>
  <c r="AC97" i="1"/>
  <c r="AC91" i="1"/>
  <c r="AC378" i="1"/>
  <c r="AB97" i="1"/>
  <c r="AB275" i="1"/>
  <c r="AB302" i="1"/>
  <c r="AA70" i="1"/>
  <c r="AA223" i="1"/>
  <c r="AA319" i="1"/>
  <c r="Z80" i="1"/>
  <c r="Z86" i="1"/>
  <c r="Z160" i="1"/>
  <c r="Y80" i="1"/>
  <c r="Y265" i="1"/>
  <c r="Y160" i="1"/>
  <c r="Y285" i="1"/>
  <c r="N91" i="1"/>
  <c r="N378" i="1"/>
  <c r="F259" i="1"/>
  <c r="AL191" i="1"/>
  <c r="AH46" i="1"/>
  <c r="AH378" i="1"/>
  <c r="AF91" i="1"/>
  <c r="AF285" i="1"/>
  <c r="N115" i="1"/>
  <c r="F253" i="1"/>
  <c r="AR285" i="1"/>
  <c r="AL234" i="1"/>
  <c r="N86" i="1"/>
  <c r="AR378" i="1"/>
  <c r="AQ46" i="1"/>
  <c r="AQ118" i="1"/>
  <c r="AN80" i="1"/>
  <c r="AN118" i="1"/>
  <c r="AN191" i="1"/>
  <c r="AN378" i="1"/>
  <c r="AL86" i="1"/>
  <c r="AL259" i="1"/>
  <c r="AL245" i="1"/>
  <c r="AH160" i="1"/>
  <c r="AH86" i="1"/>
  <c r="AH245" i="1"/>
  <c r="AF160" i="1"/>
  <c r="AF86" i="1"/>
  <c r="AF350" i="1"/>
  <c r="AF378" i="1"/>
  <c r="AB378" i="1"/>
  <c r="AB240" i="1"/>
  <c r="Y223" i="1"/>
  <c r="Y191" i="1"/>
  <c r="N70" i="1"/>
  <c r="N223" i="1"/>
  <c r="F191" i="1"/>
  <c r="AR46" i="1"/>
  <c r="AR80" i="1"/>
  <c r="AR234" i="1"/>
  <c r="AL97" i="1"/>
  <c r="AH275" i="1"/>
  <c r="AR115" i="1"/>
  <c r="AR240" i="1"/>
  <c r="AQ86" i="1"/>
  <c r="AR91" i="1"/>
  <c r="AR86" i="1"/>
  <c r="AR191" i="1"/>
  <c r="AQ115" i="1"/>
  <c r="AQ223" i="1"/>
  <c r="AN86" i="1"/>
  <c r="AN350" i="1"/>
  <c r="AN115" i="1"/>
  <c r="AM350" i="1"/>
  <c r="AM259" i="1"/>
  <c r="AL240" i="1"/>
  <c r="AL223" i="1"/>
  <c r="AK97" i="1"/>
  <c r="AK223" i="1"/>
  <c r="AH191" i="1"/>
  <c r="AH302" i="1"/>
  <c r="AF20" i="1"/>
  <c r="AF240" i="1"/>
  <c r="AF115" i="1"/>
  <c r="AF319" i="1"/>
  <c r="AD70" i="1"/>
  <c r="AD223" i="1"/>
  <c r="AB86" i="1"/>
  <c r="AB191" i="1"/>
  <c r="AA80" i="1"/>
  <c r="AA115" i="1"/>
  <c r="Z91" i="1"/>
  <c r="Z378" i="1"/>
  <c r="Y91" i="1"/>
  <c r="Y245" i="1"/>
  <c r="N80" i="1"/>
  <c r="N234" i="1"/>
  <c r="F234" i="1"/>
  <c r="AF46" i="1"/>
  <c r="AF302" i="1"/>
  <c r="N20" i="1"/>
  <c r="F378" i="1"/>
  <c r="M86" i="1"/>
  <c r="M70" i="1"/>
  <c r="V118" i="1"/>
  <c r="V97" i="1"/>
  <c r="V86" i="1"/>
  <c r="V70" i="1"/>
  <c r="W160" i="1"/>
  <c r="W118" i="1"/>
  <c r="W86" i="1"/>
  <c r="W80" i="1"/>
  <c r="K78" i="1"/>
  <c r="K6" i="1" s="1"/>
  <c r="K7" i="1" s="1"/>
  <c r="O71" i="1"/>
  <c r="O78" i="1" s="1"/>
  <c r="O6" i="1" s="1"/>
  <c r="O7" i="1" s="1"/>
  <c r="Z348" i="1"/>
</calcChain>
</file>

<file path=xl/sharedStrings.xml><?xml version="1.0" encoding="utf-8"?>
<sst xmlns="http://schemas.openxmlformats.org/spreadsheetml/2006/main" count="922" uniqueCount="273">
  <si>
    <t>Policlínica Estadual da Região Nordeste – Posse</t>
  </si>
  <si>
    <t>PRODUÇÃO ASSISTENCIAL CONTRATO TERMO DE COLABORAÇÃO 94/2024 – SES</t>
  </si>
  <si>
    <r>
      <t xml:space="preserve">PRODUÇÃO ASSISTENCIAL - Processo SEI: </t>
    </r>
    <r>
      <rPr>
        <sz val="10"/>
        <color indexed="8"/>
        <rFont val="Arial"/>
        <family val="2"/>
      </rPr>
      <t>202400010078088</t>
    </r>
    <r>
      <rPr>
        <b/>
        <sz val="10"/>
        <color indexed="8"/>
        <rFont val="Arial"/>
        <family val="2"/>
      </rPr>
      <t xml:space="preserve"> Termo: </t>
    </r>
    <r>
      <rPr>
        <sz val="10"/>
        <color indexed="8"/>
        <rFont val="Arial"/>
        <family val="2"/>
      </rPr>
      <t>94/2024</t>
    </r>
    <r>
      <rPr>
        <b/>
        <sz val="10"/>
        <color indexed="8"/>
        <rFont val="Arial"/>
        <family val="2"/>
      </rPr>
      <t xml:space="preserve"> Termo aditivo:</t>
    </r>
    <r>
      <rPr>
        <sz val="10"/>
        <color indexed="8"/>
        <rFont val="Arial"/>
        <family val="2"/>
      </rPr>
      <t xml:space="preserve"> 1º </t>
    </r>
    <r>
      <rPr>
        <b/>
        <sz val="10"/>
        <color indexed="8"/>
        <rFont val="Arial"/>
        <family val="2"/>
      </rPr>
      <t xml:space="preserve">Vigência do termo: </t>
    </r>
    <r>
      <rPr>
        <sz val="10"/>
        <color indexed="8"/>
        <rFont val="Arial"/>
        <family val="2"/>
      </rPr>
      <t>21/01/25 a 20/07/25</t>
    </r>
  </si>
  <si>
    <t>01. ATENDIMENTO AMBULATORIAL</t>
  </si>
  <si>
    <t>Meta Parcial</t>
  </si>
  <si>
    <t>26-31-jul-24</t>
  </si>
  <si>
    <t>Meta Mensal</t>
  </si>
  <si>
    <t>01-25-Out-24</t>
  </si>
  <si>
    <t>26-31-Out-24</t>
  </si>
  <si>
    <t>01-20/01 de 2025</t>
  </si>
  <si>
    <t>01. CONSULTAS</t>
  </si>
  <si>
    <t>21-31/01 de 2025</t>
  </si>
  <si>
    <t>Consulta Médica</t>
  </si>
  <si>
    <t>Consulta médicas especializadas</t>
  </si>
  <si>
    <t>Consulta Multiprofissional</t>
  </si>
  <si>
    <t>Consultas da equipe multiprofissional e processos terapêuticos de média duração</t>
  </si>
  <si>
    <t>TOTAL</t>
  </si>
  <si>
    <t>02. CONSULTAS MÉDICAS</t>
  </si>
  <si>
    <t>Primeira consulta</t>
  </si>
  <si>
    <t>Interconsulta</t>
  </si>
  <si>
    <t>Retorno</t>
  </si>
  <si>
    <t>03. CONSULTA MULTIPROFISSIONAL</t>
  </si>
  <si>
    <t>02. CONSULTA MÉDICA POR ESPECIALIDADE</t>
  </si>
  <si>
    <t>04. ESPECIALIDADE MÉDICA</t>
  </si>
  <si>
    <t>Anestesiologia*</t>
  </si>
  <si>
    <t>Cirurgia Vascular</t>
  </si>
  <si>
    <t>Angiologia/Cirurgia Vascular</t>
  </si>
  <si>
    <t>Cardiologia</t>
  </si>
  <si>
    <t>Clínico Geral – Linha do cuidado</t>
  </si>
  <si>
    <t>Coloproctologia</t>
  </si>
  <si>
    <t>Dermatologia</t>
  </si>
  <si>
    <t>Endocrinologia</t>
  </si>
  <si>
    <t>Gastroenterologia</t>
  </si>
  <si>
    <t>Ginecologia</t>
  </si>
  <si>
    <t>Hematologia</t>
  </si>
  <si>
    <t>Infectologia</t>
  </si>
  <si>
    <t>Mastologia</t>
  </si>
  <si>
    <t>Nefrologia</t>
  </si>
  <si>
    <t>Neurologia</t>
  </si>
  <si>
    <t>Obstetrícia (pré-natal de alto risco)</t>
  </si>
  <si>
    <t>Oftalmologia</t>
  </si>
  <si>
    <t>Ortopedia/Traumatologia</t>
  </si>
  <si>
    <t>Otorrinolaringologia</t>
  </si>
  <si>
    <t>Pediatria</t>
  </si>
  <si>
    <t>Pneumologia</t>
  </si>
  <si>
    <t>Psiquiatria</t>
  </si>
  <si>
    <t>Reumatologia</t>
  </si>
  <si>
    <t>Urologia</t>
  </si>
  <si>
    <t>05. PRIMEIRA CONSULTA OFERTADA AO CRE</t>
  </si>
  <si>
    <t>03. CONSULTA MULTIPROFISSIONAL POR ESPECIALIDADE</t>
  </si>
  <si>
    <t>06. CONSULTA MULTIPROFISSIONAL POR ESPECIALIDADE - [Inclusa na Meta]</t>
  </si>
  <si>
    <t>Enfermeiro</t>
  </si>
  <si>
    <t>Farmacêutico</t>
  </si>
  <si>
    <t>Fisioterapeuta</t>
  </si>
  <si>
    <t>Fonoaudiólogo</t>
  </si>
  <si>
    <t>Nutricionista</t>
  </si>
  <si>
    <t>Psicólogo</t>
  </si>
  <si>
    <t>Terapia Ocupacional</t>
  </si>
  <si>
    <t>04. CONSULTA MULTIPROFISSIONAL POR ESPECIALIDADE [Exclusa da  Meta]</t>
  </si>
  <si>
    <t>07. CONSULTA MULTIPROFISSIONAL POR ESPECIALIDADE [Exclusa da  Meta]</t>
  </si>
  <si>
    <t>Enfermagem (triagem)</t>
  </si>
  <si>
    <t>Serviço Social</t>
  </si>
  <si>
    <t>Componente Especializado da Assistência Farmacêutica (CEAF)</t>
  </si>
  <si>
    <t>06. CONSULTA FARMACÊUTICA</t>
  </si>
  <si>
    <t>08. CONSULTAS FARMACÊUTICAS CEAF</t>
  </si>
  <si>
    <t>Consultas Farmacêuticas Realizadas</t>
  </si>
  <si>
    <t>Consultas</t>
  </si>
  <si>
    <t>Processos Atendidos</t>
  </si>
  <si>
    <t>≥ 5%</t>
  </si>
  <si>
    <t>ALCANCE</t>
  </si>
  <si>
    <t>07. DISPENSAÇÃO DE MEDICAMENTOS</t>
  </si>
  <si>
    <t>09. DISPENSAÇÃO DE MEDICAMENTOS CEAF</t>
  </si>
  <si>
    <t>Dispensação de Medicamentos realizadas</t>
  </si>
  <si>
    <t>-</t>
  </si>
  <si>
    <t>Dispensação de medicamentos CEAF</t>
  </si>
  <si>
    <t>Processos Cadastrados</t>
  </si>
  <si>
    <t>≥ 50%</t>
  </si>
  <si>
    <t>Práticas integrativas e complementares - PICS</t>
  </si>
  <si>
    <t>05. PRÁTICAS INTEGRATIVAS E COMPLEMENTARES - PICS</t>
  </si>
  <si>
    <t>10. PROCEDIMENTO</t>
  </si>
  <si>
    <t>Acunputura</t>
  </si>
  <si>
    <t>Aromaterapia</t>
  </si>
  <si>
    <t>Fitoterapia</t>
  </si>
  <si>
    <t>Tratamento Naturopático</t>
  </si>
  <si>
    <t>Ventosaterapia</t>
  </si>
  <si>
    <t>Eletroestimulação</t>
  </si>
  <si>
    <t>Procedimentos ambulatoriais</t>
  </si>
  <si>
    <t>08. PROCEDIMENTO CIRURGICO AMBULATORIAL</t>
  </si>
  <si>
    <t>11. PROCEDIMENTO</t>
  </si>
  <si>
    <t>Cirurgia Menor Ambulatorial (CMA)</t>
  </si>
  <si>
    <t>Procedimentos cirúrgicos ambulatoriais</t>
  </si>
  <si>
    <t>12. TIPO DE CIRURGIA</t>
  </si>
  <si>
    <t>Excisão E/Ou Sutura Simples De Pequenas Lesões</t>
  </si>
  <si>
    <t>Curativo Grau Ii C/ Ou S/ Debridamento</t>
  </si>
  <si>
    <t>Retirada De Cateter De Longa Permanência</t>
  </si>
  <si>
    <t>Biopsia De Pele E Partes Moles</t>
  </si>
  <si>
    <t xml:space="preserve">Retirada De Pontos De Cirurgias </t>
  </si>
  <si>
    <t>Curativo Especial</t>
  </si>
  <si>
    <t>Biópsia Dos Tecidos Moles</t>
  </si>
  <si>
    <t>Serviços de Apoio Diagnóstico e Terapêutico – SADT</t>
  </si>
  <si>
    <t>09. SADT EXTERNO OFERTADO</t>
  </si>
  <si>
    <t>13. SADT OFERTADO AO CRE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</si>
  <si>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</si>
  <si>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</si>
  <si>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</si>
  <si>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</si>
  <si>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</si>
  <si>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</si>
  <si>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</si>
  <si>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</si>
  <si>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</si>
  <si>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</si>
  <si>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Emissões otoacústica</t>
  </si>
  <si>
    <t>Endoscopia</t>
  </si>
  <si>
    <t>Espirometria</t>
  </si>
  <si>
    <t>Holter</t>
  </si>
  <si>
    <t>Mamografia</t>
  </si>
  <si>
    <t>Mapa</t>
  </si>
  <si>
    <t>Nasofibroscopia</t>
  </si>
  <si>
    <t>Punção Aspirativa por Agulha Fina (PAAF): Mama</t>
  </si>
  <si>
    <t>Punção Aspirativa por Agulha Fina (PAAF): Tireóide</t>
  </si>
  <si>
    <t>Punção Aspirativa por Agulha Grossa</t>
  </si>
  <si>
    <t>Radiologia</t>
  </si>
  <si>
    <t>Ressonância Nuclear Magnética</t>
  </si>
  <si>
    <t>Teste Ergométrico</t>
  </si>
  <si>
    <t>Tomografia Computadorizada</t>
  </si>
  <si>
    <t>Ultrassonografia</t>
  </si>
  <si>
    <t>Urodinâmica</t>
  </si>
  <si>
    <t>Videolaringoscopia</t>
  </si>
  <si>
    <t>14. SADT REALIZADO POR AGENDAMENTO DO CRE</t>
  </si>
  <si>
    <t>10. SADT EXTERNO REALIZADO</t>
  </si>
  <si>
    <t>15. SADT REALIZADO</t>
  </si>
  <si>
    <t>Análises Clínicas</t>
  </si>
  <si>
    <t>Exames oftalmológicos</t>
  </si>
  <si>
    <t>12. SADT INTERNO OFTALMOLOGICO REALIZADO</t>
  </si>
  <si>
    <t>16. EXAMES OFTALMOLOGICOS</t>
  </si>
  <si>
    <t>Fundoscopia</t>
  </si>
  <si>
    <t>Potencial de acuidade visual</t>
  </si>
  <si>
    <t>Tonometria</t>
  </si>
  <si>
    <t>Triagem oftalmológica</t>
  </si>
  <si>
    <t>Teste ortóptico</t>
  </si>
  <si>
    <t>Biomicroscopia de fundo de olho</t>
  </si>
  <si>
    <t>11. SADT INTERNO REALIZADO</t>
  </si>
  <si>
    <t>17. OUTROS EXAMES LABORATORIAIS</t>
  </si>
  <si>
    <t>Patologia Clínica</t>
  </si>
  <si>
    <t>Anatomia patológica</t>
  </si>
  <si>
    <t>Biópsias gerais</t>
  </si>
  <si>
    <t>Centro Especializado em Odontologia (CEO II)</t>
  </si>
  <si>
    <t>13. CENTRO ESPECIALIZADO EM ODONTOLOGIA (CEO II) - 
CONSULTAS ODONTOLÓGICAS</t>
  </si>
  <si>
    <t>18. CONSULTAS</t>
  </si>
  <si>
    <t>Primeira Consulta</t>
  </si>
  <si>
    <t>Consulta Subsequente</t>
  </si>
  <si>
    <t>14. CENTRO ESPECIALIZADO EM ODONTOLOGIA (CEO II) - 
PROCEDIMENTOS POR ESPECIALIDADES</t>
  </si>
  <si>
    <t>19. ESPECIALIDADES MÍNIMAS</t>
  </si>
  <si>
    <t>Procedimentos Básicos</t>
  </si>
  <si>
    <t>Periodontia</t>
  </si>
  <si>
    <t>Endodontia</t>
  </si>
  <si>
    <t>Cirurgia Oral</t>
  </si>
  <si>
    <t>Clínica de Serviços Dialíticos</t>
  </si>
  <si>
    <t>16. CLÍNICA DE TERAPIA RENAL SUBSTITUTIVA</t>
  </si>
  <si>
    <t>20. TERAPIA RENAL SUBSTITUTIVA</t>
  </si>
  <si>
    <t>Hemodiálise</t>
  </si>
  <si>
    <t>Sessões de hemodiálise</t>
  </si>
  <si>
    <t>Treinamento diálise peritoneal</t>
  </si>
  <si>
    <t>Pacotes de treinamento de diálise peritoneal</t>
  </si>
  <si>
    <t>Transporte para sessões de tratamento dialítico</t>
  </si>
  <si>
    <t>17. TRANSPORTE PARA TRS</t>
  </si>
  <si>
    <t>21. VEÍCULO</t>
  </si>
  <si>
    <t>Veículo I</t>
  </si>
  <si>
    <t>Veículo II</t>
  </si>
  <si>
    <t>22. CONSULTA MULTIPROFISSIONAL - [INTERCONSULTA]</t>
  </si>
  <si>
    <t>23. CONSULTA MULTIPROFISSIONAL - [RETORNO]</t>
  </si>
  <si>
    <t>24. PRÁTICAS INTEGRATIVAS E COMPLEMENTARES - PICS - [MÉDICA]</t>
  </si>
  <si>
    <t>Acunputura/Auriculoterapia</t>
  </si>
  <si>
    <t>Medicina tradicional chinesa/Acupuntura</t>
  </si>
  <si>
    <t>25. PRÁTICAS INTEGRATIVAS E COMPLEMENTARES - PICS - [MULTIPROFISSIONAL]</t>
  </si>
  <si>
    <t>26. SADT EXTERNO ABSENTEÍSMO [OFERTADO | AGENDADO CRE]</t>
  </si>
  <si>
    <t>27. SADT INTERNO REALIZADO</t>
  </si>
  <si>
    <t>15. CONSULTA/PROCEDIMENTO ODONTOLÓGICO</t>
  </si>
  <si>
    <t>28. CONSULTA/PROCEDIMENTO ODONTOLÓGICO</t>
  </si>
  <si>
    <t>Consulta/Procedimento Odontológico</t>
  </si>
  <si>
    <t>Policlínica Estadual da Região Nordeste – Unidade Posse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</si>
  <si>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</si>
  <si>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</si>
  <si>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</si>
  <si>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</si>
  <si>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</si>
  <si>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Ofertados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</si>
  <si>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</si>
  <si>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</si>
  <si>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</si>
  <si>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</si>
  <si>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</si>
  <si>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</si>
  <si>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</si>
  <si>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</si>
  <si>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</si>
  <si>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</si>
  <si>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</si>
  <si>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Consultas Farmacêuticas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</si>
  <si>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</si>
  <si>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</si>
  <si>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</si>
  <si>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</si>
  <si>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</si>
  <si>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</si>
  <si>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r>
      <t xml:space="preserve">Processo SEI: </t>
    </r>
    <r>
      <rPr>
        <sz val="10"/>
        <color indexed="8"/>
        <rFont val="Arial"/>
        <family val="2"/>
      </rPr>
      <t>202400010078088</t>
    </r>
  </si>
  <si>
    <r>
      <t xml:space="preserve">Termo: </t>
    </r>
    <r>
      <rPr>
        <sz val="10"/>
        <color indexed="8"/>
        <rFont val="Arial"/>
        <family val="2"/>
      </rPr>
      <t>94/2024</t>
    </r>
  </si>
  <si>
    <r>
      <t xml:space="preserve">Termo aditivo: </t>
    </r>
    <r>
      <rPr>
        <sz val="10"/>
        <color indexed="8"/>
        <rFont val="Arial"/>
        <family val="2"/>
      </rPr>
      <t>1º</t>
    </r>
  </si>
  <si>
    <r>
      <t xml:space="preserve">Vigência do termo:
</t>
    </r>
    <r>
      <rPr>
        <sz val="10"/>
        <color indexed="8"/>
        <rFont val="Arial"/>
        <family val="2"/>
      </rPr>
      <t>21/01/25 a 20/07/25</t>
    </r>
  </si>
  <si>
    <t>Indicadores de Efetividade</t>
  </si>
  <si>
    <t>01. Indicador de Gestão Ambulatorial</t>
  </si>
  <si>
    <t>Taxa de Perda Primária Global (%)</t>
  </si>
  <si>
    <t>Taxa de Perda Primária Consultas Médicas</t>
  </si>
  <si>
    <t>Taxa de Perda Primária Não Médicas</t>
  </si>
  <si>
    <t>Taxa de Absenteísmo Global (%)</t>
  </si>
  <si>
    <t>Taxa de Absenteísmo Consultas Médicas</t>
  </si>
  <si>
    <t>Taxa de Absenteísmo Consultas Não Médicas</t>
  </si>
  <si>
    <t>Perda Primária Consultas Médicas vaga CRE</t>
  </si>
  <si>
    <t>Perda Primária Consultas Médicas interno</t>
  </si>
  <si>
    <t>Perda Primária Consultas Médicas geral</t>
  </si>
  <si>
    <t>Perda Primária Consultas Multiprofissionais</t>
  </si>
  <si>
    <t>Perda Primária Geral em Consultas</t>
  </si>
  <si>
    <t>Absenteísmo Geral</t>
  </si>
  <si>
    <t>Absenteísmo Consultas Médicas vaga CRE</t>
  </si>
  <si>
    <t>Absenteísmo Consultas Médicas interno</t>
  </si>
  <si>
    <t>Absenteísmo Consultas Médicas geral</t>
  </si>
  <si>
    <t>3.10%</t>
  </si>
  <si>
    <t>Absenteísmo Consultas Multiprofissionais</t>
  </si>
  <si>
    <t>Absenteísmo Geral em Consultas</t>
  </si>
  <si>
    <t>02. Perda primária SADT</t>
  </si>
  <si>
    <t>Perda primária</t>
  </si>
  <si>
    <t>Absenteísmo</t>
  </si>
  <si>
    <t>Vaga CRE</t>
  </si>
  <si>
    <t>Interno</t>
  </si>
  <si>
    <t>Geral</t>
  </si>
  <si>
    <t>Mamograﬁa</t>
  </si>
  <si>
    <t>MAPA</t>
  </si>
  <si>
    <t>Punção aspirativa por agulha fina (PAAF): mama</t>
  </si>
  <si>
    <t>Punção aspirativa por agulha fina (PAAF): tireóide</t>
  </si>
  <si>
    <t>Punção aspirativa por agulha grossa</t>
  </si>
  <si>
    <t>Ressonância Magnética</t>
  </si>
  <si>
    <t>Tomograﬁa</t>
  </si>
  <si>
    <t>Ultrassonograﬁa </t>
  </si>
  <si>
    <t>03. Absenteísmo SADT</t>
  </si>
  <si>
    <t>04. Indicador de Gestão de Pessoas</t>
  </si>
  <si>
    <t>Dimensionamento de equipe</t>
  </si>
  <si>
    <t>Celetista</t>
  </si>
  <si>
    <t>Estatutário</t>
  </si>
  <si>
    <t>Número de assitentes sociais</t>
  </si>
  <si>
    <t>N/A</t>
  </si>
  <si>
    <t>Número de biomédicos</t>
  </si>
  <si>
    <t>Número de enfermeiros</t>
  </si>
  <si>
    <t>Número de enfermeiros lotados na TRS</t>
  </si>
  <si>
    <t>Número de farmacêuticos</t>
  </si>
  <si>
    <t>Número de fisioterapeutas</t>
  </si>
  <si>
    <t>Número de fonoaudiólogos</t>
  </si>
  <si>
    <t>Número de médicos</t>
  </si>
  <si>
    <t>Número de médicos lotados na TRS</t>
  </si>
  <si>
    <t>Número de nutricionistas</t>
  </si>
  <si>
    <t>Número de psicólogos</t>
  </si>
  <si>
    <t>Número de técnicos de enfermagem</t>
  </si>
  <si>
    <t>Número de técnicos de enfermagem lotados ns TRS</t>
  </si>
  <si>
    <t>Número de profissionais administrativos e de suporte</t>
  </si>
  <si>
    <t>Total de trabalhadores</t>
  </si>
  <si>
    <t>05. Taxa de Absenteísmo</t>
  </si>
  <si>
    <t>Assistente social</t>
  </si>
  <si>
    <t>Biomédico</t>
  </si>
  <si>
    <t>Médicos</t>
  </si>
  <si>
    <t>Técnico de Enfermagem</t>
  </si>
  <si>
    <t>Áreas administrativas e de suporte</t>
  </si>
  <si>
    <t>GERAL</t>
  </si>
  <si>
    <t>06.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</si>
</sst>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6]mmm\-yy;@"/>
    <numFmt numFmtId="165" formatCode="_-* #,##0_-;\-* #,##0_-;_-* &quot;-&quot;??_-;_-@_-"/>
    <numFmt numFmtId="166" formatCode="0.0%"/>
    <numFmt numFmtId="167" formatCode="&quot;R$&quot;\ #,##0"/>
  </numFmts>
  <fonts count="28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sz val="50"/>
      <color theme="0"/>
      <name val="Calibri"/>
      <family val="2"/>
    </font>
    <font>
      <sz val="11"/>
      <color theme="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0"/>
      <name val="Aptos Narrow"/>
      <family val="2"/>
      <scheme val="minor"/>
    </font>
    <font>
      <b/>
      <sz val="10"/>
      <color rgb="FF000000"/>
      <name val="Arial"/>
    </font>
    <font>
      <b/>
      <sz val="11"/>
      <color theme="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theme="0"/>
      <name val="Calibri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</font>
    <font>
      <sz val="5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rgb="FF81D41A"/>
        <bgColor rgb="FFE2F0D9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3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164" fontId="8" fillId="2" borderId="2" xfId="1" applyNumberFormat="1" applyFont="1" applyFill="1" applyBorder="1" applyAlignment="1">
      <alignment horizontal="left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left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3" fontId="12" fillId="0" borderId="3" xfId="1" applyNumberFormat="1" applyFont="1" applyBorder="1" applyAlignment="1">
      <alignment horizontal="left" vertical="center" wrapText="1" indent="1"/>
    </xf>
    <xf numFmtId="3" fontId="12" fillId="0" borderId="3" xfId="1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4" fillId="0" borderId="0" xfId="1" applyNumberFormat="1" applyAlignment="1">
      <alignment horizontal="center" vertical="center"/>
    </xf>
    <xf numFmtId="3" fontId="12" fillId="0" borderId="2" xfId="1" applyNumberFormat="1" applyFont="1" applyBorder="1" applyAlignment="1">
      <alignment horizontal="left" vertical="center" wrapText="1" indent="1"/>
    </xf>
    <xf numFmtId="3" fontId="12" fillId="0" borderId="2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left" vertical="center" wrapText="1" indent="1"/>
    </xf>
    <xf numFmtId="3" fontId="8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164" fontId="15" fillId="0" borderId="0" xfId="0" applyNumberFormat="1" applyFont="1"/>
    <xf numFmtId="3" fontId="12" fillId="0" borderId="4" xfId="1" applyNumberFormat="1" applyFont="1" applyBorder="1" applyAlignment="1">
      <alignment horizontal="left" vertical="center" wrapText="1"/>
    </xf>
    <xf numFmtId="3" fontId="13" fillId="0" borderId="5" xfId="1" applyNumberFormat="1" applyFont="1" applyBorder="1" applyAlignment="1">
      <alignment horizontal="center" vertical="center"/>
    </xf>
    <xf numFmtId="0" fontId="0" fillId="0" borderId="6" xfId="0" applyBorder="1"/>
    <xf numFmtId="3" fontId="12" fillId="0" borderId="3" xfId="1" applyNumberFormat="1" applyFont="1" applyBorder="1" applyAlignment="1">
      <alignment horizontal="center" vertical="center" wrapText="1"/>
    </xf>
    <xf numFmtId="3" fontId="12" fillId="0" borderId="2" xfId="1" applyNumberFormat="1" applyFont="1" applyBorder="1" applyAlignment="1" applyProtection="1">
      <alignment horizontal="center" vertical="center"/>
      <protection locked="0"/>
    </xf>
    <xf numFmtId="3" fontId="13" fillId="0" borderId="2" xfId="1" applyNumberFormat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3" fontId="12" fillId="0" borderId="2" xfId="1" quotePrefix="1" applyNumberFormat="1" applyFont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164" fontId="8" fillId="3" borderId="7" xfId="1" applyNumberFormat="1" applyFont="1" applyFill="1" applyBorder="1" applyAlignment="1">
      <alignment horizontal="left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Border="1" applyAlignment="1">
      <alignment vertical="center"/>
    </xf>
    <xf numFmtId="3" fontId="12" fillId="0" borderId="7" xfId="1" applyNumberFormat="1" applyFont="1" applyBorder="1" applyAlignment="1">
      <alignment horizontal="left" vertical="center" wrapText="1" indent="1"/>
    </xf>
    <xf numFmtId="3" fontId="12" fillId="0" borderId="8" xfId="1" applyNumberFormat="1" applyFont="1" applyBorder="1" applyAlignment="1">
      <alignment horizontal="center" vertical="center"/>
    </xf>
    <xf numFmtId="3" fontId="12" fillId="0" borderId="7" xfId="1" applyNumberFormat="1" applyFont="1" applyBorder="1" applyAlignment="1" applyProtection="1">
      <alignment horizontal="center" vertical="center"/>
      <protection locked="0"/>
    </xf>
    <xf numFmtId="3" fontId="8" fillId="0" borderId="7" xfId="1" applyNumberFormat="1" applyFont="1" applyBorder="1" applyAlignment="1">
      <alignment horizontal="left" vertical="center" wrapText="1" indent="1"/>
    </xf>
    <xf numFmtId="3" fontId="8" fillId="0" borderId="8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center" vertical="center"/>
    </xf>
    <xf numFmtId="3" fontId="9" fillId="3" borderId="0" xfId="1" applyNumberFormat="1" applyFont="1" applyFill="1" applyAlignment="1">
      <alignment vertical="center" wrapText="1"/>
    </xf>
    <xf numFmtId="3" fontId="13" fillId="0" borderId="2" xfId="0" applyNumberFormat="1" applyFont="1" applyBorder="1" applyAlignment="1">
      <alignment horizontal="left" vertical="center" wrapText="1" indent="2"/>
    </xf>
    <xf numFmtId="3" fontId="13" fillId="0" borderId="9" xfId="1" applyNumberFormat="1" applyFont="1" applyBorder="1" applyAlignment="1">
      <alignment horizontal="center" vertical="center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3" fontId="13" fillId="0" borderId="3" xfId="1" applyNumberFormat="1" applyFont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left" vertical="center" wrapText="1" indent="1"/>
    </xf>
    <xf numFmtId="3" fontId="9" fillId="4" borderId="2" xfId="1" applyNumberFormat="1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3" fontId="13" fillId="4" borderId="2" xfId="1" applyNumberFormat="1" applyFont="1" applyFill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9" fontId="13" fillId="5" borderId="2" xfId="0" applyNumberFormat="1" applyFont="1" applyFill="1" applyBorder="1" applyAlignment="1">
      <alignment horizontal="center" vertical="center"/>
    </xf>
    <xf numFmtId="3" fontId="12" fillId="0" borderId="4" xfId="1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left" vertical="center" wrapText="1" indent="1"/>
    </xf>
    <xf numFmtId="3" fontId="13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 applyProtection="1">
      <alignment horizontal="center" vertical="center"/>
      <protection locked="0"/>
    </xf>
    <xf numFmtId="0" fontId="4" fillId="0" borderId="4" xfId="1" applyBorder="1" applyAlignment="1">
      <alignment horizontal="left" vertical="center" wrapText="1"/>
    </xf>
    <xf numFmtId="0" fontId="4" fillId="0" borderId="4" xfId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 wrapText="1"/>
    </xf>
    <xf numFmtId="3" fontId="12" fillId="0" borderId="4" xfId="1" applyNumberFormat="1" applyFont="1" applyBorder="1" applyAlignment="1" applyProtection="1">
      <alignment horizontal="center" vertical="center"/>
      <protection locked="0"/>
    </xf>
    <xf numFmtId="3" fontId="12" fillId="0" borderId="8" xfId="1" applyNumberFormat="1" applyFont="1" applyBorder="1" applyAlignment="1">
      <alignment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left" vertical="center" wrapText="1" indent="1"/>
    </xf>
    <xf numFmtId="164" fontId="14" fillId="0" borderId="0" xfId="1" applyNumberFormat="1" applyFont="1" applyAlignment="1">
      <alignment horizontal="center" vertical="center"/>
    </xf>
    <xf numFmtId="3" fontId="13" fillId="0" borderId="2" xfId="3" applyNumberFormat="1" applyFont="1" applyFill="1" applyBorder="1" applyAlignment="1" applyProtection="1">
      <alignment horizontal="center" vertical="center"/>
    </xf>
    <xf numFmtId="3" fontId="13" fillId="0" borderId="2" xfId="3" applyNumberFormat="1" applyFont="1" applyFill="1" applyBorder="1" applyAlignment="1" applyProtection="1">
      <alignment horizontal="center" vertical="center"/>
      <protection locked="0"/>
    </xf>
    <xf numFmtId="3" fontId="13" fillId="0" borderId="2" xfId="3" applyNumberFormat="1" applyFont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left" vertical="center" wrapText="1" indent="1"/>
    </xf>
    <xf numFmtId="3" fontId="13" fillId="6" borderId="2" xfId="0" applyNumberFormat="1" applyFont="1" applyFill="1" applyBorder="1" applyAlignment="1">
      <alignment horizontal="center" vertical="center"/>
    </xf>
    <xf numFmtId="3" fontId="13" fillId="6" borderId="2" xfId="3" applyNumberFormat="1" applyFont="1" applyFill="1" applyBorder="1" applyAlignment="1" applyProtection="1">
      <alignment horizontal="center" vertical="center"/>
    </xf>
    <xf numFmtId="3" fontId="12" fillId="6" borderId="2" xfId="1" applyNumberFormat="1" applyFont="1" applyFill="1" applyBorder="1" applyAlignment="1">
      <alignment horizontal="center" vertical="center"/>
    </xf>
    <xf numFmtId="3" fontId="13" fillId="6" borderId="2" xfId="3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left" vertical="center" wrapText="1" indent="1"/>
    </xf>
    <xf numFmtId="3" fontId="9" fillId="0" borderId="2" xfId="3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Border="1" applyAlignment="1">
      <alignment horizontal="left" vertical="center" wrapText="1" indent="1"/>
    </xf>
    <xf numFmtId="3" fontId="9" fillId="0" borderId="4" xfId="3" applyNumberFormat="1" applyFont="1" applyFill="1" applyBorder="1" applyAlignment="1" applyProtection="1">
      <alignment horizontal="center" vertical="center"/>
    </xf>
    <xf numFmtId="3" fontId="9" fillId="0" borderId="4" xfId="3" applyNumberFormat="1" applyFont="1" applyBorder="1" applyAlignment="1">
      <alignment horizontal="center" vertical="center"/>
    </xf>
    <xf numFmtId="3" fontId="9" fillId="0" borderId="8" xfId="3" applyNumberFormat="1" applyFont="1" applyFill="1" applyBorder="1" applyAlignment="1" applyProtection="1">
      <alignment horizontal="center" vertical="center"/>
    </xf>
    <xf numFmtId="3" fontId="13" fillId="6" borderId="7" xfId="0" applyNumberFormat="1" applyFont="1" applyFill="1" applyBorder="1" applyAlignment="1">
      <alignment horizontal="left" vertical="center" wrapText="1" indent="1"/>
    </xf>
    <xf numFmtId="3" fontId="9" fillId="0" borderId="7" xfId="0" applyNumberFormat="1" applyFont="1" applyBorder="1" applyAlignment="1">
      <alignment horizontal="left" vertical="center" wrapText="1" indent="1"/>
    </xf>
    <xf numFmtId="3" fontId="13" fillId="0" borderId="8" xfId="3" applyNumberFormat="1" applyFont="1" applyFill="1" applyBorder="1" applyAlignment="1" applyProtection="1">
      <alignment horizontal="center" vertical="center"/>
    </xf>
    <xf numFmtId="3" fontId="13" fillId="0" borderId="7" xfId="3" applyNumberFormat="1" applyFont="1" applyFill="1" applyBorder="1" applyAlignment="1" applyProtection="1">
      <alignment horizontal="center" vertical="center"/>
      <protection locked="0"/>
    </xf>
    <xf numFmtId="3" fontId="13" fillId="0" borderId="2" xfId="3" applyNumberFormat="1" applyFont="1" applyFill="1" applyBorder="1" applyAlignment="1">
      <alignment horizontal="center" vertical="center"/>
    </xf>
    <xf numFmtId="3" fontId="13" fillId="0" borderId="9" xfId="3" applyNumberFormat="1" applyFont="1" applyFill="1" applyBorder="1" applyAlignment="1" applyProtection="1">
      <alignment horizontal="center" vertical="center"/>
    </xf>
    <xf numFmtId="3" fontId="13" fillId="0" borderId="11" xfId="3" applyNumberFormat="1" applyFont="1" applyFill="1" applyBorder="1" applyAlignment="1" applyProtection="1">
      <alignment horizontal="center" vertical="center"/>
    </xf>
    <xf numFmtId="3" fontId="13" fillId="0" borderId="3" xfId="3" applyNumberFormat="1" applyFont="1" applyFill="1" applyBorder="1" applyAlignment="1" applyProtection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3" borderId="8" xfId="1" applyNumberFormat="1" applyFont="1" applyFill="1" applyBorder="1" applyAlignment="1">
      <alignment horizontal="center" vertical="center"/>
    </xf>
    <xf numFmtId="3" fontId="9" fillId="0" borderId="7" xfId="3" applyNumberFormat="1" applyFont="1" applyFill="1" applyBorder="1" applyAlignment="1" applyProtection="1">
      <alignment horizontal="center" vertical="center"/>
    </xf>
    <xf numFmtId="0" fontId="4" fillId="0" borderId="0" xfId="1" applyAlignment="1">
      <alignment horizontal="left" vertical="center"/>
    </xf>
    <xf numFmtId="3" fontId="9" fillId="3" borderId="7" xfId="1" applyNumberFormat="1" applyFont="1" applyFill="1" applyBorder="1" applyAlignment="1">
      <alignment vertical="center" wrapText="1"/>
    </xf>
    <xf numFmtId="3" fontId="9" fillId="3" borderId="4" xfId="1" applyNumberFormat="1" applyFont="1" applyFill="1" applyBorder="1" applyAlignment="1">
      <alignment vertical="center" wrapText="1"/>
    </xf>
    <xf numFmtId="3" fontId="9" fillId="3" borderId="8" xfId="1" applyNumberFormat="1" applyFont="1" applyFill="1" applyBorder="1" applyAlignment="1">
      <alignment vertical="center" wrapText="1"/>
    </xf>
    <xf numFmtId="3" fontId="13" fillId="0" borderId="2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12" fillId="6" borderId="2" xfId="1" applyNumberFormat="1" applyFont="1" applyFill="1" applyBorder="1" applyAlignment="1">
      <alignment horizontal="left" vertical="center" wrapText="1" indent="1"/>
    </xf>
    <xf numFmtId="164" fontId="9" fillId="3" borderId="7" xfId="1" applyNumberFormat="1" applyFont="1" applyFill="1" applyBorder="1" applyAlignment="1">
      <alignment horizontal="left" vertical="center" wrapText="1"/>
    </xf>
    <xf numFmtId="3" fontId="16" fillId="0" borderId="4" xfId="3" applyNumberFormat="1" applyFont="1" applyBorder="1" applyAlignment="1">
      <alignment horizontal="center" vertical="center"/>
    </xf>
    <xf numFmtId="164" fontId="16" fillId="3" borderId="8" xfId="1" applyNumberFormat="1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 wrapText="1"/>
    </xf>
    <xf numFmtId="165" fontId="17" fillId="0" borderId="0" xfId="4" applyNumberFormat="1" applyFont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5" fillId="0" borderId="0" xfId="0" applyNumberFormat="1" applyFont="1"/>
    <xf numFmtId="3" fontId="0" fillId="0" borderId="0" xfId="0" applyNumberFormat="1"/>
    <xf numFmtId="3" fontId="0" fillId="0" borderId="6" xfId="0" applyNumberFormat="1" applyBorder="1"/>
    <xf numFmtId="3" fontId="19" fillId="0" borderId="7" xfId="0" applyNumberFormat="1" applyFont="1" applyBorder="1" applyAlignment="1">
      <alignment horizontal="left" vertical="center" wrapText="1" indent="1"/>
    </xf>
    <xf numFmtId="3" fontId="19" fillId="5" borderId="2" xfId="3" applyNumberFormat="1" applyFont="1" applyFill="1" applyBorder="1" applyAlignment="1">
      <alignment horizontal="center" vertical="center"/>
    </xf>
    <xf numFmtId="166" fontId="19" fillId="5" borderId="2" xfId="2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3" fontId="19" fillId="0" borderId="2" xfId="3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left" vertical="center" wrapText="1" indent="1"/>
    </xf>
    <xf numFmtId="3" fontId="16" fillId="0" borderId="8" xfId="3" applyNumberFormat="1" applyFont="1" applyBorder="1" applyAlignment="1">
      <alignment horizontal="center" vertical="center"/>
    </xf>
    <xf numFmtId="3" fontId="19" fillId="6" borderId="7" xfId="0" applyNumberFormat="1" applyFont="1" applyFill="1" applyBorder="1" applyAlignment="1">
      <alignment horizontal="left" vertical="center" wrapText="1" indent="1"/>
    </xf>
    <xf numFmtId="3" fontId="19" fillId="6" borderId="2" xfId="3" applyNumberFormat="1" applyFont="1" applyFill="1" applyBorder="1" applyAlignment="1">
      <alignment horizontal="center" vertical="center"/>
    </xf>
    <xf numFmtId="9" fontId="18" fillId="0" borderId="0" xfId="1" applyNumberFormat="1" applyFont="1" applyAlignment="1">
      <alignment horizontal="center" vertical="center"/>
    </xf>
    <xf numFmtId="3" fontId="21" fillId="0" borderId="0" xfId="0" applyNumberFormat="1" applyFont="1"/>
    <xf numFmtId="3" fontId="22" fillId="0" borderId="0" xfId="0" applyNumberFormat="1" applyFont="1"/>
    <xf numFmtId="3" fontId="22" fillId="0" borderId="6" xfId="0" applyNumberFormat="1" applyFont="1" applyBorder="1"/>
    <xf numFmtId="3" fontId="9" fillId="0" borderId="2" xfId="3" applyNumberFormat="1" applyFont="1" applyBorder="1" applyAlignment="1">
      <alignment horizontal="center" vertical="center"/>
    </xf>
    <xf numFmtId="166" fontId="9" fillId="5" borderId="2" xfId="2" applyNumberFormat="1" applyFont="1" applyFill="1" applyBorder="1" applyAlignment="1">
      <alignment horizontal="center" vertical="center"/>
    </xf>
    <xf numFmtId="0" fontId="23" fillId="0" borderId="4" xfId="1" applyFont="1" applyBorder="1" applyAlignment="1">
      <alignment horizontal="left" vertical="center" wrapText="1"/>
    </xf>
    <xf numFmtId="0" fontId="23" fillId="0" borderId="4" xfId="1" applyFont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/>
    <xf numFmtId="0" fontId="13" fillId="0" borderId="0" xfId="1" applyFont="1" applyAlignment="1">
      <alignment vertical="center"/>
    </xf>
    <xf numFmtId="164" fontId="9" fillId="7" borderId="2" xfId="1" applyNumberFormat="1" applyFont="1" applyFill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0" fontId="9" fillId="8" borderId="3" xfId="1" applyNumberFormat="1" applyFont="1" applyFill="1" applyBorder="1" applyAlignment="1">
      <alignment horizontal="left" vertical="center" wrapText="1"/>
    </xf>
    <xf numFmtId="9" fontId="9" fillId="2" borderId="3" xfId="1" applyNumberFormat="1" applyFont="1" applyFill="1" applyBorder="1" applyAlignment="1">
      <alignment horizontal="center" vertical="center"/>
    </xf>
    <xf numFmtId="166" fontId="9" fillId="2" borderId="3" xfId="0" applyNumberFormat="1" applyFont="1" applyFill="1" applyBorder="1" applyAlignment="1">
      <alignment horizontal="center" vertical="center"/>
    </xf>
    <xf numFmtId="10" fontId="9" fillId="0" borderId="0" xfId="1" applyNumberFormat="1" applyFont="1" applyAlignment="1">
      <alignment vertical="center"/>
    </xf>
    <xf numFmtId="3" fontId="13" fillId="4" borderId="2" xfId="1" applyNumberFormat="1" applyFont="1" applyFill="1" applyBorder="1" applyAlignment="1">
      <alignment horizontal="left" vertical="center" wrapText="1" indent="2"/>
    </xf>
    <xf numFmtId="3" fontId="13" fillId="0" borderId="0" xfId="1" applyNumberFormat="1" applyFont="1" applyAlignment="1">
      <alignment vertical="center"/>
    </xf>
    <xf numFmtId="3" fontId="13" fillId="0" borderId="0" xfId="1" applyNumberFormat="1" applyFont="1"/>
    <xf numFmtId="10" fontId="9" fillId="8" borderId="2" xfId="1" applyNumberFormat="1" applyFont="1" applyFill="1" applyBorder="1" applyAlignment="1">
      <alignment horizontal="left" vertical="center" wrapText="1"/>
    </xf>
    <xf numFmtId="9" fontId="9" fillId="2" borderId="2" xfId="1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9" fontId="9" fillId="8" borderId="2" xfId="1" applyNumberFormat="1" applyFont="1" applyFill="1" applyBorder="1" applyAlignment="1">
      <alignment horizontal="center" vertical="center"/>
    </xf>
    <xf numFmtId="166" fontId="9" fillId="8" borderId="2" xfId="0" applyNumberFormat="1" applyFont="1" applyFill="1" applyBorder="1" applyAlignment="1">
      <alignment horizontal="center" vertical="center"/>
    </xf>
    <xf numFmtId="3" fontId="25" fillId="6" borderId="2" xfId="0" applyNumberFormat="1" applyFont="1" applyFill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167" fontId="13" fillId="4" borderId="2" xfId="1" applyNumberFormat="1" applyFont="1" applyFill="1" applyBorder="1" applyAlignment="1">
      <alignment horizontal="left" vertical="center" wrapText="1" indent="2"/>
    </xf>
    <xf numFmtId="167" fontId="9" fillId="4" borderId="2" xfId="1" applyNumberFormat="1" applyFont="1" applyFill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167" fontId="13" fillId="6" borderId="2" xfId="0" applyNumberFormat="1" applyFont="1" applyFill="1" applyBorder="1" applyAlignment="1">
      <alignment horizontal="center" vertical="center"/>
    </xf>
    <xf numFmtId="167" fontId="13" fillId="0" borderId="2" xfId="0" applyNumberFormat="1" applyFont="1" applyBorder="1" applyAlignment="1" applyProtection="1">
      <alignment horizontal="center" vertical="center"/>
      <protection locked="0"/>
    </xf>
    <xf numFmtId="167" fontId="13" fillId="0" borderId="0" xfId="1" applyNumberFormat="1" applyFont="1"/>
    <xf numFmtId="164" fontId="9" fillId="7" borderId="2" xfId="1" applyNumberFormat="1" applyFont="1" applyFill="1" applyBorder="1" applyAlignment="1">
      <alignment horizontal="centerContinuous" vertical="center"/>
    </xf>
    <xf numFmtId="164" fontId="9" fillId="7" borderId="2" xfId="1" applyNumberFormat="1" applyFont="1" applyFill="1" applyBorder="1" applyAlignment="1">
      <alignment horizontal="centerContinuous" vertical="center" wrapText="1"/>
    </xf>
    <xf numFmtId="164" fontId="9" fillId="7" borderId="12" xfId="1" applyNumberFormat="1" applyFont="1" applyFill="1" applyBorder="1" applyAlignment="1">
      <alignment horizontal="center" vertical="center" wrapText="1"/>
    </xf>
    <xf numFmtId="164" fontId="9" fillId="7" borderId="13" xfId="1" applyNumberFormat="1" applyFont="1" applyFill="1" applyBorder="1" applyAlignment="1">
      <alignment horizontal="centerContinuous" vertical="center"/>
    </xf>
    <xf numFmtId="164" fontId="9" fillId="7" borderId="14" xfId="1" applyNumberFormat="1" applyFont="1" applyFill="1" applyBorder="1" applyAlignment="1">
      <alignment horizontal="centerContinuous" vertical="center"/>
    </xf>
    <xf numFmtId="164" fontId="9" fillId="7" borderId="12" xfId="1" applyNumberFormat="1" applyFont="1" applyFill="1" applyBorder="1" applyAlignment="1">
      <alignment horizontal="centerContinuous" vertical="center"/>
    </xf>
    <xf numFmtId="164" fontId="9" fillId="7" borderId="13" xfId="1" applyNumberFormat="1" applyFont="1" applyFill="1" applyBorder="1" applyAlignment="1">
      <alignment horizontal="center" vertical="center"/>
    </xf>
    <xf numFmtId="164" fontId="9" fillId="7" borderId="14" xfId="1" applyNumberFormat="1" applyFont="1" applyFill="1" applyBorder="1" applyAlignment="1">
      <alignment horizontal="center" vertical="center"/>
    </xf>
    <xf numFmtId="164" fontId="9" fillId="7" borderId="15" xfId="1" applyNumberFormat="1" applyFont="1" applyFill="1" applyBorder="1" applyAlignment="1">
      <alignment horizontal="centerContinuous" vertical="center"/>
    </xf>
    <xf numFmtId="164" fontId="9" fillId="7" borderId="3" xfId="1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0" fontId="9" fillId="8" borderId="11" xfId="1" applyNumberFormat="1" applyFont="1" applyFill="1" applyBorder="1" applyAlignment="1">
      <alignment horizontal="left" vertical="center" wrapText="1"/>
    </xf>
    <xf numFmtId="9" fontId="9" fillId="2" borderId="16" xfId="1" applyNumberFormat="1" applyFont="1" applyFill="1" applyBorder="1" applyAlignment="1">
      <alignment horizontal="centerContinuous" vertical="center"/>
    </xf>
    <xf numFmtId="166" fontId="9" fillId="2" borderId="17" xfId="0" applyNumberFormat="1" applyFont="1" applyFill="1" applyBorder="1" applyAlignment="1">
      <alignment horizontal="centerContinuous" vertical="center"/>
    </xf>
    <xf numFmtId="9" fontId="9" fillId="2" borderId="11" xfId="1" applyNumberFormat="1" applyFont="1" applyFill="1" applyBorder="1" applyAlignment="1">
      <alignment horizontal="centerContinuous" vertical="center"/>
    </xf>
    <xf numFmtId="166" fontId="9" fillId="2" borderId="11" xfId="0" applyNumberFormat="1" applyFont="1" applyFill="1" applyBorder="1" applyAlignment="1">
      <alignment horizontal="centerContinuous" vertical="center"/>
    </xf>
    <xf numFmtId="9" fontId="9" fillId="0" borderId="0" xfId="1" applyNumberFormat="1" applyFont="1" applyAlignment="1">
      <alignment horizontal="center" vertical="center"/>
    </xf>
    <xf numFmtId="3" fontId="13" fillId="4" borderId="11" xfId="1" applyNumberFormat="1" applyFont="1" applyFill="1" applyBorder="1" applyAlignment="1">
      <alignment horizontal="left" vertical="center" wrapText="1" indent="2"/>
    </xf>
    <xf numFmtId="10" fontId="13" fillId="0" borderId="16" xfId="1" applyNumberFormat="1" applyFont="1" applyBorder="1" applyAlignment="1">
      <alignment horizontal="center" vertical="center"/>
    </xf>
    <xf numFmtId="10" fontId="13" fillId="0" borderId="17" xfId="1" applyNumberFormat="1" applyFont="1" applyBorder="1" applyAlignment="1">
      <alignment horizontal="center" vertical="center"/>
    </xf>
    <xf numFmtId="10" fontId="13" fillId="0" borderId="0" xfId="1" applyNumberFormat="1" applyFont="1" applyAlignment="1">
      <alignment horizontal="center" vertical="center"/>
    </xf>
    <xf numFmtId="10" fontId="13" fillId="0" borderId="18" xfId="1" applyNumberFormat="1" applyFont="1" applyBorder="1" applyAlignment="1">
      <alignment horizontal="center" vertical="center"/>
    </xf>
    <xf numFmtId="10" fontId="13" fillId="0" borderId="2" xfId="1" applyNumberFormat="1" applyFont="1" applyBorder="1" applyAlignment="1">
      <alignment horizontal="center" vertical="center"/>
    </xf>
    <xf numFmtId="3" fontId="9" fillId="4" borderId="11" xfId="1" applyNumberFormat="1" applyFont="1" applyFill="1" applyBorder="1" applyAlignment="1">
      <alignment horizontal="left" vertical="center" wrapText="1" indent="2"/>
    </xf>
    <xf numFmtId="10" fontId="9" fillId="0" borderId="2" xfId="1" applyNumberFormat="1" applyFont="1" applyBorder="1" applyAlignment="1">
      <alignment horizontal="center" vertical="center"/>
    </xf>
    <xf numFmtId="10" fontId="9" fillId="0" borderId="0" xfId="1" applyNumberFormat="1" applyFont="1" applyAlignment="1">
      <alignment horizontal="center" vertical="center"/>
    </xf>
    <xf numFmtId="3" fontId="13" fillId="4" borderId="18" xfId="1" applyNumberFormat="1" applyFont="1" applyFill="1" applyBorder="1" applyAlignment="1">
      <alignment horizontal="left" vertical="center" wrapText="1" indent="2"/>
    </xf>
    <xf numFmtId="3" fontId="9" fillId="4" borderId="18" xfId="1" applyNumberFormat="1" applyFont="1" applyFill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164" fontId="9" fillId="2" borderId="11" xfId="1" applyNumberFormat="1" applyFont="1" applyFill="1" applyBorder="1" applyAlignment="1">
      <alignment horizontal="centerContinuous" vertical="center"/>
    </xf>
    <xf numFmtId="164" fontId="9" fillId="2" borderId="11" xfId="1" applyNumberFormat="1" applyFont="1" applyFill="1" applyBorder="1" applyAlignment="1">
      <alignment horizontal="center" vertical="center"/>
    </xf>
    <xf numFmtId="166" fontId="9" fillId="2" borderId="11" xfId="0" applyNumberFormat="1" applyFont="1" applyFill="1" applyBorder="1" applyAlignment="1">
      <alignment horizontal="center" vertical="center"/>
    </xf>
    <xf numFmtId="10" fontId="13" fillId="4" borderId="11" xfId="1" applyNumberFormat="1" applyFont="1" applyFill="1" applyBorder="1" applyAlignment="1">
      <alignment horizontal="center" vertical="center"/>
    </xf>
    <xf numFmtId="10" fontId="13" fillId="0" borderId="11" xfId="0" applyNumberFormat="1" applyFont="1" applyBorder="1" applyAlignment="1">
      <alignment horizontal="center" vertical="center"/>
    </xf>
    <xf numFmtId="10" fontId="9" fillId="4" borderId="11" xfId="1" applyNumberFormat="1" applyFont="1" applyFill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3" fontId="9" fillId="0" borderId="0" xfId="1" applyNumberFormat="1" applyFont="1"/>
    <xf numFmtId="3" fontId="13" fillId="0" borderId="19" xfId="0" applyNumberFormat="1" applyFont="1" applyBorder="1" applyAlignment="1">
      <alignment horizontal="center" vertical="center"/>
    </xf>
    <xf numFmtId="164" fontId="9" fillId="2" borderId="16" xfId="1" applyNumberFormat="1" applyFont="1" applyFill="1" applyBorder="1" applyAlignment="1">
      <alignment horizontal="centerContinuous" vertical="center"/>
    </xf>
    <xf numFmtId="164" fontId="9" fillId="2" borderId="2" xfId="1" applyNumberFormat="1" applyFont="1" applyFill="1" applyBorder="1" applyAlignment="1">
      <alignment horizontal="centerContinuous" vertical="center"/>
    </xf>
    <xf numFmtId="10" fontId="13" fillId="0" borderId="0" xfId="0" applyNumberFormat="1" applyFont="1" applyAlignment="1">
      <alignment horizontal="center" vertical="center"/>
    </xf>
    <xf numFmtId="10" fontId="9" fillId="8" borderId="11" xfId="1" applyNumberFormat="1" applyFont="1" applyFill="1" applyBorder="1" applyAlignment="1">
      <alignment horizontal="left" vertical="center" wrapText="1" indent="1"/>
    </xf>
    <xf numFmtId="164" fontId="9" fillId="2" borderId="12" xfId="1" applyNumberFormat="1" applyFont="1" applyFill="1" applyBorder="1" applyAlignment="1">
      <alignment horizontal="centerContinuous" vertical="center"/>
    </xf>
    <xf numFmtId="3" fontId="13" fillId="4" borderId="11" xfId="1" applyNumberFormat="1" applyFont="1" applyFill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10" fontId="19" fillId="0" borderId="20" xfId="0" applyNumberFormat="1" applyFont="1" applyBorder="1" applyAlignment="1">
      <alignment horizontal="center" vertical="center"/>
    </xf>
    <xf numFmtId="3" fontId="9" fillId="4" borderId="16" xfId="1" applyNumberFormat="1" applyFont="1" applyFill="1" applyBorder="1" applyAlignment="1">
      <alignment horizontal="centerContinuous" vertical="center"/>
    </xf>
    <xf numFmtId="3" fontId="9" fillId="4" borderId="17" xfId="1" applyNumberFormat="1" applyFont="1" applyFill="1" applyBorder="1" applyAlignment="1">
      <alignment horizontal="centerContinuous" vertical="center"/>
    </xf>
    <xf numFmtId="3" fontId="9" fillId="0" borderId="17" xfId="0" applyNumberFormat="1" applyFont="1" applyBorder="1" applyAlignment="1">
      <alignment horizontal="centerContinuous" vertical="center"/>
    </xf>
    <xf numFmtId="3" fontId="9" fillId="4" borderId="11" xfId="1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13" fillId="0" borderId="18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vertical="center"/>
    </xf>
    <xf numFmtId="166" fontId="9" fillId="2" borderId="16" xfId="0" applyNumberFormat="1" applyFont="1" applyFill="1" applyBorder="1" applyAlignment="1">
      <alignment horizontal="centerContinuous" vertical="center"/>
    </xf>
    <xf numFmtId="164" fontId="9" fillId="2" borderId="21" xfId="1" applyNumberFormat="1" applyFont="1" applyFill="1" applyBorder="1" applyAlignment="1">
      <alignment horizontal="centerContinuous" vertical="center"/>
    </xf>
    <xf numFmtId="164" fontId="9" fillId="2" borderId="22" xfId="1" applyNumberFormat="1" applyFont="1" applyFill="1" applyBorder="1" applyAlignment="1">
      <alignment horizontal="centerContinuous" vertical="center"/>
    </xf>
    <xf numFmtId="166" fontId="9" fillId="2" borderId="16" xfId="0" applyNumberFormat="1" applyFont="1" applyFill="1" applyBorder="1" applyAlignment="1">
      <alignment horizontal="center" vertical="center"/>
    </xf>
    <xf numFmtId="164" fontId="9" fillId="2" borderId="23" xfId="1" applyNumberFormat="1" applyFont="1" applyFill="1" applyBorder="1" applyAlignment="1">
      <alignment horizontal="center" vertical="center"/>
    </xf>
    <xf numFmtId="166" fontId="9" fillId="2" borderId="20" xfId="0" applyNumberFormat="1" applyFont="1" applyFill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10" fontId="13" fillId="4" borderId="23" xfId="1" applyNumberFormat="1" applyFont="1" applyFill="1" applyBorder="1" applyAlignment="1">
      <alignment horizontal="center" vertical="center"/>
    </xf>
    <xf numFmtId="10" fontId="13" fillId="0" borderId="20" xfId="0" applyNumberFormat="1" applyFont="1" applyBorder="1" applyAlignment="1">
      <alignment horizontal="center" vertical="center"/>
    </xf>
    <xf numFmtId="10" fontId="13" fillId="4" borderId="24" xfId="1" applyNumberFormat="1" applyFont="1" applyFill="1" applyBorder="1" applyAlignment="1">
      <alignment horizontal="center" vertical="center"/>
    </xf>
    <xf numFmtId="10" fontId="13" fillId="0" borderId="25" xfId="0" applyNumberFormat="1" applyFont="1" applyBorder="1" applyAlignment="1">
      <alignment horizontal="center" vertical="center"/>
    </xf>
    <xf numFmtId="10" fontId="9" fillId="4" borderId="16" xfId="1" applyNumberFormat="1" applyFont="1" applyFill="1" applyBorder="1" applyAlignment="1">
      <alignment horizontal="centerContinuous" vertical="center"/>
    </xf>
    <xf numFmtId="10" fontId="9" fillId="4" borderId="17" xfId="1" applyNumberFormat="1" applyFont="1" applyFill="1" applyBorder="1" applyAlignment="1">
      <alignment horizontal="centerContinuous" vertical="center"/>
    </xf>
    <xf numFmtId="10" fontId="9" fillId="0" borderId="17" xfId="0" applyNumberFormat="1" applyFont="1" applyBorder="1" applyAlignment="1">
      <alignment horizontal="centerContinuous" vertical="center"/>
    </xf>
    <xf numFmtId="164" fontId="9" fillId="2" borderId="2" xfId="1" applyNumberFormat="1" applyFont="1" applyFill="1" applyBorder="1" applyAlignment="1">
      <alignment horizontal="center" vertical="center"/>
    </xf>
    <xf numFmtId="3" fontId="26" fillId="9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center" vertical="center" wrapText="1"/>
    </xf>
    <xf numFmtId="3" fontId="12" fillId="0" borderId="9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3" fontId="12" fillId="0" borderId="9" xfId="1" quotePrefix="1" applyNumberFormat="1" applyFont="1" applyBorder="1" applyAlignment="1">
      <alignment horizontal="center" vertical="center"/>
    </xf>
    <xf numFmtId="3" fontId="12" fillId="0" borderId="10" xfId="1" quotePrefix="1" applyNumberFormat="1" applyFont="1" applyBorder="1" applyAlignment="1">
      <alignment horizontal="center" vertical="center"/>
    </xf>
    <xf numFmtId="3" fontId="12" fillId="0" borderId="3" xfId="1" quotePrefix="1" applyNumberFormat="1" applyFont="1" applyBorder="1" applyAlignment="1">
      <alignment horizontal="center" vertical="center"/>
    </xf>
    <xf numFmtId="3" fontId="12" fillId="0" borderId="10" xfId="1" applyNumberFormat="1" applyFont="1" applyBorder="1" applyAlignment="1">
      <alignment horizontal="center" vertical="center"/>
    </xf>
    <xf numFmtId="3" fontId="12" fillId="0" borderId="5" xfId="1" applyNumberFormat="1" applyFont="1" applyBorder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3" fontId="13" fillId="0" borderId="9" xfId="3" applyNumberFormat="1" applyFont="1" applyFill="1" applyBorder="1" applyAlignment="1" applyProtection="1">
      <alignment horizontal="center" vertical="center"/>
    </xf>
    <xf numFmtId="3" fontId="13" fillId="0" borderId="3" xfId="3" applyNumberFormat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3" fontId="27" fillId="9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164" fontId="9" fillId="7" borderId="2" xfId="1" applyNumberFormat="1" applyFont="1" applyFill="1" applyBorder="1" applyAlignment="1">
      <alignment horizontal="center" vertical="center"/>
    </xf>
    <xf numFmtId="9" fontId="9" fillId="2" borderId="16" xfId="1" applyNumberFormat="1" applyFont="1" applyFill="1" applyBorder="1" applyAlignment="1">
      <alignment horizontal="center" vertical="center"/>
    </xf>
    <xf numFmtId="9" fontId="9" fillId="2" borderId="17" xfId="1" applyNumberFormat="1" applyFont="1" applyFill="1" applyBorder="1" applyAlignment="1">
      <alignment horizontal="center" vertical="center"/>
    </xf>
    <xf numFmtId="9" fontId="9" fillId="2" borderId="18" xfId="1" applyNumberFormat="1" applyFont="1" applyFill="1" applyBorder="1" applyAlignment="1">
      <alignment horizontal="center" vertical="center"/>
    </xf>
    <xf numFmtId="10" fontId="13" fillId="0" borderId="16" xfId="1" applyNumberFormat="1" applyFont="1" applyBorder="1" applyAlignment="1">
      <alignment horizontal="center" vertical="center"/>
    </xf>
    <xf numFmtId="10" fontId="13" fillId="0" borderId="17" xfId="1" applyNumberFormat="1" applyFont="1" applyBorder="1" applyAlignment="1">
      <alignment horizontal="center" vertical="center"/>
    </xf>
    <xf numFmtId="10" fontId="13" fillId="0" borderId="13" xfId="1" applyNumberFormat="1" applyFont="1" applyBorder="1" applyAlignment="1">
      <alignment horizontal="center" vertical="center"/>
    </xf>
    <xf numFmtId="10" fontId="13" fillId="0" borderId="0" xfId="1" applyNumberFormat="1" applyFont="1" applyAlignment="1">
      <alignment horizontal="center" vertical="center"/>
    </xf>
    <xf numFmtId="10" fontId="13" fillId="0" borderId="27" xfId="1" applyNumberFormat="1" applyFont="1" applyBorder="1" applyAlignment="1">
      <alignment horizontal="center" vertical="center"/>
    </xf>
    <xf numFmtId="10" fontId="13" fillId="0" borderId="18" xfId="1" applyNumberFormat="1" applyFont="1" applyBorder="1" applyAlignment="1">
      <alignment horizontal="center" vertical="center"/>
    </xf>
    <xf numFmtId="10" fontId="9" fillId="0" borderId="16" xfId="1" applyNumberFormat="1" applyFont="1" applyBorder="1" applyAlignment="1">
      <alignment horizontal="center" vertical="center"/>
    </xf>
    <xf numFmtId="10" fontId="9" fillId="0" borderId="17" xfId="1" applyNumberFormat="1" applyFont="1" applyBorder="1" applyAlignment="1">
      <alignment horizontal="center" vertical="center"/>
    </xf>
    <xf numFmtId="10" fontId="9" fillId="0" borderId="18" xfId="1" applyNumberFormat="1" applyFont="1" applyBorder="1" applyAlignment="1">
      <alignment horizontal="center" vertical="center"/>
    </xf>
    <xf numFmtId="10" fontId="9" fillId="4" borderId="7" xfId="1" applyNumberFormat="1" applyFont="1" applyFill="1" applyBorder="1" applyAlignment="1">
      <alignment horizontal="center" vertical="center"/>
    </xf>
    <xf numFmtId="10" fontId="9" fillId="4" borderId="8" xfId="1" applyNumberFormat="1" applyFont="1" applyFill="1" applyBorder="1" applyAlignment="1">
      <alignment horizontal="center" vertical="center"/>
    </xf>
    <xf numFmtId="10" fontId="9" fillId="8" borderId="26" xfId="1" applyNumberFormat="1" applyFont="1" applyFill="1" applyBorder="1" applyAlignment="1">
      <alignment horizontal="left" vertical="center" wrapText="1"/>
    </xf>
    <xf numFmtId="10" fontId="9" fillId="8" borderId="12" xfId="1" applyNumberFormat="1" applyFont="1" applyFill="1" applyBorder="1" applyAlignment="1">
      <alignment horizontal="left" vertical="center" wrapText="1"/>
    </xf>
    <xf numFmtId="3" fontId="9" fillId="4" borderId="16" xfId="1" applyNumberFormat="1" applyFont="1" applyFill="1" applyBorder="1" applyAlignment="1">
      <alignment horizontal="center" vertical="center"/>
    </xf>
    <xf numFmtId="3" fontId="9" fillId="4" borderId="17" xfId="1" applyNumberFormat="1" applyFont="1" applyFill="1" applyBorder="1" applyAlignment="1">
      <alignment horizontal="center" vertical="center"/>
    </xf>
    <xf numFmtId="10" fontId="9" fillId="4" borderId="16" xfId="1" applyNumberFormat="1" applyFont="1" applyFill="1" applyBorder="1" applyAlignment="1">
      <alignment horizontal="center" vertical="center"/>
    </xf>
    <xf numFmtId="10" fontId="9" fillId="4" borderId="17" xfId="1" applyNumberFormat="1" applyFont="1" applyFill="1" applyBorder="1" applyAlignment="1">
      <alignment horizontal="center" vertical="center"/>
    </xf>
    <xf numFmtId="10" fontId="9" fillId="4" borderId="18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5 2" xfId="1" xr:uid="{E83CC4EE-E694-4286-A2D8-EC0627167325}"/>
    <cellStyle name="Porcentagem" xfId="2" builtinId="5"/>
    <cellStyle name="Porcentagem 4" xfId="3" xr:uid="{DEF7F901-513E-4E2C-B32B-FB3154B7852F}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47625</xdr:rowOff>
    </xdr:from>
    <xdr:to>
      <xdr:col>20</xdr:col>
      <xdr:colOff>0</xdr:colOff>
      <xdr:row>0</xdr:row>
      <xdr:rowOff>752475</xdr:rowOff>
    </xdr:to>
    <xdr:grpSp>
      <xdr:nvGrpSpPr>
        <xdr:cNvPr id="1033" name="Agrupar 1">
          <a:extLst>
            <a:ext uri="{FF2B5EF4-FFF2-40B4-BE49-F238E27FC236}">
              <a16:creationId xmlns:a16="http://schemas.microsoft.com/office/drawing/2014/main" id="{C9993012-2823-C3AA-4799-85BCC8A9D17B}"/>
            </a:ext>
          </a:extLst>
        </xdr:cNvPr>
        <xdr:cNvGrpSpPr>
          <a:grpSpLocks/>
        </xdr:cNvGrpSpPr>
      </xdr:nvGrpSpPr>
      <xdr:grpSpPr bwMode="auto">
        <a:xfrm>
          <a:off x="38100" y="47625"/>
          <a:ext cx="7391400" cy="704850"/>
          <a:chOff x="38100" y="47625"/>
          <a:chExt cx="8724900" cy="704850"/>
        </a:xfrm>
      </xdr:grpSpPr>
      <xdr:pic>
        <xdr:nvPicPr>
          <xdr:cNvPr id="1034" name="Imagem 2">
            <a:extLst>
              <a:ext uri="{FF2B5EF4-FFF2-40B4-BE49-F238E27FC236}">
                <a16:creationId xmlns:a16="http://schemas.microsoft.com/office/drawing/2014/main" id="{D075CAFF-A4BB-71CB-5938-9818349521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81275" y="47625"/>
            <a:ext cx="3533775" cy="704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35" name="Imagem 3">
            <a:extLst>
              <a:ext uri="{FF2B5EF4-FFF2-40B4-BE49-F238E27FC236}">
                <a16:creationId xmlns:a16="http://schemas.microsoft.com/office/drawing/2014/main" id="{54F4EA4B-D490-8625-4382-F83EDA5852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43650" y="47625"/>
            <a:ext cx="2419350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36" name="Imagem 4">
            <a:extLst>
              <a:ext uri="{FF2B5EF4-FFF2-40B4-BE49-F238E27FC236}">
                <a16:creationId xmlns:a16="http://schemas.microsoft.com/office/drawing/2014/main" id="{A8B573B7-B33A-8519-23D9-458036819F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47625"/>
            <a:ext cx="2419350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228600</xdr:colOff>
      <xdr:row>0</xdr:row>
      <xdr:rowOff>114300</xdr:rowOff>
    </xdr:from>
    <xdr:to>
      <xdr:col>16</xdr:col>
      <xdr:colOff>2124075</xdr:colOff>
      <xdr:row>0</xdr:row>
      <xdr:rowOff>657225</xdr:rowOff>
    </xdr:to>
    <xdr:pic>
      <xdr:nvPicPr>
        <xdr:cNvPr id="2053" name="Imagem 5">
          <a:extLst>
            <a:ext uri="{FF2B5EF4-FFF2-40B4-BE49-F238E27FC236}">
              <a16:creationId xmlns:a16="http://schemas.microsoft.com/office/drawing/2014/main" id="{754BD942-14EE-A84D-BCC1-A5B126C4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2857500</xdr:colOff>
      <xdr:row>0</xdr:row>
      <xdr:rowOff>47625</xdr:rowOff>
    </xdr:from>
    <xdr:to>
      <xdr:col>24</xdr:col>
      <xdr:colOff>628650</xdr:colOff>
      <xdr:row>0</xdr:row>
      <xdr:rowOff>752475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AF123FF1-82D0-D026-E3F0-3BCBF633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7625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2009775</xdr:colOff>
      <xdr:row>0</xdr:row>
      <xdr:rowOff>638175</xdr:rowOff>
    </xdr:to>
    <xdr:pic>
      <xdr:nvPicPr>
        <xdr:cNvPr id="3077" name="Imagem 1">
          <a:extLst>
            <a:ext uri="{FF2B5EF4-FFF2-40B4-BE49-F238E27FC236}">
              <a16:creationId xmlns:a16="http://schemas.microsoft.com/office/drawing/2014/main" id="{1A3B6E92-D3EB-C1CD-D656-CFF9730C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3562350</xdr:colOff>
      <xdr:row>0</xdr:row>
      <xdr:rowOff>0</xdr:rowOff>
    </xdr:from>
    <xdr:to>
      <xdr:col>35</xdr:col>
      <xdr:colOff>1333500</xdr:colOff>
      <xdr:row>0</xdr:row>
      <xdr:rowOff>704850</xdr:rowOff>
    </xdr:to>
    <xdr:pic>
      <xdr:nvPicPr>
        <xdr:cNvPr id="3078" name="Imagem 2">
          <a:extLst>
            <a:ext uri="{FF2B5EF4-FFF2-40B4-BE49-F238E27FC236}">
              <a16:creationId xmlns:a16="http://schemas.microsoft.com/office/drawing/2014/main" id="{E6EA3DBD-A71B-5022-A318-58B33964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7CF5-E294-4856-8F7B-778A6AC49A16}">
  <sheetPr>
    <tabColor theme="7" tint="-0.499984740745262"/>
  </sheetPr>
  <dimension ref="A1:AW379"/>
  <sheetViews>
    <sheetView showGridLines="0" view="pageBreakPreview" topLeftCell="Q364" zoomScaleNormal="100" zoomScaleSheetLayoutView="100" workbookViewId="0">
      <selection activeCell="A2" sqref="A2:AR379"/>
    </sheetView>
  </sheetViews>
  <sheetFormatPr defaultColWidth="8.7109375" defaultRowHeight="15" x14ac:dyDescent="0.25"/>
  <cols>
    <col min="1" max="1" width="65.7109375" style="101" hidden="1" customWidth="1"/>
    <col min="2" max="4" width="14.7109375" style="6" hidden="1" customWidth="1"/>
    <col min="5" max="6" width="7.5703125" style="6" hidden="1" customWidth="1"/>
    <col min="7" max="7" width="12.42578125" style="6" hidden="1" customWidth="1"/>
    <col min="8" max="8" width="11.85546875" style="6" hidden="1" customWidth="1"/>
    <col min="9" max="9" width="12.42578125" style="6" hidden="1" customWidth="1"/>
    <col min="10" max="10" width="11.85546875" style="6" hidden="1" customWidth="1"/>
    <col min="11" max="11" width="12.42578125" style="6" hidden="1" customWidth="1"/>
    <col min="12" max="14" width="7.5703125" style="6" hidden="1" customWidth="1"/>
    <col min="15" max="15" width="12.42578125" style="6" hidden="1" customWidth="1"/>
    <col min="16" max="16" width="15.7109375" style="6" hidden="1" customWidth="1"/>
    <col min="17" max="17" width="90.7109375" style="101" customWidth="1"/>
    <col min="18" max="18" width="20.7109375" style="6" hidden="1" customWidth="1"/>
    <col min="19" max="19" width="15.7109375" style="6" hidden="1" customWidth="1"/>
    <col min="20" max="20" width="20.7109375" style="6" customWidth="1"/>
    <col min="21" max="24" width="20.7109375" style="6" hidden="1" customWidth="1"/>
    <col min="25" max="25" width="20.7109375" style="6" customWidth="1"/>
    <col min="26" max="44" width="20.7109375" style="6" hidden="1" customWidth="1"/>
    <col min="45" max="45" width="8.7109375" style="5" customWidth="1"/>
    <col min="46" max="46" width="8.7109375" style="6" customWidth="1"/>
    <col min="47" max="16384" width="8.7109375" style="6"/>
  </cols>
  <sheetData>
    <row r="1" spans="1:45" s="2" customFormat="1" ht="64.5" x14ac:dyDescent="0.25">
      <c r="A1" s="1"/>
      <c r="P1" s="3"/>
      <c r="Q1" s="1"/>
      <c r="AS1" s="4"/>
    </row>
    <row r="2" spans="1:45" x14ac:dyDescent="0.25">
      <c r="A2" s="233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</row>
    <row r="3" spans="1:45" ht="27" customHeight="1" x14ac:dyDescent="0.25">
      <c r="A3" s="234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5" t="s">
        <v>2</v>
      </c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</row>
    <row r="4" spans="1:45" s="14" customFormat="1" x14ac:dyDescent="0.25">
      <c r="A4" s="7" t="s">
        <v>3</v>
      </c>
      <c r="B4" s="8" t="s">
        <v>4</v>
      </c>
      <c r="C4" s="9" t="s">
        <v>5</v>
      </c>
      <c r="D4" s="8" t="s">
        <v>6</v>
      </c>
      <c r="E4" s="9">
        <v>45505</v>
      </c>
      <c r="F4" s="9" t="e">
        <f ca="1">_xll.FIMMÊS(E4,0)+1</f>
        <v>#NAME?</v>
      </c>
      <c r="G4" s="9" t="s">
        <v>4</v>
      </c>
      <c r="H4" s="9" t="s">
        <v>7</v>
      </c>
      <c r="I4" s="9" t="s">
        <v>4</v>
      </c>
      <c r="J4" s="9" t="s">
        <v>8</v>
      </c>
      <c r="K4" s="8" t="s">
        <v>6</v>
      </c>
      <c r="L4" s="9">
        <v>45566</v>
      </c>
      <c r="M4" s="9" t="e">
        <f t="shared" ref="M4:AR4" ca="1" si="0">_xll.FIMMÊS(L4,0)+1</f>
        <v>#NAME?</v>
      </c>
      <c r="N4" s="9" t="e">
        <f t="shared" ca="1" si="0"/>
        <v>#NAME?</v>
      </c>
      <c r="O4" s="8" t="s">
        <v>4</v>
      </c>
      <c r="P4" s="9" t="s">
        <v>9</v>
      </c>
      <c r="Q4" s="10" t="s">
        <v>10</v>
      </c>
      <c r="R4" s="11" t="s">
        <v>4</v>
      </c>
      <c r="S4" s="12" t="s">
        <v>11</v>
      </c>
      <c r="T4" s="11" t="s">
        <v>6</v>
      </c>
      <c r="U4" s="12">
        <v>45658</v>
      </c>
      <c r="V4" s="12" t="e">
        <f t="shared" ca="1" si="0"/>
        <v>#NAME?</v>
      </c>
      <c r="W4" s="12" t="e">
        <f t="shared" ca="1" si="0"/>
        <v>#NAME?</v>
      </c>
      <c r="X4" s="12" t="e">
        <f t="shared" ca="1" si="0"/>
        <v>#NAME?</v>
      </c>
      <c r="Y4" s="12" t="e">
        <f t="shared" ca="1" si="0"/>
        <v>#NAME?</v>
      </c>
      <c r="Z4" s="12" t="e">
        <f t="shared" ca="1" si="0"/>
        <v>#NAME?</v>
      </c>
      <c r="AA4" s="11" t="e">
        <f t="shared" ca="1" si="0"/>
        <v>#NAME?</v>
      </c>
      <c r="AB4" s="11" t="e">
        <f t="shared" ca="1" si="0"/>
        <v>#NAME?</v>
      </c>
      <c r="AC4" s="11" t="e">
        <f t="shared" ca="1" si="0"/>
        <v>#NAME?</v>
      </c>
      <c r="AD4" s="11" t="e">
        <f t="shared" ca="1" si="0"/>
        <v>#NAME?</v>
      </c>
      <c r="AE4" s="11" t="e">
        <f t="shared" ca="1" si="0"/>
        <v>#NAME?</v>
      </c>
      <c r="AF4" s="11" t="e">
        <f t="shared" ca="1" si="0"/>
        <v>#NAME?</v>
      </c>
      <c r="AG4" s="11" t="e">
        <f t="shared" ca="1" si="0"/>
        <v>#NAME?</v>
      </c>
      <c r="AH4" s="11" t="e">
        <f t="shared" ca="1" si="0"/>
        <v>#NAME?</v>
      </c>
      <c r="AI4" s="11" t="e">
        <f t="shared" ca="1" si="0"/>
        <v>#NAME?</v>
      </c>
      <c r="AJ4" s="11" t="e">
        <f t="shared" ca="1" si="0"/>
        <v>#NAME?</v>
      </c>
      <c r="AK4" s="11" t="e">
        <f t="shared" ca="1" si="0"/>
        <v>#NAME?</v>
      </c>
      <c r="AL4" s="11" t="e">
        <f t="shared" ca="1" si="0"/>
        <v>#NAME?</v>
      </c>
      <c r="AM4" s="11" t="e">
        <f t="shared" ca="1" si="0"/>
        <v>#NAME?</v>
      </c>
      <c r="AN4" s="11" t="e">
        <f t="shared" ca="1" si="0"/>
        <v>#NAME?</v>
      </c>
      <c r="AO4" s="11" t="e">
        <f t="shared" ca="1" si="0"/>
        <v>#NAME?</v>
      </c>
      <c r="AP4" s="11" t="e">
        <f t="shared" ca="1" si="0"/>
        <v>#NAME?</v>
      </c>
      <c r="AQ4" s="11" t="e">
        <f t="shared" ca="1" si="0"/>
        <v>#NAME?</v>
      </c>
      <c r="AR4" s="11" t="e">
        <f t="shared" ca="1" si="0"/>
        <v>#NAME?</v>
      </c>
      <c r="AS4" s="13">
        <f>ROW()-3</f>
        <v>1</v>
      </c>
    </row>
    <row r="5" spans="1:45" s="19" customFormat="1" x14ac:dyDescent="0.25">
      <c r="A5" s="15" t="s">
        <v>12</v>
      </c>
      <c r="B5" s="16">
        <f>B44</f>
        <v>738.77419354838707</v>
      </c>
      <c r="C5" s="16">
        <f t="shared" ref="C5:P5" si="1">C44</f>
        <v>416</v>
      </c>
      <c r="D5" s="16">
        <f t="shared" si="1"/>
        <v>3817</v>
      </c>
      <c r="E5" s="16">
        <f t="shared" si="1"/>
        <v>4149</v>
      </c>
      <c r="F5" s="16">
        <f t="shared" si="1"/>
        <v>4332</v>
      </c>
      <c r="G5" s="16">
        <f t="shared" si="1"/>
        <v>3078</v>
      </c>
      <c r="H5" s="16">
        <f t="shared" si="1"/>
        <v>3869</v>
      </c>
      <c r="I5" s="16">
        <f t="shared" si="1"/>
        <v>739</v>
      </c>
      <c r="J5" s="16">
        <f t="shared" si="1"/>
        <v>582</v>
      </c>
      <c r="K5" s="16">
        <f t="shared" si="1"/>
        <v>3817</v>
      </c>
      <c r="L5" s="16">
        <f t="shared" si="1"/>
        <v>4451</v>
      </c>
      <c r="M5" s="16">
        <f t="shared" si="1"/>
        <v>4192</v>
      </c>
      <c r="N5" s="16">
        <f t="shared" si="1"/>
        <v>4293</v>
      </c>
      <c r="O5" s="16">
        <f t="shared" si="1"/>
        <v>2463</v>
      </c>
      <c r="P5" s="16">
        <f t="shared" si="1"/>
        <v>2553</v>
      </c>
      <c r="Q5" s="15" t="s">
        <v>13</v>
      </c>
      <c r="R5" s="17">
        <f>ROUND((T5/31)*11,0)</f>
        <v>1561</v>
      </c>
      <c r="S5" s="16">
        <f t="shared" ref="S5:AR5" si="2">S44</f>
        <v>1774</v>
      </c>
      <c r="T5" s="16">
        <f t="shared" si="2"/>
        <v>4400</v>
      </c>
      <c r="U5" s="16">
        <f t="shared" si="2"/>
        <v>4327</v>
      </c>
      <c r="V5" s="16">
        <f t="shared" si="2"/>
        <v>4717</v>
      </c>
      <c r="W5" s="16">
        <f t="shared" si="2"/>
        <v>4639</v>
      </c>
      <c r="X5" s="16">
        <f t="shared" si="2"/>
        <v>4454</v>
      </c>
      <c r="Y5" s="16">
        <f t="shared" si="2"/>
        <v>4488</v>
      </c>
      <c r="Z5" s="16">
        <f t="shared" si="2"/>
        <v>0</v>
      </c>
      <c r="AA5" s="16">
        <f t="shared" si="2"/>
        <v>0</v>
      </c>
      <c r="AB5" s="16">
        <f t="shared" si="2"/>
        <v>0</v>
      </c>
      <c r="AC5" s="16">
        <f t="shared" si="2"/>
        <v>0</v>
      </c>
      <c r="AD5" s="16">
        <f t="shared" si="2"/>
        <v>0</v>
      </c>
      <c r="AE5" s="16">
        <f t="shared" si="2"/>
        <v>0</v>
      </c>
      <c r="AF5" s="16">
        <f t="shared" si="2"/>
        <v>0</v>
      </c>
      <c r="AG5" s="16">
        <f t="shared" si="2"/>
        <v>0</v>
      </c>
      <c r="AH5" s="16">
        <f t="shared" si="2"/>
        <v>0</v>
      </c>
      <c r="AI5" s="16">
        <f t="shared" si="2"/>
        <v>0</v>
      </c>
      <c r="AJ5" s="16">
        <f t="shared" si="2"/>
        <v>0</v>
      </c>
      <c r="AK5" s="16">
        <f t="shared" si="2"/>
        <v>0</v>
      </c>
      <c r="AL5" s="16">
        <f t="shared" si="2"/>
        <v>0</v>
      </c>
      <c r="AM5" s="16">
        <f t="shared" si="2"/>
        <v>0</v>
      </c>
      <c r="AN5" s="16">
        <f t="shared" si="2"/>
        <v>0</v>
      </c>
      <c r="AO5" s="16">
        <f t="shared" si="2"/>
        <v>0</v>
      </c>
      <c r="AP5" s="16">
        <f t="shared" si="2"/>
        <v>0</v>
      </c>
      <c r="AQ5" s="16">
        <f t="shared" si="2"/>
        <v>0</v>
      </c>
      <c r="AR5" s="16">
        <f t="shared" si="2"/>
        <v>0</v>
      </c>
      <c r="AS5" s="18"/>
    </row>
    <row r="6" spans="1:45" s="19" customFormat="1" x14ac:dyDescent="0.25">
      <c r="A6" s="20" t="s">
        <v>14</v>
      </c>
      <c r="B6" s="21">
        <f>B78</f>
        <v>708.77419354838707</v>
      </c>
      <c r="C6" s="21">
        <f t="shared" ref="C6:P6" si="3">C78</f>
        <v>445</v>
      </c>
      <c r="D6" s="21">
        <f t="shared" si="3"/>
        <v>3662</v>
      </c>
      <c r="E6" s="21">
        <f t="shared" si="3"/>
        <v>4219</v>
      </c>
      <c r="F6" s="21">
        <f t="shared" si="3"/>
        <v>4142</v>
      </c>
      <c r="G6" s="21">
        <f t="shared" si="3"/>
        <v>2953</v>
      </c>
      <c r="H6" s="21">
        <f t="shared" si="3"/>
        <v>3222</v>
      </c>
      <c r="I6" s="21">
        <f t="shared" si="3"/>
        <v>709</v>
      </c>
      <c r="J6" s="21">
        <f t="shared" si="3"/>
        <v>594</v>
      </c>
      <c r="K6" s="21">
        <f t="shared" si="3"/>
        <v>3662</v>
      </c>
      <c r="L6" s="21">
        <f t="shared" si="3"/>
        <v>3816</v>
      </c>
      <c r="M6" s="21">
        <f t="shared" si="3"/>
        <v>3721</v>
      </c>
      <c r="N6" s="21">
        <f t="shared" si="3"/>
        <v>3970</v>
      </c>
      <c r="O6" s="21">
        <f t="shared" si="3"/>
        <v>2363</v>
      </c>
      <c r="P6" s="21">
        <f t="shared" si="3"/>
        <v>2737</v>
      </c>
      <c r="Q6" s="20" t="s">
        <v>15</v>
      </c>
      <c r="R6" s="17">
        <f>ROUND((T6/31)*11,0)</f>
        <v>1526</v>
      </c>
      <c r="S6" s="21">
        <f>S78</f>
        <v>1512</v>
      </c>
      <c r="T6" s="21">
        <f t="shared" ref="T6:AR6" si="4">T78</f>
        <v>4300</v>
      </c>
      <c r="U6" s="21">
        <f t="shared" si="4"/>
        <v>1512</v>
      </c>
      <c r="V6" s="21">
        <f t="shared" si="4"/>
        <v>4362</v>
      </c>
      <c r="W6" s="21">
        <f t="shared" si="4"/>
        <v>4388</v>
      </c>
      <c r="X6" s="21">
        <f t="shared" si="4"/>
        <v>4353</v>
      </c>
      <c r="Y6" s="21">
        <f t="shared" si="4"/>
        <v>4424</v>
      </c>
      <c r="Z6" s="21">
        <f t="shared" si="4"/>
        <v>0</v>
      </c>
      <c r="AA6" s="21">
        <f t="shared" si="4"/>
        <v>0</v>
      </c>
      <c r="AB6" s="21">
        <f t="shared" si="4"/>
        <v>0</v>
      </c>
      <c r="AC6" s="21">
        <f t="shared" si="4"/>
        <v>0</v>
      </c>
      <c r="AD6" s="21">
        <f t="shared" si="4"/>
        <v>0</v>
      </c>
      <c r="AE6" s="21">
        <f t="shared" si="4"/>
        <v>0</v>
      </c>
      <c r="AF6" s="21">
        <f t="shared" si="4"/>
        <v>0</v>
      </c>
      <c r="AG6" s="21">
        <f t="shared" si="4"/>
        <v>0</v>
      </c>
      <c r="AH6" s="21">
        <f t="shared" si="4"/>
        <v>0</v>
      </c>
      <c r="AI6" s="21">
        <f t="shared" si="4"/>
        <v>0</v>
      </c>
      <c r="AJ6" s="21">
        <f t="shared" si="4"/>
        <v>0</v>
      </c>
      <c r="AK6" s="21">
        <f t="shared" si="4"/>
        <v>0</v>
      </c>
      <c r="AL6" s="21">
        <f t="shared" si="4"/>
        <v>0</v>
      </c>
      <c r="AM6" s="21">
        <f t="shared" si="4"/>
        <v>0</v>
      </c>
      <c r="AN6" s="21">
        <f t="shared" si="4"/>
        <v>0</v>
      </c>
      <c r="AO6" s="21">
        <f t="shared" si="4"/>
        <v>0</v>
      </c>
      <c r="AP6" s="21">
        <f t="shared" si="4"/>
        <v>0</v>
      </c>
      <c r="AQ6" s="21">
        <f t="shared" si="4"/>
        <v>0</v>
      </c>
      <c r="AR6" s="21">
        <f t="shared" si="4"/>
        <v>0</v>
      </c>
      <c r="AS6" s="18"/>
    </row>
    <row r="7" spans="1:45" s="26" customFormat="1" x14ac:dyDescent="0.25">
      <c r="A7" s="22" t="s">
        <v>16</v>
      </c>
      <c r="B7" s="23">
        <f>SUM(B5:B6)</f>
        <v>1447.5483870967741</v>
      </c>
      <c r="C7" s="23">
        <f t="shared" ref="C7:P7" si="5">SUM(C5:C6)</f>
        <v>861</v>
      </c>
      <c r="D7" s="23">
        <f t="shared" si="5"/>
        <v>7479</v>
      </c>
      <c r="E7" s="23">
        <f t="shared" si="5"/>
        <v>8368</v>
      </c>
      <c r="F7" s="23">
        <f t="shared" si="5"/>
        <v>8474</v>
      </c>
      <c r="G7" s="23">
        <f t="shared" si="5"/>
        <v>6031</v>
      </c>
      <c r="H7" s="23">
        <f t="shared" si="5"/>
        <v>7091</v>
      </c>
      <c r="I7" s="23">
        <f t="shared" si="5"/>
        <v>1448</v>
      </c>
      <c r="J7" s="23">
        <f t="shared" si="5"/>
        <v>1176</v>
      </c>
      <c r="K7" s="23">
        <f t="shared" si="5"/>
        <v>7479</v>
      </c>
      <c r="L7" s="23">
        <f t="shared" si="5"/>
        <v>8267</v>
      </c>
      <c r="M7" s="23">
        <f t="shared" si="5"/>
        <v>7913</v>
      </c>
      <c r="N7" s="23">
        <f t="shared" si="5"/>
        <v>8263</v>
      </c>
      <c r="O7" s="23">
        <f t="shared" si="5"/>
        <v>4826</v>
      </c>
      <c r="P7" s="23">
        <f t="shared" si="5"/>
        <v>5290</v>
      </c>
      <c r="Q7" s="22" t="s">
        <v>16</v>
      </c>
      <c r="R7" s="23">
        <f t="shared" ref="R7:AR7" si="6">SUM(R5:R6)</f>
        <v>3087</v>
      </c>
      <c r="S7" s="23">
        <f t="shared" si="6"/>
        <v>3286</v>
      </c>
      <c r="T7" s="23">
        <f t="shared" si="6"/>
        <v>8700</v>
      </c>
      <c r="U7" s="23">
        <f t="shared" si="6"/>
        <v>5839</v>
      </c>
      <c r="V7" s="23">
        <f t="shared" si="6"/>
        <v>9079</v>
      </c>
      <c r="W7" s="23">
        <f t="shared" si="6"/>
        <v>9027</v>
      </c>
      <c r="X7" s="23">
        <f t="shared" si="6"/>
        <v>8807</v>
      </c>
      <c r="Y7" s="23">
        <f t="shared" si="6"/>
        <v>8912</v>
      </c>
      <c r="Z7" s="23">
        <f t="shared" si="6"/>
        <v>0</v>
      </c>
      <c r="AA7" s="24">
        <f t="shared" si="6"/>
        <v>0</v>
      </c>
      <c r="AB7" s="24">
        <f t="shared" si="6"/>
        <v>0</v>
      </c>
      <c r="AC7" s="24">
        <f t="shared" si="6"/>
        <v>0</v>
      </c>
      <c r="AD7" s="24">
        <f t="shared" si="6"/>
        <v>0</v>
      </c>
      <c r="AE7" s="24">
        <f t="shared" si="6"/>
        <v>0</v>
      </c>
      <c r="AF7" s="24">
        <f t="shared" si="6"/>
        <v>0</v>
      </c>
      <c r="AG7" s="24">
        <f t="shared" si="6"/>
        <v>0</v>
      </c>
      <c r="AH7" s="24">
        <f t="shared" si="6"/>
        <v>0</v>
      </c>
      <c r="AI7" s="24">
        <f t="shared" si="6"/>
        <v>0</v>
      </c>
      <c r="AJ7" s="24">
        <f t="shared" si="6"/>
        <v>0</v>
      </c>
      <c r="AK7" s="24">
        <f t="shared" si="6"/>
        <v>0</v>
      </c>
      <c r="AL7" s="24">
        <f t="shared" si="6"/>
        <v>0</v>
      </c>
      <c r="AM7" s="24">
        <f t="shared" si="6"/>
        <v>0</v>
      </c>
      <c r="AN7" s="24">
        <f t="shared" si="6"/>
        <v>0</v>
      </c>
      <c r="AO7" s="24">
        <f t="shared" si="6"/>
        <v>0</v>
      </c>
      <c r="AP7" s="24">
        <f t="shared" si="6"/>
        <v>0</v>
      </c>
      <c r="AQ7" s="24">
        <f t="shared" si="6"/>
        <v>0</v>
      </c>
      <c r="AR7" s="24">
        <f t="shared" si="6"/>
        <v>0</v>
      </c>
      <c r="AS7" s="25"/>
    </row>
    <row r="8" spans="1:45" x14ac:dyDescent="0.25">
      <c r="A8" s="27">
        <f t="shared" ref="A8:A19" si="7">Q8</f>
        <v>0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5" x14ac:dyDescent="0.25">
      <c r="A9" s="27" t="str">
        <f t="shared" si="7"/>
        <v>02. CONSULTAS MÉDICAS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 s="30"/>
      <c r="Q9" s="10" t="s">
        <v>17</v>
      </c>
      <c r="R9" s="11" t="s">
        <v>4</v>
      </c>
      <c r="S9" s="12" t="s">
        <v>11</v>
      </c>
      <c r="T9" s="11" t="s">
        <v>6</v>
      </c>
      <c r="U9" s="12">
        <v>45658</v>
      </c>
      <c r="V9" s="12" t="e">
        <f t="shared" ref="V9:AR9" ca="1" si="8">_xll.FIMMÊS(U9,0)+1</f>
        <v>#NAME?</v>
      </c>
      <c r="W9" s="12" t="e">
        <f t="shared" ca="1" si="8"/>
        <v>#NAME?</v>
      </c>
      <c r="X9" s="12" t="e">
        <f t="shared" ca="1" si="8"/>
        <v>#NAME?</v>
      </c>
      <c r="Y9" s="12" t="e">
        <f t="shared" ca="1" si="8"/>
        <v>#NAME?</v>
      </c>
      <c r="Z9" s="12" t="e">
        <f t="shared" ca="1" si="8"/>
        <v>#NAME?</v>
      </c>
      <c r="AA9" s="11" t="e">
        <f t="shared" ca="1" si="8"/>
        <v>#NAME?</v>
      </c>
      <c r="AB9" s="11" t="e">
        <f t="shared" ca="1" si="8"/>
        <v>#NAME?</v>
      </c>
      <c r="AC9" s="11" t="e">
        <f t="shared" ca="1" si="8"/>
        <v>#NAME?</v>
      </c>
      <c r="AD9" s="11" t="e">
        <f t="shared" ca="1" si="8"/>
        <v>#NAME?</v>
      </c>
      <c r="AE9" s="11" t="e">
        <f t="shared" ca="1" si="8"/>
        <v>#NAME?</v>
      </c>
      <c r="AF9" s="11" t="e">
        <f t="shared" ca="1" si="8"/>
        <v>#NAME?</v>
      </c>
      <c r="AG9" s="11" t="e">
        <f t="shared" ca="1" si="8"/>
        <v>#NAME?</v>
      </c>
      <c r="AH9" s="11" t="e">
        <f t="shared" ca="1" si="8"/>
        <v>#NAME?</v>
      </c>
      <c r="AI9" s="11" t="e">
        <f t="shared" ca="1" si="8"/>
        <v>#NAME?</v>
      </c>
      <c r="AJ9" s="11" t="e">
        <f t="shared" ca="1" si="8"/>
        <v>#NAME?</v>
      </c>
      <c r="AK9" s="11" t="e">
        <f t="shared" ca="1" si="8"/>
        <v>#NAME?</v>
      </c>
      <c r="AL9" s="11" t="e">
        <f t="shared" ca="1" si="8"/>
        <v>#NAME?</v>
      </c>
      <c r="AM9" s="11" t="e">
        <f t="shared" ca="1" si="8"/>
        <v>#NAME?</v>
      </c>
      <c r="AN9" s="11" t="e">
        <f t="shared" ca="1" si="8"/>
        <v>#NAME?</v>
      </c>
      <c r="AO9" s="11" t="e">
        <f t="shared" ca="1" si="8"/>
        <v>#NAME?</v>
      </c>
      <c r="AP9" s="11" t="e">
        <f t="shared" ca="1" si="8"/>
        <v>#NAME?</v>
      </c>
      <c r="AQ9" s="11" t="e">
        <f t="shared" ca="1" si="8"/>
        <v>#NAME?</v>
      </c>
      <c r="AR9" s="11" t="e">
        <f t="shared" ca="1" si="8"/>
        <v>#NAME?</v>
      </c>
      <c r="AS9" s="13">
        <f>ROW()-3</f>
        <v>6</v>
      </c>
    </row>
    <row r="10" spans="1:45" x14ac:dyDescent="0.25">
      <c r="A10" s="27" t="str">
        <f t="shared" si="7"/>
        <v>Primeira consulta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 s="30"/>
      <c r="Q10" s="15" t="s">
        <v>18</v>
      </c>
      <c r="R10" s="17"/>
      <c r="S10" s="16"/>
      <c r="T10" s="16">
        <v>1540</v>
      </c>
      <c r="U10" s="16"/>
      <c r="V10" s="31">
        <v>1383</v>
      </c>
      <c r="W10" s="16">
        <v>775</v>
      </c>
      <c r="X10" s="16">
        <v>577</v>
      </c>
      <c r="Y10" s="16">
        <v>779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5" x14ac:dyDescent="0.25">
      <c r="A11" s="27" t="str">
        <f t="shared" si="7"/>
        <v>Interconsulta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30"/>
      <c r="Q11" s="15" t="s">
        <v>19</v>
      </c>
      <c r="R11" s="17"/>
      <c r="S11" s="16"/>
      <c r="T11" s="236">
        <v>2860</v>
      </c>
      <c r="U11" s="16"/>
      <c r="V11" s="16">
        <v>1333</v>
      </c>
      <c r="W11" s="16">
        <v>1546</v>
      </c>
      <c r="X11" s="16">
        <v>2297</v>
      </c>
      <c r="Y11" s="16">
        <v>1480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5" x14ac:dyDescent="0.25">
      <c r="A12" s="27" t="str">
        <f t="shared" si="7"/>
        <v>Retorno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 s="30"/>
      <c r="Q12" s="20" t="s">
        <v>20</v>
      </c>
      <c r="R12" s="17"/>
      <c r="S12" s="21"/>
      <c r="T12" s="237"/>
      <c r="U12" s="21"/>
      <c r="V12" s="21">
        <v>2001</v>
      </c>
      <c r="W12" s="21">
        <v>2318</v>
      </c>
      <c r="X12" s="21">
        <v>1580</v>
      </c>
      <c r="Y12" s="21">
        <v>2229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5" x14ac:dyDescent="0.25">
      <c r="A13" s="27" t="str">
        <f t="shared" si="7"/>
        <v>TOTAL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 s="30"/>
      <c r="Q13" s="22" t="s">
        <v>16</v>
      </c>
      <c r="R13" s="23">
        <f t="shared" ref="R13:AR13" si="9">SUM(R10:R12)</f>
        <v>0</v>
      </c>
      <c r="S13" s="23">
        <f t="shared" si="9"/>
        <v>0</v>
      </c>
      <c r="T13" s="23">
        <f t="shared" si="9"/>
        <v>4400</v>
      </c>
      <c r="U13" s="23">
        <f t="shared" si="9"/>
        <v>0</v>
      </c>
      <c r="V13" s="23">
        <f t="shared" si="9"/>
        <v>4717</v>
      </c>
      <c r="W13" s="23">
        <f t="shared" si="9"/>
        <v>4639</v>
      </c>
      <c r="X13" s="23">
        <f t="shared" si="9"/>
        <v>4454</v>
      </c>
      <c r="Y13" s="23">
        <f t="shared" si="9"/>
        <v>4488</v>
      </c>
      <c r="Z13" s="23">
        <f t="shared" si="9"/>
        <v>0</v>
      </c>
      <c r="AA13" s="23">
        <f t="shared" si="9"/>
        <v>0</v>
      </c>
      <c r="AB13" s="23">
        <f t="shared" si="9"/>
        <v>0</v>
      </c>
      <c r="AC13" s="23">
        <f t="shared" si="9"/>
        <v>0</v>
      </c>
      <c r="AD13" s="23">
        <f t="shared" si="9"/>
        <v>0</v>
      </c>
      <c r="AE13" s="23">
        <f t="shared" si="9"/>
        <v>0</v>
      </c>
      <c r="AF13" s="23">
        <f t="shared" si="9"/>
        <v>0</v>
      </c>
      <c r="AG13" s="23">
        <f t="shared" si="9"/>
        <v>0</v>
      </c>
      <c r="AH13" s="23">
        <f t="shared" si="9"/>
        <v>0</v>
      </c>
      <c r="AI13" s="23">
        <f t="shared" si="9"/>
        <v>0</v>
      </c>
      <c r="AJ13" s="23">
        <f t="shared" si="9"/>
        <v>0</v>
      </c>
      <c r="AK13" s="23">
        <f t="shared" si="9"/>
        <v>0</v>
      </c>
      <c r="AL13" s="23">
        <f t="shared" si="9"/>
        <v>0</v>
      </c>
      <c r="AM13" s="23">
        <f t="shared" si="9"/>
        <v>0</v>
      </c>
      <c r="AN13" s="23">
        <f t="shared" si="9"/>
        <v>0</v>
      </c>
      <c r="AO13" s="23">
        <f t="shared" si="9"/>
        <v>0</v>
      </c>
      <c r="AP13" s="23">
        <f t="shared" si="9"/>
        <v>0</v>
      </c>
      <c r="AQ13" s="23">
        <f t="shared" si="9"/>
        <v>0</v>
      </c>
      <c r="AR13" s="23">
        <f t="shared" si="9"/>
        <v>0</v>
      </c>
    </row>
    <row r="14" spans="1:45" x14ac:dyDescent="0.25">
      <c r="A14" s="27">
        <f t="shared" si="7"/>
        <v>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 s="2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45" x14ac:dyDescent="0.25">
      <c r="A15" s="27" t="str">
        <f t="shared" si="7"/>
        <v>03. CONSULTA MULTIPROFISSIONAL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30"/>
      <c r="Q15" s="10" t="s">
        <v>21</v>
      </c>
      <c r="R15" s="11" t="s">
        <v>4</v>
      </c>
      <c r="S15" s="12" t="s">
        <v>11</v>
      </c>
      <c r="T15" s="11" t="s">
        <v>6</v>
      </c>
      <c r="U15" s="12">
        <v>45658</v>
      </c>
      <c r="V15" s="12" t="e">
        <f t="shared" ref="V15:AR15" ca="1" si="10">_xll.FIMMÊS(U15,0)+1</f>
        <v>#NAME?</v>
      </c>
      <c r="W15" s="12" t="e">
        <f t="shared" ca="1" si="10"/>
        <v>#NAME?</v>
      </c>
      <c r="X15" s="12" t="e">
        <f t="shared" ca="1" si="10"/>
        <v>#NAME?</v>
      </c>
      <c r="Y15" s="12" t="e">
        <f t="shared" ca="1" si="10"/>
        <v>#NAME?</v>
      </c>
      <c r="Z15" s="12" t="e">
        <f t="shared" ca="1" si="10"/>
        <v>#NAME?</v>
      </c>
      <c r="AA15" s="12" t="e">
        <f t="shared" ca="1" si="10"/>
        <v>#NAME?</v>
      </c>
      <c r="AB15" s="12" t="e">
        <f t="shared" ca="1" si="10"/>
        <v>#NAME?</v>
      </c>
      <c r="AC15" s="12" t="e">
        <f t="shared" ca="1" si="10"/>
        <v>#NAME?</v>
      </c>
      <c r="AD15" s="12" t="e">
        <f t="shared" ca="1" si="10"/>
        <v>#NAME?</v>
      </c>
      <c r="AE15" s="12" t="e">
        <f t="shared" ca="1" si="10"/>
        <v>#NAME?</v>
      </c>
      <c r="AF15" s="12" t="e">
        <f t="shared" ca="1" si="10"/>
        <v>#NAME?</v>
      </c>
      <c r="AG15" s="12" t="e">
        <f t="shared" ca="1" si="10"/>
        <v>#NAME?</v>
      </c>
      <c r="AH15" s="12" t="e">
        <f t="shared" ca="1" si="10"/>
        <v>#NAME?</v>
      </c>
      <c r="AI15" s="12" t="e">
        <f t="shared" ca="1" si="10"/>
        <v>#NAME?</v>
      </c>
      <c r="AJ15" s="12" t="e">
        <f t="shared" ca="1" si="10"/>
        <v>#NAME?</v>
      </c>
      <c r="AK15" s="12" t="e">
        <f t="shared" ca="1" si="10"/>
        <v>#NAME?</v>
      </c>
      <c r="AL15" s="12" t="e">
        <f t="shared" ca="1" si="10"/>
        <v>#NAME?</v>
      </c>
      <c r="AM15" s="12" t="e">
        <f t="shared" ca="1" si="10"/>
        <v>#NAME?</v>
      </c>
      <c r="AN15" s="12" t="e">
        <f t="shared" ca="1" si="10"/>
        <v>#NAME?</v>
      </c>
      <c r="AO15" s="12" t="e">
        <f t="shared" ca="1" si="10"/>
        <v>#NAME?</v>
      </c>
      <c r="AP15" s="12" t="e">
        <f t="shared" ca="1" si="10"/>
        <v>#NAME?</v>
      </c>
      <c r="AQ15" s="12" t="e">
        <f t="shared" ca="1" si="10"/>
        <v>#NAME?</v>
      </c>
      <c r="AR15" s="12" t="e">
        <f t="shared" ca="1" si="10"/>
        <v>#NAME?</v>
      </c>
      <c r="AS15" s="13">
        <f>ROW()-3</f>
        <v>12</v>
      </c>
    </row>
    <row r="16" spans="1:45" x14ac:dyDescent="0.25">
      <c r="A16" s="27" t="str">
        <f t="shared" si="7"/>
        <v>Interconsulta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 s="30"/>
      <c r="Q16" s="15" t="s">
        <v>19</v>
      </c>
      <c r="R16" s="17"/>
      <c r="S16" s="16"/>
      <c r="T16" s="16">
        <v>1290</v>
      </c>
      <c r="U16" s="16"/>
      <c r="V16" s="16">
        <f t="shared" ref="V16:AR16" si="11">V273</f>
        <v>1464</v>
      </c>
      <c r="W16" s="16">
        <f t="shared" si="11"/>
        <v>1362</v>
      </c>
      <c r="X16" s="16">
        <f t="shared" si="11"/>
        <v>1411</v>
      </c>
      <c r="Y16" s="16">
        <f t="shared" si="11"/>
        <v>1391</v>
      </c>
      <c r="Z16" s="16">
        <f t="shared" si="11"/>
        <v>0</v>
      </c>
      <c r="AA16" s="16">
        <f t="shared" si="11"/>
        <v>0</v>
      </c>
      <c r="AB16" s="16">
        <f t="shared" si="11"/>
        <v>0</v>
      </c>
      <c r="AC16" s="16">
        <f t="shared" si="11"/>
        <v>0</v>
      </c>
      <c r="AD16" s="16">
        <f t="shared" si="11"/>
        <v>0</v>
      </c>
      <c r="AE16" s="16">
        <f t="shared" si="11"/>
        <v>0</v>
      </c>
      <c r="AF16" s="16">
        <f t="shared" si="11"/>
        <v>0</v>
      </c>
      <c r="AG16" s="16">
        <f t="shared" si="11"/>
        <v>0</v>
      </c>
      <c r="AH16" s="16">
        <f t="shared" si="11"/>
        <v>0</v>
      </c>
      <c r="AI16" s="16">
        <f t="shared" si="11"/>
        <v>0</v>
      </c>
      <c r="AJ16" s="16">
        <f t="shared" si="11"/>
        <v>0</v>
      </c>
      <c r="AK16" s="16">
        <f t="shared" si="11"/>
        <v>0</v>
      </c>
      <c r="AL16" s="16">
        <f t="shared" si="11"/>
        <v>0</v>
      </c>
      <c r="AM16" s="16">
        <f t="shared" si="11"/>
        <v>0</v>
      </c>
      <c r="AN16" s="16">
        <f t="shared" si="11"/>
        <v>0</v>
      </c>
      <c r="AO16" s="16">
        <f t="shared" si="11"/>
        <v>0</v>
      </c>
      <c r="AP16" s="16">
        <f t="shared" si="11"/>
        <v>0</v>
      </c>
      <c r="AQ16" s="16">
        <f t="shared" si="11"/>
        <v>0</v>
      </c>
      <c r="AR16" s="16">
        <f t="shared" si="11"/>
        <v>0</v>
      </c>
    </row>
    <row r="17" spans="1:45" x14ac:dyDescent="0.25">
      <c r="A17" s="27" t="str">
        <f t="shared" si="7"/>
        <v>Retorno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 s="30"/>
      <c r="Q17" s="20" t="s">
        <v>20</v>
      </c>
      <c r="R17" s="17"/>
      <c r="S17" s="21"/>
      <c r="T17" s="21">
        <v>3010</v>
      </c>
      <c r="U17" s="21"/>
      <c r="V17" s="21">
        <f t="shared" ref="V17:AR17" si="12">V283</f>
        <v>2898</v>
      </c>
      <c r="W17" s="21">
        <f t="shared" si="12"/>
        <v>3026</v>
      </c>
      <c r="X17" s="21">
        <f t="shared" si="12"/>
        <v>2942</v>
      </c>
      <c r="Y17" s="21">
        <f t="shared" si="12"/>
        <v>3033</v>
      </c>
      <c r="Z17" s="21">
        <f t="shared" si="12"/>
        <v>0</v>
      </c>
      <c r="AA17" s="21">
        <f t="shared" si="12"/>
        <v>0</v>
      </c>
      <c r="AB17" s="21">
        <f t="shared" si="12"/>
        <v>0</v>
      </c>
      <c r="AC17" s="21">
        <f t="shared" si="12"/>
        <v>0</v>
      </c>
      <c r="AD17" s="21">
        <f t="shared" si="12"/>
        <v>0</v>
      </c>
      <c r="AE17" s="21">
        <f t="shared" si="12"/>
        <v>0</v>
      </c>
      <c r="AF17" s="21">
        <f t="shared" si="12"/>
        <v>0</v>
      </c>
      <c r="AG17" s="21">
        <f t="shared" si="12"/>
        <v>0</v>
      </c>
      <c r="AH17" s="21">
        <f t="shared" si="12"/>
        <v>0</v>
      </c>
      <c r="AI17" s="21">
        <f t="shared" si="12"/>
        <v>0</v>
      </c>
      <c r="AJ17" s="21">
        <f t="shared" si="12"/>
        <v>0</v>
      </c>
      <c r="AK17" s="21">
        <f t="shared" si="12"/>
        <v>0</v>
      </c>
      <c r="AL17" s="21">
        <f t="shared" si="12"/>
        <v>0</v>
      </c>
      <c r="AM17" s="21">
        <f t="shared" si="12"/>
        <v>0</v>
      </c>
      <c r="AN17" s="21">
        <f t="shared" si="12"/>
        <v>0</v>
      </c>
      <c r="AO17" s="21">
        <f t="shared" si="12"/>
        <v>0</v>
      </c>
      <c r="AP17" s="21">
        <f t="shared" si="12"/>
        <v>0</v>
      </c>
      <c r="AQ17" s="21">
        <f t="shared" si="12"/>
        <v>0</v>
      </c>
      <c r="AR17" s="21">
        <f t="shared" si="12"/>
        <v>0</v>
      </c>
    </row>
    <row r="18" spans="1:45" x14ac:dyDescent="0.25">
      <c r="A18" s="27" t="str">
        <f t="shared" si="7"/>
        <v>TOTAL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 s="30"/>
      <c r="Q18" s="22" t="s">
        <v>16</v>
      </c>
      <c r="R18" s="23">
        <f>SUM(R16:R17)</f>
        <v>0</v>
      </c>
      <c r="S18" s="23">
        <f>SUM(S16:S17)</f>
        <v>0</v>
      </c>
      <c r="T18" s="23">
        <f>SUM(T16:T17)</f>
        <v>4300</v>
      </c>
      <c r="U18" s="23">
        <f>SUM(U16:U17)</f>
        <v>0</v>
      </c>
      <c r="V18" s="23">
        <f>SUM(V16:V17)</f>
        <v>4362</v>
      </c>
      <c r="W18" s="23">
        <f t="shared" ref="W18:AR18" si="13">SUM(W16:W17)</f>
        <v>4388</v>
      </c>
      <c r="X18" s="23">
        <f t="shared" si="13"/>
        <v>4353</v>
      </c>
      <c r="Y18" s="23">
        <f t="shared" si="13"/>
        <v>4424</v>
      </c>
      <c r="Z18" s="23">
        <f t="shared" si="13"/>
        <v>0</v>
      </c>
      <c r="AA18" s="23">
        <f t="shared" si="13"/>
        <v>0</v>
      </c>
      <c r="AB18" s="23">
        <f t="shared" si="13"/>
        <v>0</v>
      </c>
      <c r="AC18" s="23">
        <f t="shared" si="13"/>
        <v>0</v>
      </c>
      <c r="AD18" s="23">
        <f t="shared" si="13"/>
        <v>0</v>
      </c>
      <c r="AE18" s="23">
        <f t="shared" si="13"/>
        <v>0</v>
      </c>
      <c r="AF18" s="23">
        <f t="shared" si="13"/>
        <v>0</v>
      </c>
      <c r="AG18" s="23">
        <f t="shared" si="13"/>
        <v>0</v>
      </c>
      <c r="AH18" s="23">
        <f t="shared" si="13"/>
        <v>0</v>
      </c>
      <c r="AI18" s="23">
        <f t="shared" si="13"/>
        <v>0</v>
      </c>
      <c r="AJ18" s="23">
        <f t="shared" si="13"/>
        <v>0</v>
      </c>
      <c r="AK18" s="23">
        <f t="shared" si="13"/>
        <v>0</v>
      </c>
      <c r="AL18" s="23">
        <f t="shared" si="13"/>
        <v>0</v>
      </c>
      <c r="AM18" s="23">
        <f t="shared" si="13"/>
        <v>0</v>
      </c>
      <c r="AN18" s="23">
        <f t="shared" si="13"/>
        <v>0</v>
      </c>
      <c r="AO18" s="23">
        <f t="shared" si="13"/>
        <v>0</v>
      </c>
      <c r="AP18" s="23">
        <f t="shared" si="13"/>
        <v>0</v>
      </c>
      <c r="AQ18" s="23">
        <f t="shared" si="13"/>
        <v>0</v>
      </c>
      <c r="AR18" s="23">
        <f t="shared" si="13"/>
        <v>0</v>
      </c>
    </row>
    <row r="19" spans="1:45" x14ac:dyDescent="0.25">
      <c r="A19" s="27">
        <f t="shared" si="7"/>
        <v>0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28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</row>
    <row r="20" spans="1:45" s="14" customFormat="1" x14ac:dyDescent="0.25">
      <c r="A20" s="7" t="s">
        <v>22</v>
      </c>
      <c r="B20" s="8" t="str">
        <f>B$4</f>
        <v>Meta Parcial</v>
      </c>
      <c r="C20" s="8" t="str">
        <f t="shared" ref="C20:AR20" si="14">C$4</f>
        <v>26-31-jul-24</v>
      </c>
      <c r="D20" s="8" t="str">
        <f t="shared" si="14"/>
        <v>Meta Mensal</v>
      </c>
      <c r="E20" s="8">
        <f t="shared" si="14"/>
        <v>45505</v>
      </c>
      <c r="F20" s="8" t="e">
        <f t="shared" ca="1" si="14"/>
        <v>#NAME?</v>
      </c>
      <c r="G20" s="8" t="str">
        <f t="shared" si="14"/>
        <v>Meta Parcial</v>
      </c>
      <c r="H20" s="8" t="str">
        <f t="shared" si="14"/>
        <v>01-25-Out-24</v>
      </c>
      <c r="I20" s="8" t="str">
        <f t="shared" si="14"/>
        <v>Meta Parcial</v>
      </c>
      <c r="J20" s="8" t="str">
        <f t="shared" si="14"/>
        <v>26-31-Out-24</v>
      </c>
      <c r="K20" s="8" t="str">
        <f t="shared" si="14"/>
        <v>Meta Mensal</v>
      </c>
      <c r="L20" s="8">
        <f t="shared" si="14"/>
        <v>45566</v>
      </c>
      <c r="M20" s="8" t="e">
        <f t="shared" ca="1" si="14"/>
        <v>#NAME?</v>
      </c>
      <c r="N20" s="8" t="e">
        <f t="shared" ca="1" si="14"/>
        <v>#NAME?</v>
      </c>
      <c r="O20" s="8" t="str">
        <f t="shared" si="14"/>
        <v>Meta Parcial</v>
      </c>
      <c r="P20" s="8" t="str">
        <f t="shared" si="14"/>
        <v>01-20/01 de 2025</v>
      </c>
      <c r="Q20" s="10" t="s">
        <v>23</v>
      </c>
      <c r="R20" s="11" t="str">
        <f>T20</f>
        <v>Meta Mensal</v>
      </c>
      <c r="S20" s="11" t="str">
        <f t="shared" si="14"/>
        <v>21-31/01 de 2025</v>
      </c>
      <c r="T20" s="11" t="s">
        <v>6</v>
      </c>
      <c r="U20" s="11">
        <f t="shared" si="14"/>
        <v>45658</v>
      </c>
      <c r="V20" s="11" t="e">
        <f t="shared" ca="1" si="14"/>
        <v>#NAME?</v>
      </c>
      <c r="W20" s="11" t="e">
        <f t="shared" ca="1" si="14"/>
        <v>#NAME?</v>
      </c>
      <c r="X20" s="11" t="e">
        <f t="shared" ca="1" si="14"/>
        <v>#NAME?</v>
      </c>
      <c r="Y20" s="11" t="e">
        <f t="shared" ca="1" si="14"/>
        <v>#NAME?</v>
      </c>
      <c r="Z20" s="11" t="e">
        <f t="shared" ca="1" si="14"/>
        <v>#NAME?</v>
      </c>
      <c r="AA20" s="11" t="e">
        <f t="shared" ca="1" si="14"/>
        <v>#NAME?</v>
      </c>
      <c r="AB20" s="11" t="e">
        <f t="shared" ca="1" si="14"/>
        <v>#NAME?</v>
      </c>
      <c r="AC20" s="11" t="e">
        <f t="shared" ca="1" si="14"/>
        <v>#NAME?</v>
      </c>
      <c r="AD20" s="11" t="e">
        <f t="shared" ca="1" si="14"/>
        <v>#NAME?</v>
      </c>
      <c r="AE20" s="11" t="e">
        <f t="shared" ca="1" si="14"/>
        <v>#NAME?</v>
      </c>
      <c r="AF20" s="11" t="e">
        <f t="shared" ca="1" si="14"/>
        <v>#NAME?</v>
      </c>
      <c r="AG20" s="11" t="e">
        <f t="shared" ca="1" si="14"/>
        <v>#NAME?</v>
      </c>
      <c r="AH20" s="11" t="e">
        <f t="shared" ca="1" si="14"/>
        <v>#NAME?</v>
      </c>
      <c r="AI20" s="11" t="e">
        <f t="shared" ca="1" si="14"/>
        <v>#NAME?</v>
      </c>
      <c r="AJ20" s="11" t="e">
        <f t="shared" ca="1" si="14"/>
        <v>#NAME?</v>
      </c>
      <c r="AK20" s="11" t="e">
        <f t="shared" ca="1" si="14"/>
        <v>#NAME?</v>
      </c>
      <c r="AL20" s="11" t="e">
        <f t="shared" ca="1" si="14"/>
        <v>#NAME?</v>
      </c>
      <c r="AM20" s="11" t="e">
        <f t="shared" ca="1" si="14"/>
        <v>#NAME?</v>
      </c>
      <c r="AN20" s="11" t="e">
        <f t="shared" ca="1" si="14"/>
        <v>#NAME?</v>
      </c>
      <c r="AO20" s="11" t="e">
        <f t="shared" ca="1" si="14"/>
        <v>#NAME?</v>
      </c>
      <c r="AP20" s="11" t="e">
        <f t="shared" ca="1" si="14"/>
        <v>#NAME?</v>
      </c>
      <c r="AQ20" s="11" t="e">
        <f t="shared" ca="1" si="14"/>
        <v>#NAME?</v>
      </c>
      <c r="AR20" s="11" t="e">
        <f t="shared" ca="1" si="14"/>
        <v>#NAME?</v>
      </c>
      <c r="AS20" s="13">
        <f>ROW()-3</f>
        <v>17</v>
      </c>
    </row>
    <row r="21" spans="1:45" s="19" customFormat="1" x14ac:dyDescent="0.25">
      <c r="A21" s="20" t="s">
        <v>24</v>
      </c>
      <c r="B21" s="238">
        <f>(D21/31)*6</f>
        <v>738.77419354838707</v>
      </c>
      <c r="C21" s="21">
        <v>0</v>
      </c>
      <c r="D21" s="238">
        <v>3817</v>
      </c>
      <c r="E21" s="21">
        <v>29</v>
      </c>
      <c r="F21" s="21">
        <v>31</v>
      </c>
      <c r="G21" s="238">
        <f>ROUND(((K21/31)*25),0)</f>
        <v>3078</v>
      </c>
      <c r="H21" s="21">
        <v>0</v>
      </c>
      <c r="I21" s="238">
        <f>ROUND(((K21/31)*6),0)</f>
        <v>739</v>
      </c>
      <c r="J21" s="21">
        <v>0</v>
      </c>
      <c r="K21" s="238">
        <f>D21</f>
        <v>3817</v>
      </c>
      <c r="L21" s="21">
        <f>H21+J21</f>
        <v>0</v>
      </c>
      <c r="M21" s="21">
        <v>0</v>
      </c>
      <c r="N21" s="21">
        <v>0</v>
      </c>
      <c r="O21" s="238">
        <f>ROUND((K21/31)*20,0)</f>
        <v>2463</v>
      </c>
      <c r="P21" s="32">
        <v>0</v>
      </c>
      <c r="Q21" s="20" t="s">
        <v>24</v>
      </c>
      <c r="R21" s="21">
        <f>T21</f>
        <v>4400</v>
      </c>
      <c r="S21" s="32">
        <v>0</v>
      </c>
      <c r="T21" s="239">
        <v>4400</v>
      </c>
      <c r="U21" s="21">
        <f t="shared" ref="U21:U43" si="15">S21+P21</f>
        <v>0</v>
      </c>
      <c r="V21" s="21">
        <v>18</v>
      </c>
      <c r="W21" s="21">
        <v>37</v>
      </c>
      <c r="X21" s="21">
        <v>44</v>
      </c>
      <c r="Y21" s="21">
        <v>45</v>
      </c>
      <c r="Z21" s="21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18"/>
    </row>
    <row r="22" spans="1:45" s="19" customFormat="1" x14ac:dyDescent="0.25">
      <c r="A22" s="20" t="s">
        <v>25</v>
      </c>
      <c r="B22" s="238"/>
      <c r="C22" s="21">
        <v>0</v>
      </c>
      <c r="D22" s="238"/>
      <c r="E22" s="21">
        <v>59</v>
      </c>
      <c r="F22" s="21">
        <v>51</v>
      </c>
      <c r="G22" s="238"/>
      <c r="H22" s="21">
        <v>58</v>
      </c>
      <c r="I22" s="238"/>
      <c r="J22" s="21">
        <v>0</v>
      </c>
      <c r="K22" s="238"/>
      <c r="L22" s="21">
        <f t="shared" ref="L22:L43" si="16">H22+J22</f>
        <v>58</v>
      </c>
      <c r="M22" s="21">
        <v>106</v>
      </c>
      <c r="N22" s="21">
        <v>89</v>
      </c>
      <c r="O22" s="238"/>
      <c r="P22" s="32">
        <v>82</v>
      </c>
      <c r="Q22" s="20" t="s">
        <v>26</v>
      </c>
      <c r="R22" s="21">
        <f>ROUND((T22/31)*11,0)</f>
        <v>0</v>
      </c>
      <c r="S22" s="32">
        <v>0</v>
      </c>
      <c r="T22" s="240"/>
      <c r="U22" s="21">
        <f t="shared" si="15"/>
        <v>82</v>
      </c>
      <c r="V22" s="21">
        <v>89</v>
      </c>
      <c r="W22" s="21">
        <v>79</v>
      </c>
      <c r="X22" s="21">
        <v>84</v>
      </c>
      <c r="Y22" s="21">
        <v>60</v>
      </c>
      <c r="Z22" s="21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18"/>
    </row>
    <row r="23" spans="1:45" s="19" customFormat="1" x14ac:dyDescent="0.25">
      <c r="A23" s="20" t="s">
        <v>27</v>
      </c>
      <c r="B23" s="238"/>
      <c r="C23" s="21">
        <v>0</v>
      </c>
      <c r="D23" s="238"/>
      <c r="E23" s="21">
        <v>377</v>
      </c>
      <c r="F23" s="21">
        <v>367</v>
      </c>
      <c r="G23" s="238"/>
      <c r="H23" s="21">
        <v>418</v>
      </c>
      <c r="I23" s="238"/>
      <c r="J23" s="21">
        <v>141</v>
      </c>
      <c r="K23" s="238"/>
      <c r="L23" s="21">
        <f t="shared" si="16"/>
        <v>559</v>
      </c>
      <c r="M23" s="21">
        <v>400</v>
      </c>
      <c r="N23" s="21">
        <v>556</v>
      </c>
      <c r="O23" s="238"/>
      <c r="P23" s="32">
        <v>152</v>
      </c>
      <c r="Q23" s="20" t="s">
        <v>27</v>
      </c>
      <c r="R23" s="21">
        <f>ROUND((T23/31)*11,0)</f>
        <v>0</v>
      </c>
      <c r="S23" s="32">
        <v>212</v>
      </c>
      <c r="T23" s="240"/>
      <c r="U23" s="21">
        <f t="shared" si="15"/>
        <v>364</v>
      </c>
      <c r="V23" s="21">
        <v>478</v>
      </c>
      <c r="W23" s="21">
        <v>520</v>
      </c>
      <c r="X23" s="21">
        <v>585</v>
      </c>
      <c r="Y23" s="21">
        <v>570</v>
      </c>
      <c r="Z23" s="21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18"/>
    </row>
    <row r="24" spans="1:45" s="19" customFormat="1" x14ac:dyDescent="0.25">
      <c r="A24" s="20" t="s">
        <v>28</v>
      </c>
      <c r="B24" s="238"/>
      <c r="C24" s="21">
        <v>8</v>
      </c>
      <c r="D24" s="238"/>
      <c r="E24" s="21">
        <v>691</v>
      </c>
      <c r="F24" s="21">
        <v>607</v>
      </c>
      <c r="G24" s="238"/>
      <c r="H24" s="21">
        <v>570</v>
      </c>
      <c r="I24" s="238"/>
      <c r="J24" s="21">
        <v>111</v>
      </c>
      <c r="K24" s="238"/>
      <c r="L24" s="21">
        <f t="shared" si="16"/>
        <v>681</v>
      </c>
      <c r="M24" s="21">
        <v>552</v>
      </c>
      <c r="N24" s="21">
        <v>550</v>
      </c>
      <c r="O24" s="238"/>
      <c r="P24" s="32">
        <v>341</v>
      </c>
      <c r="Q24" s="20" t="s">
        <v>28</v>
      </c>
      <c r="R24" s="21">
        <f>T24</f>
        <v>0</v>
      </c>
      <c r="S24" s="32">
        <v>214</v>
      </c>
      <c r="T24" s="240"/>
      <c r="U24" s="21">
        <f t="shared" si="15"/>
        <v>555</v>
      </c>
      <c r="V24" s="21">
        <v>420</v>
      </c>
      <c r="W24" s="21">
        <v>341</v>
      </c>
      <c r="X24" s="21">
        <v>349</v>
      </c>
      <c r="Y24" s="21">
        <v>367</v>
      </c>
      <c r="Z24" s="21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18"/>
    </row>
    <row r="25" spans="1:45" s="19" customFormat="1" x14ac:dyDescent="0.25">
      <c r="A25" s="20" t="s">
        <v>29</v>
      </c>
      <c r="B25" s="238"/>
      <c r="C25" s="21">
        <v>0</v>
      </c>
      <c r="D25" s="238"/>
      <c r="E25" s="21">
        <v>0</v>
      </c>
      <c r="F25" s="21">
        <v>0</v>
      </c>
      <c r="G25" s="238"/>
      <c r="H25" s="21">
        <v>0</v>
      </c>
      <c r="I25" s="238"/>
      <c r="J25" s="21">
        <v>0</v>
      </c>
      <c r="K25" s="238"/>
      <c r="L25" s="21">
        <f t="shared" si="16"/>
        <v>0</v>
      </c>
      <c r="M25" s="21">
        <v>0</v>
      </c>
      <c r="N25" s="21">
        <v>0</v>
      </c>
      <c r="O25" s="238"/>
      <c r="P25" s="32">
        <v>0</v>
      </c>
      <c r="Q25" s="20" t="s">
        <v>29</v>
      </c>
      <c r="R25" s="21">
        <f t="shared" ref="R25:R43" si="17">ROUND((T25/31)*11,0)</f>
        <v>0</v>
      </c>
      <c r="S25" s="32">
        <v>0</v>
      </c>
      <c r="T25" s="240"/>
      <c r="U25" s="21">
        <f t="shared" si="15"/>
        <v>0</v>
      </c>
      <c r="V25" s="21">
        <v>0</v>
      </c>
      <c r="W25" s="21">
        <v>0</v>
      </c>
      <c r="X25" s="21">
        <v>0</v>
      </c>
      <c r="Y25" s="21">
        <v>0</v>
      </c>
      <c r="Z25" s="21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18"/>
    </row>
    <row r="26" spans="1:45" s="19" customFormat="1" x14ac:dyDescent="0.25">
      <c r="A26" s="20" t="s">
        <v>30</v>
      </c>
      <c r="B26" s="238"/>
      <c r="C26" s="21">
        <v>51</v>
      </c>
      <c r="D26" s="238"/>
      <c r="E26" s="21">
        <v>239</v>
      </c>
      <c r="F26" s="21">
        <v>245</v>
      </c>
      <c r="G26" s="238"/>
      <c r="H26" s="21">
        <v>124</v>
      </c>
      <c r="I26" s="238"/>
      <c r="J26" s="21">
        <v>16</v>
      </c>
      <c r="K26" s="238"/>
      <c r="L26" s="21">
        <f t="shared" si="16"/>
        <v>140</v>
      </c>
      <c r="M26" s="21">
        <v>261</v>
      </c>
      <c r="N26" s="21">
        <v>172</v>
      </c>
      <c r="O26" s="238"/>
      <c r="P26" s="32">
        <v>49</v>
      </c>
      <c r="Q26" s="20" t="s">
        <v>30</v>
      </c>
      <c r="R26" s="21">
        <f t="shared" si="17"/>
        <v>0</v>
      </c>
      <c r="S26" s="32">
        <v>67</v>
      </c>
      <c r="T26" s="240"/>
      <c r="U26" s="21">
        <f t="shared" si="15"/>
        <v>116</v>
      </c>
      <c r="V26" s="21">
        <v>366</v>
      </c>
      <c r="W26" s="21">
        <v>312</v>
      </c>
      <c r="X26" s="21">
        <v>197</v>
      </c>
      <c r="Y26" s="21">
        <v>240</v>
      </c>
      <c r="Z26" s="21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18"/>
    </row>
    <row r="27" spans="1:45" s="19" customFormat="1" x14ac:dyDescent="0.25">
      <c r="A27" s="20" t="s">
        <v>31</v>
      </c>
      <c r="B27" s="238"/>
      <c r="C27" s="21">
        <v>0</v>
      </c>
      <c r="D27" s="238"/>
      <c r="E27" s="21">
        <v>244</v>
      </c>
      <c r="F27" s="21">
        <v>364</v>
      </c>
      <c r="G27" s="238"/>
      <c r="H27" s="21">
        <v>349</v>
      </c>
      <c r="I27" s="238"/>
      <c r="J27" s="21">
        <v>37</v>
      </c>
      <c r="K27" s="238"/>
      <c r="L27" s="21">
        <f t="shared" si="16"/>
        <v>386</v>
      </c>
      <c r="M27" s="21">
        <v>372</v>
      </c>
      <c r="N27" s="21">
        <v>331</v>
      </c>
      <c r="O27" s="238"/>
      <c r="P27" s="32">
        <v>305</v>
      </c>
      <c r="Q27" s="20" t="s">
        <v>31</v>
      </c>
      <c r="R27" s="21">
        <f t="shared" si="17"/>
        <v>0</v>
      </c>
      <c r="S27" s="32">
        <v>60</v>
      </c>
      <c r="T27" s="240"/>
      <c r="U27" s="21">
        <f t="shared" si="15"/>
        <v>365</v>
      </c>
      <c r="V27" s="21">
        <v>319</v>
      </c>
      <c r="W27" s="21">
        <v>301</v>
      </c>
      <c r="X27" s="21">
        <v>293</v>
      </c>
      <c r="Y27" s="21">
        <v>393</v>
      </c>
      <c r="Z27" s="21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18"/>
    </row>
    <row r="28" spans="1:45" s="19" customFormat="1" x14ac:dyDescent="0.25">
      <c r="A28" s="20" t="s">
        <v>32</v>
      </c>
      <c r="B28" s="238"/>
      <c r="C28" s="21">
        <v>0</v>
      </c>
      <c r="D28" s="238"/>
      <c r="E28" s="21">
        <v>0</v>
      </c>
      <c r="F28" s="21">
        <v>0</v>
      </c>
      <c r="G28" s="238"/>
      <c r="H28" s="21">
        <v>0</v>
      </c>
      <c r="I28" s="238"/>
      <c r="J28" s="21">
        <v>0</v>
      </c>
      <c r="K28" s="238"/>
      <c r="L28" s="21">
        <f t="shared" si="16"/>
        <v>0</v>
      </c>
      <c r="M28" s="21">
        <v>0</v>
      </c>
      <c r="N28" s="21">
        <v>0</v>
      </c>
      <c r="O28" s="238"/>
      <c r="P28" s="32">
        <v>0</v>
      </c>
      <c r="Q28" s="20" t="s">
        <v>32</v>
      </c>
      <c r="R28" s="21">
        <f t="shared" si="17"/>
        <v>0</v>
      </c>
      <c r="S28" s="32">
        <v>0</v>
      </c>
      <c r="T28" s="240"/>
      <c r="U28" s="21">
        <f t="shared" si="15"/>
        <v>0</v>
      </c>
      <c r="V28" s="21">
        <v>0</v>
      </c>
      <c r="W28" s="21">
        <v>0</v>
      </c>
      <c r="X28" s="21">
        <v>0</v>
      </c>
      <c r="Y28" s="21">
        <v>59</v>
      </c>
      <c r="Z28" s="21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18"/>
    </row>
    <row r="29" spans="1:45" s="19" customFormat="1" x14ac:dyDescent="0.25">
      <c r="A29" s="20" t="s">
        <v>33</v>
      </c>
      <c r="B29" s="238"/>
      <c r="C29" s="21">
        <v>28</v>
      </c>
      <c r="D29" s="238"/>
      <c r="E29" s="21">
        <v>203</v>
      </c>
      <c r="F29" s="21">
        <v>198</v>
      </c>
      <c r="G29" s="238"/>
      <c r="H29" s="21">
        <v>195</v>
      </c>
      <c r="I29" s="238"/>
      <c r="J29" s="21">
        <v>0</v>
      </c>
      <c r="K29" s="238"/>
      <c r="L29" s="21">
        <f t="shared" si="16"/>
        <v>195</v>
      </c>
      <c r="M29" s="21">
        <v>209</v>
      </c>
      <c r="N29" s="21">
        <v>239</v>
      </c>
      <c r="O29" s="238"/>
      <c r="P29" s="32">
        <v>197</v>
      </c>
      <c r="Q29" s="20" t="s">
        <v>33</v>
      </c>
      <c r="R29" s="21">
        <f t="shared" si="17"/>
        <v>0</v>
      </c>
      <c r="S29" s="32">
        <v>47</v>
      </c>
      <c r="T29" s="240"/>
      <c r="U29" s="21">
        <f t="shared" si="15"/>
        <v>244</v>
      </c>
      <c r="V29" s="21">
        <v>231</v>
      </c>
      <c r="W29" s="21">
        <v>207</v>
      </c>
      <c r="X29" s="21">
        <v>155</v>
      </c>
      <c r="Y29" s="21">
        <v>119</v>
      </c>
      <c r="Z29" s="21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18"/>
    </row>
    <row r="30" spans="1:45" s="19" customFormat="1" x14ac:dyDescent="0.25">
      <c r="A30" s="20" t="s">
        <v>34</v>
      </c>
      <c r="B30" s="238"/>
      <c r="C30" s="21">
        <v>0</v>
      </c>
      <c r="D30" s="238"/>
      <c r="E30" s="21">
        <v>0</v>
      </c>
      <c r="F30" s="21">
        <v>0</v>
      </c>
      <c r="G30" s="238"/>
      <c r="H30" s="21">
        <v>0</v>
      </c>
      <c r="I30" s="238"/>
      <c r="J30" s="21">
        <v>0</v>
      </c>
      <c r="K30" s="238"/>
      <c r="L30" s="21">
        <f t="shared" si="16"/>
        <v>0</v>
      </c>
      <c r="M30" s="21">
        <v>21</v>
      </c>
      <c r="N30" s="21">
        <v>9</v>
      </c>
      <c r="O30" s="238"/>
      <c r="P30" s="32">
        <v>19</v>
      </c>
      <c r="Q30" s="20" t="s">
        <v>34</v>
      </c>
      <c r="R30" s="21">
        <f t="shared" si="17"/>
        <v>0</v>
      </c>
      <c r="S30" s="32">
        <v>0</v>
      </c>
      <c r="T30" s="240"/>
      <c r="U30" s="21">
        <f t="shared" si="15"/>
        <v>19</v>
      </c>
      <c r="V30" s="21">
        <v>16</v>
      </c>
      <c r="W30" s="21">
        <v>20</v>
      </c>
      <c r="X30" s="21">
        <v>14</v>
      </c>
      <c r="Y30" s="21">
        <v>0</v>
      </c>
      <c r="Z30" s="21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18"/>
    </row>
    <row r="31" spans="1:45" s="19" customFormat="1" x14ac:dyDescent="0.25">
      <c r="A31" s="20" t="s">
        <v>35</v>
      </c>
      <c r="B31" s="238"/>
      <c r="C31" s="21">
        <v>0</v>
      </c>
      <c r="D31" s="238"/>
      <c r="E31" s="21">
        <v>33</v>
      </c>
      <c r="F31" s="21">
        <v>31</v>
      </c>
      <c r="G31" s="238"/>
      <c r="H31" s="21">
        <v>0</v>
      </c>
      <c r="I31" s="238"/>
      <c r="J31" s="21">
        <v>28</v>
      </c>
      <c r="K31" s="238"/>
      <c r="L31" s="21">
        <f t="shared" si="16"/>
        <v>28</v>
      </c>
      <c r="M31" s="21">
        <v>28</v>
      </c>
      <c r="N31" s="21">
        <v>35</v>
      </c>
      <c r="O31" s="238"/>
      <c r="P31" s="32">
        <v>0</v>
      </c>
      <c r="Q31" s="20" t="s">
        <v>35</v>
      </c>
      <c r="R31" s="21">
        <f t="shared" si="17"/>
        <v>0</v>
      </c>
      <c r="S31" s="32">
        <v>27</v>
      </c>
      <c r="T31" s="240"/>
      <c r="U31" s="21">
        <f t="shared" si="15"/>
        <v>27</v>
      </c>
      <c r="V31" s="21">
        <v>42</v>
      </c>
      <c r="W31" s="21">
        <v>13</v>
      </c>
      <c r="X31" s="21">
        <v>7</v>
      </c>
      <c r="Y31" s="21">
        <v>24</v>
      </c>
      <c r="Z31" s="21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18"/>
    </row>
    <row r="32" spans="1:45" s="19" customFormat="1" x14ac:dyDescent="0.25">
      <c r="A32" s="20" t="s">
        <v>36</v>
      </c>
      <c r="B32" s="238"/>
      <c r="C32" s="21">
        <v>35</v>
      </c>
      <c r="D32" s="238"/>
      <c r="E32" s="21">
        <v>107</v>
      </c>
      <c r="F32" s="21">
        <v>161</v>
      </c>
      <c r="G32" s="238"/>
      <c r="H32" s="21">
        <v>175</v>
      </c>
      <c r="I32" s="238"/>
      <c r="J32" s="21">
        <v>0</v>
      </c>
      <c r="K32" s="238"/>
      <c r="L32" s="21">
        <f t="shared" si="16"/>
        <v>175</v>
      </c>
      <c r="M32" s="21">
        <v>0</v>
      </c>
      <c r="N32" s="21">
        <v>0</v>
      </c>
      <c r="O32" s="238"/>
      <c r="P32" s="32">
        <v>0</v>
      </c>
      <c r="Q32" s="20" t="s">
        <v>36</v>
      </c>
      <c r="R32" s="21">
        <f t="shared" si="17"/>
        <v>0</v>
      </c>
      <c r="S32" s="32">
        <v>0</v>
      </c>
      <c r="T32" s="240"/>
      <c r="U32" s="21">
        <f t="shared" si="15"/>
        <v>0</v>
      </c>
      <c r="V32" s="21">
        <v>0</v>
      </c>
      <c r="W32" s="21">
        <v>189</v>
      </c>
      <c r="X32" s="21">
        <v>132</v>
      </c>
      <c r="Y32" s="21">
        <v>62</v>
      </c>
      <c r="Z32" s="21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18"/>
    </row>
    <row r="33" spans="1:45" s="19" customFormat="1" x14ac:dyDescent="0.25">
      <c r="A33" s="20" t="s">
        <v>37</v>
      </c>
      <c r="B33" s="238"/>
      <c r="C33" s="21">
        <v>140</v>
      </c>
      <c r="D33" s="238"/>
      <c r="E33" s="21">
        <v>756</v>
      </c>
      <c r="F33" s="21">
        <v>714</v>
      </c>
      <c r="G33" s="238"/>
      <c r="H33" s="21">
        <v>605</v>
      </c>
      <c r="I33" s="238"/>
      <c r="J33" s="21">
        <v>140</v>
      </c>
      <c r="K33" s="238"/>
      <c r="L33" s="21">
        <f t="shared" si="16"/>
        <v>745</v>
      </c>
      <c r="M33" s="21">
        <v>718</v>
      </c>
      <c r="N33" s="21">
        <v>761</v>
      </c>
      <c r="O33" s="238"/>
      <c r="P33" s="32">
        <v>491</v>
      </c>
      <c r="Q33" s="20" t="s">
        <v>37</v>
      </c>
      <c r="R33" s="21">
        <f t="shared" si="17"/>
        <v>0</v>
      </c>
      <c r="S33" s="32">
        <v>321</v>
      </c>
      <c r="T33" s="240"/>
      <c r="U33" s="21">
        <f t="shared" si="15"/>
        <v>812</v>
      </c>
      <c r="V33" s="21">
        <v>822</v>
      </c>
      <c r="W33" s="21">
        <v>910</v>
      </c>
      <c r="X33" s="21">
        <v>870</v>
      </c>
      <c r="Y33" s="21">
        <v>936</v>
      </c>
      <c r="Z33" s="21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18"/>
    </row>
    <row r="34" spans="1:45" s="19" customFormat="1" x14ac:dyDescent="0.25">
      <c r="A34" s="20" t="s">
        <v>38</v>
      </c>
      <c r="B34" s="238"/>
      <c r="C34" s="21">
        <v>0</v>
      </c>
      <c r="D34" s="238"/>
      <c r="E34" s="21">
        <v>139</v>
      </c>
      <c r="F34" s="21">
        <v>167</v>
      </c>
      <c r="G34" s="238"/>
      <c r="H34" s="21">
        <v>223</v>
      </c>
      <c r="I34" s="238"/>
      <c r="J34" s="21">
        <v>0</v>
      </c>
      <c r="K34" s="238"/>
      <c r="L34" s="21">
        <f t="shared" si="16"/>
        <v>223</v>
      </c>
      <c r="M34" s="21">
        <v>214</v>
      </c>
      <c r="N34" s="21">
        <v>190</v>
      </c>
      <c r="O34" s="238"/>
      <c r="P34" s="32">
        <v>146</v>
      </c>
      <c r="Q34" s="20" t="s">
        <v>38</v>
      </c>
      <c r="R34" s="21">
        <f t="shared" si="17"/>
        <v>0</v>
      </c>
      <c r="S34" s="32">
        <v>86</v>
      </c>
      <c r="T34" s="240"/>
      <c r="U34" s="21">
        <f t="shared" si="15"/>
        <v>232</v>
      </c>
      <c r="V34" s="21">
        <v>230</v>
      </c>
      <c r="W34" s="21">
        <v>233</v>
      </c>
      <c r="X34" s="21">
        <v>213</v>
      </c>
      <c r="Y34" s="21">
        <v>98</v>
      </c>
      <c r="Z34" s="21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18"/>
    </row>
    <row r="35" spans="1:45" s="19" customFormat="1" x14ac:dyDescent="0.25">
      <c r="A35" s="20" t="s">
        <v>39</v>
      </c>
      <c r="B35" s="238"/>
      <c r="C35" s="21">
        <v>0</v>
      </c>
      <c r="D35" s="238"/>
      <c r="E35" s="21">
        <v>0</v>
      </c>
      <c r="F35" s="21">
        <v>0</v>
      </c>
      <c r="G35" s="238"/>
      <c r="H35" s="21">
        <v>0</v>
      </c>
      <c r="I35" s="238"/>
      <c r="J35" s="21">
        <v>0</v>
      </c>
      <c r="K35" s="238"/>
      <c r="L35" s="21">
        <f t="shared" si="16"/>
        <v>0</v>
      </c>
      <c r="M35" s="21">
        <v>0</v>
      </c>
      <c r="N35" s="21">
        <v>0</v>
      </c>
      <c r="O35" s="238"/>
      <c r="P35" s="32">
        <v>0</v>
      </c>
      <c r="Q35" s="20" t="s">
        <v>39</v>
      </c>
      <c r="R35" s="21">
        <f t="shared" si="17"/>
        <v>0</v>
      </c>
      <c r="S35" s="32">
        <v>0</v>
      </c>
      <c r="T35" s="240"/>
      <c r="U35" s="21">
        <f t="shared" si="15"/>
        <v>0</v>
      </c>
      <c r="V35" s="21">
        <v>0</v>
      </c>
      <c r="W35" s="21">
        <v>0</v>
      </c>
      <c r="X35" s="21">
        <v>50</v>
      </c>
      <c r="Y35" s="21">
        <v>42</v>
      </c>
      <c r="Z35" s="21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18"/>
    </row>
    <row r="36" spans="1:45" s="19" customFormat="1" x14ac:dyDescent="0.25">
      <c r="A36" s="20" t="s">
        <v>40</v>
      </c>
      <c r="B36" s="238"/>
      <c r="C36" s="21">
        <v>0</v>
      </c>
      <c r="D36" s="238"/>
      <c r="E36" s="21">
        <v>318</v>
      </c>
      <c r="F36" s="21">
        <v>352</v>
      </c>
      <c r="G36" s="238"/>
      <c r="H36" s="21">
        <v>290</v>
      </c>
      <c r="I36" s="238"/>
      <c r="J36" s="21">
        <v>0</v>
      </c>
      <c r="K36" s="238"/>
      <c r="L36" s="21">
        <f t="shared" si="16"/>
        <v>290</v>
      </c>
      <c r="M36" s="21">
        <v>303</v>
      </c>
      <c r="N36" s="21">
        <v>271</v>
      </c>
      <c r="O36" s="238"/>
      <c r="P36" s="32">
        <v>169</v>
      </c>
      <c r="Q36" s="20" t="s">
        <v>40</v>
      </c>
      <c r="R36" s="21">
        <f t="shared" si="17"/>
        <v>0</v>
      </c>
      <c r="S36" s="32">
        <v>148</v>
      </c>
      <c r="T36" s="240"/>
      <c r="U36" s="21">
        <f t="shared" si="15"/>
        <v>317</v>
      </c>
      <c r="V36" s="21">
        <v>289</v>
      </c>
      <c r="W36" s="21">
        <v>359</v>
      </c>
      <c r="X36" s="21">
        <v>271</v>
      </c>
      <c r="Y36" s="21">
        <v>363</v>
      </c>
      <c r="Z36" s="21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18"/>
    </row>
    <row r="37" spans="1:45" s="19" customFormat="1" x14ac:dyDescent="0.25">
      <c r="A37" s="20" t="s">
        <v>41</v>
      </c>
      <c r="B37" s="238"/>
      <c r="C37" s="21">
        <v>46</v>
      </c>
      <c r="D37" s="238"/>
      <c r="E37" s="21">
        <v>664</v>
      </c>
      <c r="F37" s="21">
        <v>679</v>
      </c>
      <c r="G37" s="238"/>
      <c r="H37" s="21">
        <v>548</v>
      </c>
      <c r="I37" s="238"/>
      <c r="J37" s="21">
        <v>109</v>
      </c>
      <c r="K37" s="238"/>
      <c r="L37" s="21">
        <f t="shared" si="16"/>
        <v>657</v>
      </c>
      <c r="M37" s="21">
        <v>663</v>
      </c>
      <c r="N37" s="21">
        <v>641</v>
      </c>
      <c r="O37" s="238"/>
      <c r="P37" s="32">
        <v>388</v>
      </c>
      <c r="Q37" s="20" t="s">
        <v>41</v>
      </c>
      <c r="R37" s="21">
        <f t="shared" si="17"/>
        <v>0</v>
      </c>
      <c r="S37" s="32">
        <v>387</v>
      </c>
      <c r="T37" s="240"/>
      <c r="U37" s="21">
        <f t="shared" si="15"/>
        <v>775</v>
      </c>
      <c r="V37" s="21">
        <v>735</v>
      </c>
      <c r="W37" s="21">
        <v>618</v>
      </c>
      <c r="X37" s="21">
        <v>648</v>
      </c>
      <c r="Y37" s="21">
        <v>604</v>
      </c>
      <c r="Z37" s="21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18"/>
    </row>
    <row r="38" spans="1:45" s="19" customFormat="1" x14ac:dyDescent="0.25">
      <c r="A38" s="20" t="s">
        <v>42</v>
      </c>
      <c r="B38" s="238"/>
      <c r="C38" s="21">
        <v>101</v>
      </c>
      <c r="D38" s="238"/>
      <c r="E38" s="21">
        <v>80</v>
      </c>
      <c r="F38" s="21">
        <v>171</v>
      </c>
      <c r="G38" s="238"/>
      <c r="H38" s="21">
        <v>158</v>
      </c>
      <c r="I38" s="238"/>
      <c r="J38" s="21">
        <v>0</v>
      </c>
      <c r="K38" s="238"/>
      <c r="L38" s="21">
        <f t="shared" si="16"/>
        <v>158</v>
      </c>
      <c r="M38" s="21">
        <v>147</v>
      </c>
      <c r="N38" s="21">
        <v>222</v>
      </c>
      <c r="O38" s="238"/>
      <c r="P38" s="32">
        <v>79</v>
      </c>
      <c r="Q38" s="20" t="s">
        <v>42</v>
      </c>
      <c r="R38" s="21">
        <f t="shared" si="17"/>
        <v>0</v>
      </c>
      <c r="S38" s="32">
        <v>78</v>
      </c>
      <c r="T38" s="240"/>
      <c r="U38" s="21">
        <f t="shared" si="15"/>
        <v>157</v>
      </c>
      <c r="V38" s="21">
        <v>339</v>
      </c>
      <c r="W38" s="21">
        <v>191</v>
      </c>
      <c r="X38" s="21">
        <v>210</v>
      </c>
      <c r="Y38" s="21">
        <v>204</v>
      </c>
      <c r="Z38" s="21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18"/>
    </row>
    <row r="39" spans="1:45" s="19" customFormat="1" x14ac:dyDescent="0.25">
      <c r="A39" s="20" t="s">
        <v>43</v>
      </c>
      <c r="B39" s="238"/>
      <c r="C39" s="21">
        <v>0</v>
      </c>
      <c r="D39" s="238"/>
      <c r="E39" s="21">
        <v>124</v>
      </c>
      <c r="F39" s="21">
        <v>108</v>
      </c>
      <c r="G39" s="238"/>
      <c r="H39" s="21">
        <v>102</v>
      </c>
      <c r="I39" s="238"/>
      <c r="J39" s="21">
        <v>0</v>
      </c>
      <c r="K39" s="238"/>
      <c r="L39" s="21">
        <f t="shared" si="16"/>
        <v>102</v>
      </c>
      <c r="M39" s="21">
        <v>118</v>
      </c>
      <c r="N39" s="21">
        <v>91</v>
      </c>
      <c r="O39" s="238"/>
      <c r="P39" s="32">
        <v>68</v>
      </c>
      <c r="Q39" s="20" t="s">
        <v>43</v>
      </c>
      <c r="R39" s="21">
        <f t="shared" si="17"/>
        <v>0</v>
      </c>
      <c r="S39" s="32">
        <v>48</v>
      </c>
      <c r="T39" s="240"/>
      <c r="U39" s="21">
        <f t="shared" si="15"/>
        <v>116</v>
      </c>
      <c r="V39" s="21">
        <v>113</v>
      </c>
      <c r="W39" s="21">
        <v>108</v>
      </c>
      <c r="X39" s="21">
        <v>99</v>
      </c>
      <c r="Y39" s="21">
        <v>81</v>
      </c>
      <c r="Z39" s="21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18"/>
    </row>
    <row r="40" spans="1:45" s="19" customFormat="1" x14ac:dyDescent="0.25">
      <c r="A40" s="20" t="s">
        <v>44</v>
      </c>
      <c r="B40" s="238"/>
      <c r="C40" s="21">
        <v>7</v>
      </c>
      <c r="D40" s="238"/>
      <c r="E40" s="21">
        <v>29</v>
      </c>
      <c r="F40" s="21">
        <v>8</v>
      </c>
      <c r="G40" s="238"/>
      <c r="H40" s="21">
        <v>0</v>
      </c>
      <c r="I40" s="238"/>
      <c r="J40" s="21">
        <v>0</v>
      </c>
      <c r="K40" s="238"/>
      <c r="L40" s="21">
        <f t="shared" si="16"/>
        <v>0</v>
      </c>
      <c r="M40" s="21">
        <v>0</v>
      </c>
      <c r="N40" s="21">
        <v>0</v>
      </c>
      <c r="O40" s="238"/>
      <c r="P40" s="32">
        <v>0</v>
      </c>
      <c r="Q40" s="20" t="s">
        <v>44</v>
      </c>
      <c r="R40" s="21">
        <f t="shared" si="17"/>
        <v>0</v>
      </c>
      <c r="S40" s="32">
        <v>8</v>
      </c>
      <c r="T40" s="240"/>
      <c r="U40" s="21">
        <f t="shared" si="15"/>
        <v>8</v>
      </c>
      <c r="V40" s="21">
        <v>17</v>
      </c>
      <c r="W40" s="21">
        <v>27</v>
      </c>
      <c r="X40" s="21">
        <v>37</v>
      </c>
      <c r="Y40" s="21">
        <v>40</v>
      </c>
      <c r="Z40" s="21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18"/>
    </row>
    <row r="41" spans="1:45" s="19" customFormat="1" x14ac:dyDescent="0.25">
      <c r="A41" s="20" t="s">
        <v>45</v>
      </c>
      <c r="B41" s="238"/>
      <c r="C41" s="21">
        <v>0</v>
      </c>
      <c r="D41" s="238"/>
      <c r="E41" s="21">
        <v>0</v>
      </c>
      <c r="F41" s="21">
        <v>0</v>
      </c>
      <c r="G41" s="238"/>
      <c r="H41" s="21">
        <v>0</v>
      </c>
      <c r="I41" s="238"/>
      <c r="J41" s="21">
        <v>0</v>
      </c>
      <c r="K41" s="238"/>
      <c r="L41" s="21">
        <f t="shared" si="16"/>
        <v>0</v>
      </c>
      <c r="M41" s="21">
        <v>28</v>
      </c>
      <c r="N41" s="21">
        <v>28</v>
      </c>
      <c r="O41" s="238"/>
      <c r="P41" s="32">
        <v>14</v>
      </c>
      <c r="Q41" s="20" t="s">
        <v>45</v>
      </c>
      <c r="R41" s="21">
        <f t="shared" si="17"/>
        <v>0</v>
      </c>
      <c r="S41" s="32">
        <v>14</v>
      </c>
      <c r="T41" s="240"/>
      <c r="U41" s="21">
        <f t="shared" si="15"/>
        <v>28</v>
      </c>
      <c r="V41" s="21">
        <v>60</v>
      </c>
      <c r="W41" s="21">
        <v>40</v>
      </c>
      <c r="X41" s="21">
        <v>60</v>
      </c>
      <c r="Y41" s="21">
        <v>50</v>
      </c>
      <c r="Z41" s="21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18"/>
    </row>
    <row r="42" spans="1:45" s="19" customFormat="1" x14ac:dyDescent="0.25">
      <c r="A42" s="20" t="s">
        <v>46</v>
      </c>
      <c r="B42" s="238"/>
      <c r="C42" s="21">
        <v>0</v>
      </c>
      <c r="D42" s="238"/>
      <c r="E42" s="21">
        <v>0</v>
      </c>
      <c r="F42" s="21">
        <v>0</v>
      </c>
      <c r="G42" s="238"/>
      <c r="H42" s="21">
        <v>0</v>
      </c>
      <c r="I42" s="238"/>
      <c r="J42" s="21">
        <v>0</v>
      </c>
      <c r="K42" s="238"/>
      <c r="L42" s="21">
        <f t="shared" si="16"/>
        <v>0</v>
      </c>
      <c r="M42" s="21">
        <v>0</v>
      </c>
      <c r="N42" s="21">
        <v>56</v>
      </c>
      <c r="O42" s="238"/>
      <c r="P42" s="32">
        <v>0</v>
      </c>
      <c r="Q42" s="20" t="s">
        <v>46</v>
      </c>
      <c r="R42" s="21">
        <f t="shared" si="17"/>
        <v>0</v>
      </c>
      <c r="S42" s="32">
        <v>57</v>
      </c>
      <c r="T42" s="240"/>
      <c r="U42" s="21">
        <f t="shared" si="15"/>
        <v>57</v>
      </c>
      <c r="V42" s="21">
        <v>60</v>
      </c>
      <c r="W42" s="21">
        <v>60</v>
      </c>
      <c r="X42" s="21">
        <v>61</v>
      </c>
      <c r="Y42" s="21">
        <v>57</v>
      </c>
      <c r="Z42" s="21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18"/>
    </row>
    <row r="43" spans="1:45" s="19" customFormat="1" x14ac:dyDescent="0.25">
      <c r="A43" s="20" t="s">
        <v>47</v>
      </c>
      <c r="B43" s="238"/>
      <c r="C43" s="21">
        <v>0</v>
      </c>
      <c r="D43" s="238"/>
      <c r="E43" s="21">
        <v>57</v>
      </c>
      <c r="F43" s="21">
        <v>78</v>
      </c>
      <c r="G43" s="238"/>
      <c r="H43" s="21">
        <v>54</v>
      </c>
      <c r="I43" s="238"/>
      <c r="J43" s="21">
        <v>0</v>
      </c>
      <c r="K43" s="238"/>
      <c r="L43" s="21">
        <f t="shared" si="16"/>
        <v>54</v>
      </c>
      <c r="M43" s="21">
        <v>52</v>
      </c>
      <c r="N43" s="21">
        <v>52</v>
      </c>
      <c r="O43" s="238"/>
      <c r="P43" s="32">
        <v>53</v>
      </c>
      <c r="Q43" s="20" t="s">
        <v>47</v>
      </c>
      <c r="R43" s="21">
        <f t="shared" si="17"/>
        <v>0</v>
      </c>
      <c r="S43" s="32">
        <v>0</v>
      </c>
      <c r="T43" s="241"/>
      <c r="U43" s="21">
        <f t="shared" si="15"/>
        <v>53</v>
      </c>
      <c r="V43" s="21">
        <v>73</v>
      </c>
      <c r="W43" s="21">
        <v>74</v>
      </c>
      <c r="X43" s="21">
        <v>75</v>
      </c>
      <c r="Y43" s="21">
        <v>74</v>
      </c>
      <c r="Z43" s="21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18"/>
    </row>
    <row r="44" spans="1:45" s="26" customFormat="1" x14ac:dyDescent="0.25">
      <c r="A44" s="22" t="s">
        <v>16</v>
      </c>
      <c r="B44" s="23">
        <f t="shared" ref="B44:P44" si="18">SUM(B21:B43)</f>
        <v>738.77419354838707</v>
      </c>
      <c r="C44" s="23">
        <f t="shared" si="18"/>
        <v>416</v>
      </c>
      <c r="D44" s="23">
        <f t="shared" si="18"/>
        <v>3817</v>
      </c>
      <c r="E44" s="23">
        <f t="shared" si="18"/>
        <v>4149</v>
      </c>
      <c r="F44" s="23">
        <f t="shared" si="18"/>
        <v>4332</v>
      </c>
      <c r="G44" s="23">
        <f t="shared" si="18"/>
        <v>3078</v>
      </c>
      <c r="H44" s="23">
        <f t="shared" si="18"/>
        <v>3869</v>
      </c>
      <c r="I44" s="23">
        <f t="shared" si="18"/>
        <v>739</v>
      </c>
      <c r="J44" s="23">
        <f t="shared" si="18"/>
        <v>582</v>
      </c>
      <c r="K44" s="23">
        <f t="shared" si="18"/>
        <v>3817</v>
      </c>
      <c r="L44" s="23">
        <f t="shared" si="18"/>
        <v>4451</v>
      </c>
      <c r="M44" s="23">
        <f t="shared" si="18"/>
        <v>4192</v>
      </c>
      <c r="N44" s="23">
        <f t="shared" si="18"/>
        <v>4293</v>
      </c>
      <c r="O44" s="23">
        <f t="shared" si="18"/>
        <v>2463</v>
      </c>
      <c r="P44" s="23">
        <f t="shared" si="18"/>
        <v>2553</v>
      </c>
      <c r="Q44" s="22" t="s">
        <v>16</v>
      </c>
      <c r="R44" s="23">
        <f t="shared" ref="R44:AR44" si="19">SUM(R21:R43)</f>
        <v>4400</v>
      </c>
      <c r="S44" s="23">
        <f t="shared" si="19"/>
        <v>1774</v>
      </c>
      <c r="T44" s="23">
        <f t="shared" si="19"/>
        <v>4400</v>
      </c>
      <c r="U44" s="23">
        <f t="shared" si="19"/>
        <v>4327</v>
      </c>
      <c r="V44" s="23">
        <f t="shared" si="19"/>
        <v>4717</v>
      </c>
      <c r="W44" s="23">
        <f t="shared" si="19"/>
        <v>4639</v>
      </c>
      <c r="X44" s="23">
        <f t="shared" si="19"/>
        <v>4454</v>
      </c>
      <c r="Y44" s="23">
        <f t="shared" si="19"/>
        <v>4488</v>
      </c>
      <c r="Z44" s="23">
        <f t="shared" si="19"/>
        <v>0</v>
      </c>
      <c r="AA44" s="24">
        <f t="shared" si="19"/>
        <v>0</v>
      </c>
      <c r="AB44" s="24">
        <f t="shared" si="19"/>
        <v>0</v>
      </c>
      <c r="AC44" s="24">
        <f t="shared" si="19"/>
        <v>0</v>
      </c>
      <c r="AD44" s="24">
        <f t="shared" si="19"/>
        <v>0</v>
      </c>
      <c r="AE44" s="24">
        <f t="shared" si="19"/>
        <v>0</v>
      </c>
      <c r="AF44" s="24">
        <f t="shared" si="19"/>
        <v>0</v>
      </c>
      <c r="AG44" s="24">
        <f t="shared" si="19"/>
        <v>0</v>
      </c>
      <c r="AH44" s="24">
        <f t="shared" si="19"/>
        <v>0</v>
      </c>
      <c r="AI44" s="24">
        <f t="shared" si="19"/>
        <v>0</v>
      </c>
      <c r="AJ44" s="24">
        <f t="shared" si="19"/>
        <v>0</v>
      </c>
      <c r="AK44" s="24">
        <f t="shared" si="19"/>
        <v>0</v>
      </c>
      <c r="AL44" s="24">
        <f t="shared" si="19"/>
        <v>0</v>
      </c>
      <c r="AM44" s="24">
        <f t="shared" si="19"/>
        <v>0</v>
      </c>
      <c r="AN44" s="24">
        <f t="shared" si="19"/>
        <v>0</v>
      </c>
      <c r="AO44" s="24">
        <f t="shared" si="19"/>
        <v>0</v>
      </c>
      <c r="AP44" s="24">
        <f t="shared" si="19"/>
        <v>0</v>
      </c>
      <c r="AQ44" s="24">
        <f t="shared" si="19"/>
        <v>0</v>
      </c>
      <c r="AR44" s="24">
        <f t="shared" si="19"/>
        <v>0</v>
      </c>
      <c r="AS44" s="18"/>
    </row>
    <row r="45" spans="1:45" x14ac:dyDescent="0.25">
      <c r="A45" s="27">
        <f t="shared" ref="A45:A69" si="20">Q45</f>
        <v>0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8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5" x14ac:dyDescent="0.25">
      <c r="A46" s="27" t="str">
        <f t="shared" si="20"/>
        <v>05. PRIMEIRA CONSULTA OFERTADA AO CRE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30"/>
      <c r="Q46" s="10" t="s">
        <v>48</v>
      </c>
      <c r="R46" s="11" t="str">
        <f>T46</f>
        <v>Meta Mensal</v>
      </c>
      <c r="S46" s="11" t="str">
        <f t="shared" ref="S46:AR46" si="21">S$4</f>
        <v>21-31/01 de 2025</v>
      </c>
      <c r="T46" s="11" t="s">
        <v>6</v>
      </c>
      <c r="U46" s="11">
        <f t="shared" si="21"/>
        <v>45658</v>
      </c>
      <c r="V46" s="11" t="e">
        <f t="shared" ca="1" si="21"/>
        <v>#NAME?</v>
      </c>
      <c r="W46" s="11" t="e">
        <f t="shared" ca="1" si="21"/>
        <v>#NAME?</v>
      </c>
      <c r="X46" s="11" t="e">
        <f t="shared" ca="1" si="21"/>
        <v>#NAME?</v>
      </c>
      <c r="Y46" s="11" t="e">
        <f t="shared" ca="1" si="21"/>
        <v>#NAME?</v>
      </c>
      <c r="Z46" s="11" t="e">
        <f t="shared" ca="1" si="21"/>
        <v>#NAME?</v>
      </c>
      <c r="AA46" s="11" t="e">
        <f t="shared" ca="1" si="21"/>
        <v>#NAME?</v>
      </c>
      <c r="AB46" s="11" t="e">
        <f t="shared" ca="1" si="21"/>
        <v>#NAME?</v>
      </c>
      <c r="AC46" s="11" t="e">
        <f t="shared" ca="1" si="21"/>
        <v>#NAME?</v>
      </c>
      <c r="AD46" s="11" t="e">
        <f t="shared" ca="1" si="21"/>
        <v>#NAME?</v>
      </c>
      <c r="AE46" s="11" t="e">
        <f t="shared" ca="1" si="21"/>
        <v>#NAME?</v>
      </c>
      <c r="AF46" s="11" t="e">
        <f t="shared" ca="1" si="21"/>
        <v>#NAME?</v>
      </c>
      <c r="AG46" s="11" t="e">
        <f t="shared" ca="1" si="21"/>
        <v>#NAME?</v>
      </c>
      <c r="AH46" s="11" t="e">
        <f t="shared" ca="1" si="21"/>
        <v>#NAME?</v>
      </c>
      <c r="AI46" s="11" t="e">
        <f t="shared" ca="1" si="21"/>
        <v>#NAME?</v>
      </c>
      <c r="AJ46" s="11" t="e">
        <f t="shared" ca="1" si="21"/>
        <v>#NAME?</v>
      </c>
      <c r="AK46" s="11" t="e">
        <f t="shared" ca="1" si="21"/>
        <v>#NAME?</v>
      </c>
      <c r="AL46" s="11" t="e">
        <f t="shared" ca="1" si="21"/>
        <v>#NAME?</v>
      </c>
      <c r="AM46" s="11" t="e">
        <f t="shared" ca="1" si="21"/>
        <v>#NAME?</v>
      </c>
      <c r="AN46" s="11" t="e">
        <f t="shared" ca="1" si="21"/>
        <v>#NAME?</v>
      </c>
      <c r="AO46" s="11" t="e">
        <f t="shared" ca="1" si="21"/>
        <v>#NAME?</v>
      </c>
      <c r="AP46" s="11" t="e">
        <f t="shared" ca="1" si="21"/>
        <v>#NAME?</v>
      </c>
      <c r="AQ46" s="11" t="e">
        <f t="shared" ca="1" si="21"/>
        <v>#NAME?</v>
      </c>
      <c r="AR46" s="11" t="e">
        <f t="shared" ca="1" si="21"/>
        <v>#NAME?</v>
      </c>
      <c r="AS46" s="13">
        <f>ROW()-3</f>
        <v>43</v>
      </c>
    </row>
    <row r="47" spans="1:45" x14ac:dyDescent="0.25">
      <c r="A47" s="27" t="str">
        <f t="shared" si="20"/>
        <v>Angiologia/Cirurgia Vascular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30"/>
      <c r="Q47" s="20" t="s">
        <v>26</v>
      </c>
      <c r="R47" s="21"/>
      <c r="S47" s="32"/>
      <c r="T47" s="21">
        <v>20</v>
      </c>
      <c r="U47" s="21"/>
      <c r="V47" s="21">
        <v>24</v>
      </c>
      <c r="W47" s="21">
        <v>24</v>
      </c>
      <c r="X47" s="21">
        <v>24</v>
      </c>
      <c r="Y47" s="21">
        <v>15</v>
      </c>
      <c r="Z47" s="21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</row>
    <row r="48" spans="1:45" x14ac:dyDescent="0.25">
      <c r="A48" s="27" t="str">
        <f t="shared" si="20"/>
        <v>Cardiologia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30"/>
      <c r="Q48" s="20" t="s">
        <v>27</v>
      </c>
      <c r="R48" s="21"/>
      <c r="S48" s="32"/>
      <c r="T48" s="21">
        <v>80</v>
      </c>
      <c r="U48" s="21"/>
      <c r="V48" s="21">
        <v>133</v>
      </c>
      <c r="W48" s="21">
        <v>161</v>
      </c>
      <c r="X48" s="21">
        <v>182</v>
      </c>
      <c r="Y48" s="21">
        <v>32</v>
      </c>
      <c r="Z48" s="21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</row>
    <row r="49" spans="1:44" x14ac:dyDescent="0.25">
      <c r="A49" s="27" t="str">
        <f t="shared" si="20"/>
        <v>Coloproctologia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30"/>
      <c r="Q49" s="20" t="s">
        <v>29</v>
      </c>
      <c r="R49" s="21"/>
      <c r="S49" s="32"/>
      <c r="T49" s="35">
        <v>20</v>
      </c>
      <c r="U49" s="21"/>
      <c r="V49" s="21">
        <v>0</v>
      </c>
      <c r="W49" s="21">
        <v>0</v>
      </c>
      <c r="X49" s="21">
        <v>0</v>
      </c>
      <c r="Y49" s="21">
        <v>0</v>
      </c>
      <c r="Z49" s="21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spans="1:44" x14ac:dyDescent="0.25">
      <c r="A50" s="27" t="str">
        <f t="shared" si="20"/>
        <v>Dermatologia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30"/>
      <c r="Q50" s="20" t="s">
        <v>30</v>
      </c>
      <c r="R50" s="21"/>
      <c r="S50" s="32"/>
      <c r="T50" s="21">
        <v>90</v>
      </c>
      <c r="U50" s="21"/>
      <c r="V50" s="21">
        <v>111</v>
      </c>
      <c r="W50" s="21">
        <v>101</v>
      </c>
      <c r="X50" s="21">
        <v>97</v>
      </c>
      <c r="Y50" s="21">
        <v>58</v>
      </c>
      <c r="Z50" s="21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spans="1:44" x14ac:dyDescent="0.25">
      <c r="A51" s="27" t="str">
        <f t="shared" si="20"/>
        <v>Endocrinologia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30"/>
      <c r="Q51" s="20" t="s">
        <v>31</v>
      </c>
      <c r="R51" s="21"/>
      <c r="S51" s="32"/>
      <c r="T51" s="21">
        <v>70</v>
      </c>
      <c r="U51" s="21"/>
      <c r="V51" s="21">
        <v>160</v>
      </c>
      <c r="W51" s="21">
        <v>120</v>
      </c>
      <c r="X51" s="21">
        <v>120</v>
      </c>
      <c r="Y51" s="21">
        <v>54</v>
      </c>
      <c r="Z51" s="21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spans="1:44" x14ac:dyDescent="0.25">
      <c r="A52" s="27" t="str">
        <f t="shared" si="20"/>
        <v>Gastroenterologia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 s="30"/>
      <c r="Q52" s="20" t="s">
        <v>32</v>
      </c>
      <c r="R52" s="21"/>
      <c r="S52" s="32"/>
      <c r="T52" s="21">
        <v>30</v>
      </c>
      <c r="U52" s="21"/>
      <c r="V52" s="21">
        <v>0</v>
      </c>
      <c r="W52" s="21">
        <v>0</v>
      </c>
      <c r="X52" s="21">
        <v>0</v>
      </c>
      <c r="Y52" s="21">
        <v>14</v>
      </c>
      <c r="Z52" s="21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pans="1:44" x14ac:dyDescent="0.25">
      <c r="A53" s="27" t="str">
        <f t="shared" si="20"/>
        <v>Ginecologia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30"/>
      <c r="Q53" s="20" t="s">
        <v>33</v>
      </c>
      <c r="R53" s="21"/>
      <c r="S53" s="32"/>
      <c r="T53" s="21">
        <v>100</v>
      </c>
      <c r="U53" s="21"/>
      <c r="V53" s="21">
        <v>100</v>
      </c>
      <c r="W53" s="21">
        <v>120</v>
      </c>
      <c r="X53" s="21">
        <v>100</v>
      </c>
      <c r="Y53" s="21">
        <v>47</v>
      </c>
      <c r="Z53" s="21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</row>
    <row r="54" spans="1:44" x14ac:dyDescent="0.25">
      <c r="A54" s="27" t="str">
        <f t="shared" si="20"/>
        <v>Hematologia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30"/>
      <c r="Q54" s="20" t="s">
        <v>34</v>
      </c>
      <c r="R54" s="21"/>
      <c r="S54" s="32"/>
      <c r="T54" s="21">
        <v>10</v>
      </c>
      <c r="U54" s="21"/>
      <c r="V54" s="21">
        <v>10</v>
      </c>
      <c r="W54" s="21">
        <v>10</v>
      </c>
      <c r="X54" s="21">
        <v>10</v>
      </c>
      <c r="Y54" s="21">
        <v>0</v>
      </c>
      <c r="Z54" s="21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</row>
    <row r="55" spans="1:44" x14ac:dyDescent="0.25">
      <c r="A55" s="27" t="str">
        <f t="shared" si="20"/>
        <v>Infectologia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 s="30"/>
      <c r="Q55" s="20" t="s">
        <v>35</v>
      </c>
      <c r="R55" s="21"/>
      <c r="S55" s="32"/>
      <c r="T55" s="21">
        <v>10</v>
      </c>
      <c r="U55" s="21"/>
      <c r="V55" s="21">
        <v>10</v>
      </c>
      <c r="W55" s="21">
        <v>10</v>
      </c>
      <c r="X55" s="21">
        <v>10</v>
      </c>
      <c r="Y55" s="21">
        <v>0</v>
      </c>
      <c r="Z55" s="21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</row>
    <row r="56" spans="1:44" x14ac:dyDescent="0.25">
      <c r="A56" s="27" t="str">
        <f t="shared" si="20"/>
        <v>Mastologia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30"/>
      <c r="Q56" s="20" t="s">
        <v>36</v>
      </c>
      <c r="R56" s="21"/>
      <c r="S56" s="32"/>
      <c r="T56" s="21">
        <v>20</v>
      </c>
      <c r="U56" s="21"/>
      <c r="V56" s="21">
        <v>0</v>
      </c>
      <c r="W56" s="21">
        <v>50</v>
      </c>
      <c r="X56" s="21">
        <v>50</v>
      </c>
      <c r="Y56" s="21">
        <v>1</v>
      </c>
      <c r="Z56" s="21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</row>
    <row r="57" spans="1:44" x14ac:dyDescent="0.25">
      <c r="A57" s="27" t="str">
        <f t="shared" si="20"/>
        <v>Nefrologia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30"/>
      <c r="Q57" s="20" t="s">
        <v>37</v>
      </c>
      <c r="R57" s="21"/>
      <c r="S57" s="32"/>
      <c r="T57" s="21">
        <v>30</v>
      </c>
      <c r="U57" s="21"/>
      <c r="V57" s="21">
        <v>32</v>
      </c>
      <c r="W57" s="21">
        <v>30</v>
      </c>
      <c r="X57" s="21">
        <v>30</v>
      </c>
      <c r="Y57" s="21">
        <v>4</v>
      </c>
      <c r="Z57" s="21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</row>
    <row r="58" spans="1:44" x14ac:dyDescent="0.25">
      <c r="A58" s="27" t="str">
        <f t="shared" si="20"/>
        <v>Neurologia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s="30"/>
      <c r="Q58" s="20" t="s">
        <v>38</v>
      </c>
      <c r="R58" s="21"/>
      <c r="S58" s="32"/>
      <c r="T58" s="21">
        <v>80</v>
      </c>
      <c r="U58" s="21"/>
      <c r="V58" s="21">
        <v>94</v>
      </c>
      <c r="W58" s="21">
        <v>94</v>
      </c>
      <c r="X58" s="21">
        <v>94</v>
      </c>
      <c r="Y58" s="21">
        <v>31</v>
      </c>
      <c r="Z58" s="21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</row>
    <row r="59" spans="1:44" x14ac:dyDescent="0.25">
      <c r="A59" s="27" t="str">
        <f t="shared" si="20"/>
        <v>Obstetrícia (pré-natal de alto risco)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 s="30"/>
      <c r="Q59" s="20" t="s">
        <v>39</v>
      </c>
      <c r="R59" s="21"/>
      <c r="S59" s="32"/>
      <c r="T59" s="21">
        <v>20</v>
      </c>
      <c r="U59" s="21"/>
      <c r="V59" s="21">
        <v>20</v>
      </c>
      <c r="W59" s="21">
        <v>0</v>
      </c>
      <c r="X59" s="21">
        <v>20</v>
      </c>
      <c r="Y59" s="21">
        <v>10</v>
      </c>
      <c r="Z59" s="21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</row>
    <row r="60" spans="1:44" x14ac:dyDescent="0.25">
      <c r="A60" s="27" t="str">
        <f t="shared" si="20"/>
        <v>Oftalmologia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 s="30"/>
      <c r="Q60" s="20" t="s">
        <v>40</v>
      </c>
      <c r="R60" s="21"/>
      <c r="S60" s="32"/>
      <c r="T60" s="21">
        <v>350</v>
      </c>
      <c r="U60" s="21"/>
      <c r="V60" s="21">
        <v>350</v>
      </c>
      <c r="W60" s="21">
        <v>350</v>
      </c>
      <c r="X60" s="21">
        <v>350</v>
      </c>
      <c r="Y60" s="21">
        <v>199</v>
      </c>
      <c r="Z60" s="21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</row>
    <row r="61" spans="1:44" x14ac:dyDescent="0.25">
      <c r="A61" s="27" t="str">
        <f t="shared" si="20"/>
        <v>Ortopedia/Traumatologia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30"/>
      <c r="Q61" s="20" t="s">
        <v>41</v>
      </c>
      <c r="R61" s="21"/>
      <c r="S61" s="32"/>
      <c r="T61" s="21">
        <v>220</v>
      </c>
      <c r="U61" s="21"/>
      <c r="V61" s="21">
        <v>387</v>
      </c>
      <c r="W61" s="21">
        <v>405</v>
      </c>
      <c r="X61" s="21">
        <v>405</v>
      </c>
      <c r="Y61" s="21">
        <v>129</v>
      </c>
      <c r="Z61" s="21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</row>
    <row r="62" spans="1:44" x14ac:dyDescent="0.25">
      <c r="A62" s="27" t="str">
        <f t="shared" si="20"/>
        <v>Otorrinolaringologia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30"/>
      <c r="Q62" s="20" t="s">
        <v>42</v>
      </c>
      <c r="R62" s="21"/>
      <c r="S62" s="32"/>
      <c r="T62" s="21">
        <v>90</v>
      </c>
      <c r="U62" s="21"/>
      <c r="V62" s="21">
        <v>100</v>
      </c>
      <c r="W62" s="21">
        <v>132</v>
      </c>
      <c r="X62" s="21">
        <v>132</v>
      </c>
      <c r="Y62" s="21">
        <v>86</v>
      </c>
      <c r="Z62" s="21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</row>
    <row r="63" spans="1:44" x14ac:dyDescent="0.25">
      <c r="A63" s="27" t="str">
        <f t="shared" si="20"/>
        <v>Pediatria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30"/>
      <c r="Q63" s="20" t="s">
        <v>43</v>
      </c>
      <c r="R63" s="21"/>
      <c r="S63" s="32"/>
      <c r="T63" s="21">
        <v>60</v>
      </c>
      <c r="U63" s="21"/>
      <c r="V63" s="21">
        <v>55</v>
      </c>
      <c r="W63" s="21">
        <v>85</v>
      </c>
      <c r="X63" s="21">
        <v>70</v>
      </c>
      <c r="Y63" s="21">
        <v>15</v>
      </c>
      <c r="Z63" s="21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</row>
    <row r="64" spans="1:44" x14ac:dyDescent="0.25">
      <c r="A64" s="27" t="str">
        <f t="shared" si="20"/>
        <v>Pneumologia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30"/>
      <c r="Q64" s="20" t="s">
        <v>44</v>
      </c>
      <c r="R64" s="21"/>
      <c r="S64" s="32"/>
      <c r="T64" s="21">
        <v>30</v>
      </c>
      <c r="U64" s="21"/>
      <c r="V64" s="21">
        <v>8</v>
      </c>
      <c r="W64" s="21">
        <v>30</v>
      </c>
      <c r="X64" s="21">
        <v>30</v>
      </c>
      <c r="Y64" s="21">
        <v>19</v>
      </c>
      <c r="Z64" s="21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</row>
    <row r="65" spans="1:45" x14ac:dyDescent="0.25">
      <c r="A65" s="27" t="str">
        <f t="shared" si="20"/>
        <v>Psiquiatria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 s="30"/>
      <c r="Q65" s="20" t="s">
        <v>45</v>
      </c>
      <c r="R65" s="21"/>
      <c r="S65" s="32"/>
      <c r="T65" s="21">
        <v>50</v>
      </c>
      <c r="U65" s="21"/>
      <c r="V65" s="21">
        <v>50</v>
      </c>
      <c r="W65" s="21">
        <v>36</v>
      </c>
      <c r="X65" s="21">
        <v>36</v>
      </c>
      <c r="Y65" s="21">
        <v>31</v>
      </c>
      <c r="Z65" s="21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</row>
    <row r="66" spans="1:45" x14ac:dyDescent="0.25">
      <c r="A66" s="27" t="str">
        <f t="shared" si="20"/>
        <v>Reumatologia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 s="30"/>
      <c r="Q66" s="20" t="s">
        <v>46</v>
      </c>
      <c r="R66" s="21"/>
      <c r="S66" s="32"/>
      <c r="T66" s="21">
        <v>20</v>
      </c>
      <c r="U66" s="21"/>
      <c r="V66" s="21">
        <v>20</v>
      </c>
      <c r="W66" s="21">
        <v>20</v>
      </c>
      <c r="X66" s="21">
        <v>20</v>
      </c>
      <c r="Y66" s="21">
        <v>12</v>
      </c>
      <c r="Z66" s="21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</row>
    <row r="67" spans="1:45" x14ac:dyDescent="0.25">
      <c r="A67" s="27" t="str">
        <f t="shared" si="20"/>
        <v>Urologia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30"/>
      <c r="Q67" s="20" t="s">
        <v>47</v>
      </c>
      <c r="R67" s="21"/>
      <c r="S67" s="32"/>
      <c r="T67" s="21">
        <v>70</v>
      </c>
      <c r="U67" s="21"/>
      <c r="V67" s="21">
        <v>45</v>
      </c>
      <c r="W67" s="21">
        <v>70</v>
      </c>
      <c r="X67" s="21">
        <v>70</v>
      </c>
      <c r="Y67" s="21">
        <v>22</v>
      </c>
      <c r="Z67" s="21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</row>
    <row r="68" spans="1:45" x14ac:dyDescent="0.25">
      <c r="A68" s="27" t="str">
        <f t="shared" si="20"/>
        <v>TOTAL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 s="30"/>
      <c r="Q68" s="22" t="s">
        <v>16</v>
      </c>
      <c r="R68" s="23">
        <f t="shared" ref="R68:AR68" si="22">SUM(R47:R67)</f>
        <v>0</v>
      </c>
      <c r="S68" s="23">
        <f t="shared" si="22"/>
        <v>0</v>
      </c>
      <c r="T68" s="23">
        <f t="shared" si="22"/>
        <v>1470</v>
      </c>
      <c r="U68" s="23">
        <f t="shared" si="22"/>
        <v>0</v>
      </c>
      <c r="V68" s="23">
        <f t="shared" si="22"/>
        <v>1709</v>
      </c>
      <c r="W68" s="23">
        <f t="shared" si="22"/>
        <v>1848</v>
      </c>
      <c r="X68" s="23">
        <f t="shared" si="22"/>
        <v>1850</v>
      </c>
      <c r="Y68" s="23">
        <f t="shared" si="22"/>
        <v>779</v>
      </c>
      <c r="Z68" s="23">
        <f t="shared" si="22"/>
        <v>0</v>
      </c>
      <c r="AA68" s="24">
        <f t="shared" si="22"/>
        <v>0</v>
      </c>
      <c r="AB68" s="24">
        <f t="shared" si="22"/>
        <v>0</v>
      </c>
      <c r="AC68" s="24">
        <f t="shared" si="22"/>
        <v>0</v>
      </c>
      <c r="AD68" s="24">
        <f t="shared" si="22"/>
        <v>0</v>
      </c>
      <c r="AE68" s="24">
        <f t="shared" si="22"/>
        <v>0</v>
      </c>
      <c r="AF68" s="24">
        <f t="shared" si="22"/>
        <v>0</v>
      </c>
      <c r="AG68" s="24">
        <f t="shared" si="22"/>
        <v>0</v>
      </c>
      <c r="AH68" s="24">
        <f t="shared" si="22"/>
        <v>0</v>
      </c>
      <c r="AI68" s="24">
        <f t="shared" si="22"/>
        <v>0</v>
      </c>
      <c r="AJ68" s="24">
        <f t="shared" si="22"/>
        <v>0</v>
      </c>
      <c r="AK68" s="24">
        <f t="shared" si="22"/>
        <v>0</v>
      </c>
      <c r="AL68" s="24">
        <f t="shared" si="22"/>
        <v>0</v>
      </c>
      <c r="AM68" s="24">
        <f t="shared" si="22"/>
        <v>0</v>
      </c>
      <c r="AN68" s="24">
        <f t="shared" si="22"/>
        <v>0</v>
      </c>
      <c r="AO68" s="24">
        <f t="shared" si="22"/>
        <v>0</v>
      </c>
      <c r="AP68" s="24">
        <f t="shared" si="22"/>
        <v>0</v>
      </c>
      <c r="AQ68" s="24">
        <f t="shared" si="22"/>
        <v>0</v>
      </c>
      <c r="AR68" s="24">
        <f t="shared" si="22"/>
        <v>0</v>
      </c>
    </row>
    <row r="69" spans="1:45" x14ac:dyDescent="0.25">
      <c r="A69" s="27">
        <f t="shared" si="20"/>
        <v>0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28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5" s="14" customFormat="1" x14ac:dyDescent="0.25">
      <c r="A70" s="7" t="s">
        <v>49</v>
      </c>
      <c r="B70" s="8" t="str">
        <f>B$4</f>
        <v>Meta Parcial</v>
      </c>
      <c r="C70" s="8" t="str">
        <f t="shared" ref="C70:AR70" si="23">C$4</f>
        <v>26-31-jul-24</v>
      </c>
      <c r="D70" s="8" t="str">
        <f t="shared" si="23"/>
        <v>Meta Mensal</v>
      </c>
      <c r="E70" s="8">
        <f t="shared" si="23"/>
        <v>45505</v>
      </c>
      <c r="F70" s="8" t="e">
        <f t="shared" ca="1" si="23"/>
        <v>#NAME?</v>
      </c>
      <c r="G70" s="8" t="str">
        <f t="shared" si="23"/>
        <v>Meta Parcial</v>
      </c>
      <c r="H70" s="8" t="str">
        <f t="shared" si="23"/>
        <v>01-25-Out-24</v>
      </c>
      <c r="I70" s="8" t="str">
        <f t="shared" si="23"/>
        <v>Meta Parcial</v>
      </c>
      <c r="J70" s="8" t="str">
        <f t="shared" si="23"/>
        <v>26-31-Out-24</v>
      </c>
      <c r="K70" s="8" t="str">
        <f t="shared" si="23"/>
        <v>Meta Mensal</v>
      </c>
      <c r="L70" s="8">
        <f t="shared" si="23"/>
        <v>45566</v>
      </c>
      <c r="M70" s="8" t="e">
        <f t="shared" ca="1" si="23"/>
        <v>#NAME?</v>
      </c>
      <c r="N70" s="8" t="e">
        <f t="shared" ca="1" si="23"/>
        <v>#NAME?</v>
      </c>
      <c r="O70" s="8" t="str">
        <f t="shared" si="23"/>
        <v>Meta Parcial</v>
      </c>
      <c r="P70" s="8" t="str">
        <f t="shared" si="23"/>
        <v>01-20/01 de 2025</v>
      </c>
      <c r="Q70" s="10" t="s">
        <v>50</v>
      </c>
      <c r="R70" s="11" t="str">
        <f t="shared" si="23"/>
        <v>Meta Parcial</v>
      </c>
      <c r="S70" s="11" t="str">
        <f t="shared" si="23"/>
        <v>21-31/01 de 2025</v>
      </c>
      <c r="T70" s="11" t="str">
        <f t="shared" si="23"/>
        <v>Meta Mensal</v>
      </c>
      <c r="U70" s="11">
        <f t="shared" si="23"/>
        <v>45658</v>
      </c>
      <c r="V70" s="11" t="e">
        <f t="shared" ca="1" si="23"/>
        <v>#NAME?</v>
      </c>
      <c r="W70" s="11" t="e">
        <f t="shared" ca="1" si="23"/>
        <v>#NAME?</v>
      </c>
      <c r="X70" s="11" t="e">
        <f t="shared" ca="1" si="23"/>
        <v>#NAME?</v>
      </c>
      <c r="Y70" s="11" t="e">
        <f t="shared" ca="1" si="23"/>
        <v>#NAME?</v>
      </c>
      <c r="Z70" s="11" t="e">
        <f t="shared" ca="1" si="23"/>
        <v>#NAME?</v>
      </c>
      <c r="AA70" s="11" t="e">
        <f t="shared" ca="1" si="23"/>
        <v>#NAME?</v>
      </c>
      <c r="AB70" s="11" t="e">
        <f t="shared" ca="1" si="23"/>
        <v>#NAME?</v>
      </c>
      <c r="AC70" s="11" t="e">
        <f t="shared" ca="1" si="23"/>
        <v>#NAME?</v>
      </c>
      <c r="AD70" s="11" t="e">
        <f t="shared" ca="1" si="23"/>
        <v>#NAME?</v>
      </c>
      <c r="AE70" s="11" t="e">
        <f t="shared" ca="1" si="23"/>
        <v>#NAME?</v>
      </c>
      <c r="AF70" s="11" t="e">
        <f t="shared" ca="1" si="23"/>
        <v>#NAME?</v>
      </c>
      <c r="AG70" s="11" t="e">
        <f t="shared" ca="1" si="23"/>
        <v>#NAME?</v>
      </c>
      <c r="AH70" s="11" t="e">
        <f t="shared" ca="1" si="23"/>
        <v>#NAME?</v>
      </c>
      <c r="AI70" s="11" t="e">
        <f t="shared" ca="1" si="23"/>
        <v>#NAME?</v>
      </c>
      <c r="AJ70" s="11" t="e">
        <f t="shared" ca="1" si="23"/>
        <v>#NAME?</v>
      </c>
      <c r="AK70" s="11" t="e">
        <f t="shared" ca="1" si="23"/>
        <v>#NAME?</v>
      </c>
      <c r="AL70" s="11" t="e">
        <f t="shared" ca="1" si="23"/>
        <v>#NAME?</v>
      </c>
      <c r="AM70" s="11" t="e">
        <f t="shared" ca="1" si="23"/>
        <v>#NAME?</v>
      </c>
      <c r="AN70" s="11" t="e">
        <f t="shared" ca="1" si="23"/>
        <v>#NAME?</v>
      </c>
      <c r="AO70" s="11" t="e">
        <f t="shared" ca="1" si="23"/>
        <v>#NAME?</v>
      </c>
      <c r="AP70" s="11" t="e">
        <f t="shared" ca="1" si="23"/>
        <v>#NAME?</v>
      </c>
      <c r="AQ70" s="11" t="e">
        <f t="shared" ca="1" si="23"/>
        <v>#NAME?</v>
      </c>
      <c r="AR70" s="11" t="e">
        <f t="shared" ca="1" si="23"/>
        <v>#NAME?</v>
      </c>
      <c r="AS70" s="13">
        <f>ROW()-3</f>
        <v>67</v>
      </c>
    </row>
    <row r="71" spans="1:45" s="19" customFormat="1" x14ac:dyDescent="0.25">
      <c r="A71" s="20" t="s">
        <v>51</v>
      </c>
      <c r="B71" s="238">
        <f>(D71/31)*6</f>
        <v>708.77419354838707</v>
      </c>
      <c r="C71" s="21">
        <v>190</v>
      </c>
      <c r="D71" s="238">
        <v>3662</v>
      </c>
      <c r="E71" s="21">
        <v>1815</v>
      </c>
      <c r="F71" s="21">
        <v>1963</v>
      </c>
      <c r="G71" s="238">
        <f>ROUND(((K71/31)*25),0)</f>
        <v>2953</v>
      </c>
      <c r="H71" s="21">
        <v>1405</v>
      </c>
      <c r="I71" s="238">
        <f>ROUND(((K71/31)*6),0)</f>
        <v>709</v>
      </c>
      <c r="J71" s="21">
        <v>299</v>
      </c>
      <c r="K71" s="238">
        <f>D71</f>
        <v>3662</v>
      </c>
      <c r="L71" s="21">
        <f t="shared" ref="L71:L76" si="24">H71+J71</f>
        <v>1704</v>
      </c>
      <c r="M71" s="21">
        <v>1980</v>
      </c>
      <c r="N71" s="21">
        <v>1613</v>
      </c>
      <c r="O71" s="238">
        <f>ROUND((K71/31)*20,0)</f>
        <v>2363</v>
      </c>
      <c r="P71" s="32">
        <v>1010</v>
      </c>
      <c r="Q71" s="20" t="s">
        <v>51</v>
      </c>
      <c r="R71" s="238">
        <f>R266+R276</f>
        <v>1526</v>
      </c>
      <c r="S71" s="21">
        <f>S266+S276</f>
        <v>525</v>
      </c>
      <c r="T71" s="21">
        <v>20</v>
      </c>
      <c r="U71" s="21">
        <f t="shared" ref="U71:V76" si="25">U266+U276</f>
        <v>525</v>
      </c>
      <c r="V71" s="21">
        <f t="shared" si="25"/>
        <v>1573</v>
      </c>
      <c r="W71" s="21">
        <v>1380</v>
      </c>
      <c r="X71" s="21">
        <v>1655</v>
      </c>
      <c r="Y71" s="21">
        <v>1865</v>
      </c>
      <c r="Z71" s="21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18"/>
    </row>
    <row r="72" spans="1:45" s="19" customFormat="1" x14ac:dyDescent="0.25">
      <c r="A72" s="20" t="s">
        <v>52</v>
      </c>
      <c r="B72" s="238"/>
      <c r="C72" s="21">
        <v>0</v>
      </c>
      <c r="D72" s="238"/>
      <c r="E72" s="21">
        <v>50</v>
      </c>
      <c r="F72" s="21">
        <v>43</v>
      </c>
      <c r="G72" s="238"/>
      <c r="H72" s="21">
        <v>47</v>
      </c>
      <c r="I72" s="238"/>
      <c r="J72" s="21">
        <v>0</v>
      </c>
      <c r="K72" s="238"/>
      <c r="L72" s="21">
        <f t="shared" si="24"/>
        <v>47</v>
      </c>
      <c r="M72" s="21">
        <v>60</v>
      </c>
      <c r="N72" s="21">
        <v>195</v>
      </c>
      <c r="O72" s="238"/>
      <c r="P72" s="32">
        <v>54</v>
      </c>
      <c r="Q72" s="20" t="s">
        <v>52</v>
      </c>
      <c r="R72" s="238"/>
      <c r="S72" s="21">
        <f>S267+S277</f>
        <v>35</v>
      </c>
      <c r="T72" s="21">
        <v>80</v>
      </c>
      <c r="U72" s="21">
        <f t="shared" si="25"/>
        <v>35</v>
      </c>
      <c r="V72" s="21">
        <f t="shared" si="25"/>
        <v>134</v>
      </c>
      <c r="W72" s="21">
        <v>162</v>
      </c>
      <c r="X72" s="21">
        <v>99</v>
      </c>
      <c r="Y72" s="21">
        <v>81</v>
      </c>
      <c r="Z72" s="21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18"/>
    </row>
    <row r="73" spans="1:45" s="19" customFormat="1" x14ac:dyDescent="0.25">
      <c r="A73" s="20" t="s">
        <v>53</v>
      </c>
      <c r="B73" s="238"/>
      <c r="C73" s="21">
        <v>188</v>
      </c>
      <c r="D73" s="238"/>
      <c r="E73" s="21">
        <v>1634</v>
      </c>
      <c r="F73" s="21">
        <v>1438</v>
      </c>
      <c r="G73" s="238"/>
      <c r="H73" s="21">
        <v>1251</v>
      </c>
      <c r="I73" s="238"/>
      <c r="J73" s="21">
        <v>254</v>
      </c>
      <c r="K73" s="238"/>
      <c r="L73" s="21">
        <f t="shared" si="24"/>
        <v>1505</v>
      </c>
      <c r="M73" s="21">
        <v>1145</v>
      </c>
      <c r="N73" s="21">
        <v>1639</v>
      </c>
      <c r="O73" s="238"/>
      <c r="P73" s="32">
        <v>1262</v>
      </c>
      <c r="Q73" s="20" t="s">
        <v>53</v>
      </c>
      <c r="R73" s="238"/>
      <c r="S73" s="21">
        <f>S268+S278</f>
        <v>694</v>
      </c>
      <c r="T73" s="21">
        <v>20</v>
      </c>
      <c r="U73" s="21">
        <f t="shared" si="25"/>
        <v>694</v>
      </c>
      <c r="V73" s="21">
        <f t="shared" si="25"/>
        <v>1947</v>
      </c>
      <c r="W73" s="21">
        <v>2157</v>
      </c>
      <c r="X73" s="21">
        <v>1886</v>
      </c>
      <c r="Y73" s="21">
        <v>1539</v>
      </c>
      <c r="Z73" s="21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18"/>
    </row>
    <row r="74" spans="1:45" s="19" customFormat="1" x14ac:dyDescent="0.25">
      <c r="A74" s="20" t="s">
        <v>54</v>
      </c>
      <c r="B74" s="238"/>
      <c r="C74" s="21">
        <v>0</v>
      </c>
      <c r="D74" s="238"/>
      <c r="E74" s="21">
        <v>0</v>
      </c>
      <c r="F74" s="21">
        <v>0</v>
      </c>
      <c r="G74" s="238"/>
      <c r="H74" s="21">
        <v>0</v>
      </c>
      <c r="I74" s="238"/>
      <c r="J74" s="21">
        <v>0</v>
      </c>
      <c r="K74" s="238"/>
      <c r="L74" s="21">
        <f t="shared" si="24"/>
        <v>0</v>
      </c>
      <c r="M74" s="21">
        <v>0</v>
      </c>
      <c r="N74" s="21">
        <v>0</v>
      </c>
      <c r="O74" s="238"/>
      <c r="P74" s="32">
        <v>0</v>
      </c>
      <c r="Q74" s="20" t="s">
        <v>54</v>
      </c>
      <c r="R74" s="238"/>
      <c r="S74" s="21">
        <f>S269+S279</f>
        <v>0</v>
      </c>
      <c r="T74" s="21">
        <v>90</v>
      </c>
      <c r="U74" s="21">
        <f t="shared" si="25"/>
        <v>0</v>
      </c>
      <c r="V74" s="21">
        <f t="shared" si="25"/>
        <v>0</v>
      </c>
      <c r="W74" s="21">
        <v>0</v>
      </c>
      <c r="X74" s="21">
        <v>0</v>
      </c>
      <c r="Y74" s="21">
        <v>0</v>
      </c>
      <c r="Z74" s="21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18"/>
    </row>
    <row r="75" spans="1:45" s="19" customFormat="1" x14ac:dyDescent="0.25">
      <c r="A75" s="20" t="s">
        <v>55</v>
      </c>
      <c r="B75" s="238"/>
      <c r="C75" s="21">
        <v>45</v>
      </c>
      <c r="D75" s="238"/>
      <c r="E75" s="21">
        <v>528</v>
      </c>
      <c r="F75" s="21">
        <v>489</v>
      </c>
      <c r="G75" s="238"/>
      <c r="H75" s="21">
        <v>364</v>
      </c>
      <c r="I75" s="238"/>
      <c r="J75" s="21">
        <v>41</v>
      </c>
      <c r="K75" s="238"/>
      <c r="L75" s="21">
        <f t="shared" si="24"/>
        <v>405</v>
      </c>
      <c r="M75" s="21">
        <v>435</v>
      </c>
      <c r="N75" s="21">
        <v>343</v>
      </c>
      <c r="O75" s="238"/>
      <c r="P75" s="32">
        <v>289</v>
      </c>
      <c r="Q75" s="20" t="s">
        <v>55</v>
      </c>
      <c r="R75" s="238"/>
      <c r="S75" s="21">
        <f>S270+S280</f>
        <v>189</v>
      </c>
      <c r="T75" s="21">
        <v>70</v>
      </c>
      <c r="U75" s="21">
        <f t="shared" si="25"/>
        <v>189</v>
      </c>
      <c r="V75" s="21">
        <f t="shared" si="25"/>
        <v>508</v>
      </c>
      <c r="W75" s="21">
        <v>510</v>
      </c>
      <c r="X75" s="21">
        <v>426</v>
      </c>
      <c r="Y75" s="21">
        <v>499</v>
      </c>
      <c r="Z75" s="21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18"/>
    </row>
    <row r="76" spans="1:45" s="19" customFormat="1" x14ac:dyDescent="0.25">
      <c r="A76" s="20" t="s">
        <v>56</v>
      </c>
      <c r="B76" s="238"/>
      <c r="C76" s="21">
        <v>22</v>
      </c>
      <c r="D76" s="238"/>
      <c r="E76" s="21">
        <v>192</v>
      </c>
      <c r="F76" s="21">
        <v>209</v>
      </c>
      <c r="G76" s="238"/>
      <c r="H76" s="21">
        <v>155</v>
      </c>
      <c r="I76" s="238"/>
      <c r="J76" s="21">
        <v>0</v>
      </c>
      <c r="K76" s="238"/>
      <c r="L76" s="21">
        <f t="shared" si="24"/>
        <v>155</v>
      </c>
      <c r="M76" s="21">
        <v>101</v>
      </c>
      <c r="N76" s="21">
        <v>180</v>
      </c>
      <c r="O76" s="238"/>
      <c r="P76" s="32">
        <v>122</v>
      </c>
      <c r="Q76" s="20" t="s">
        <v>56</v>
      </c>
      <c r="R76" s="238"/>
      <c r="S76" s="21">
        <f>S271+S281</f>
        <v>69</v>
      </c>
      <c r="T76" s="21">
        <v>30</v>
      </c>
      <c r="U76" s="21">
        <f t="shared" si="25"/>
        <v>69</v>
      </c>
      <c r="V76" s="21">
        <f t="shared" si="25"/>
        <v>200</v>
      </c>
      <c r="W76" s="21">
        <v>179</v>
      </c>
      <c r="X76" s="21">
        <v>287</v>
      </c>
      <c r="Y76" s="21">
        <v>440</v>
      </c>
      <c r="Z76" s="21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18"/>
    </row>
    <row r="77" spans="1:45" s="19" customFormat="1" x14ac:dyDescent="0.25">
      <c r="A77" s="20" t="str">
        <f>Q77</f>
        <v>Terapia Ocupacional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32"/>
      <c r="Q77" s="20" t="s">
        <v>57</v>
      </c>
      <c r="R77" s="21"/>
      <c r="S77" s="21"/>
      <c r="T77" s="21">
        <v>100</v>
      </c>
      <c r="U77" s="21"/>
      <c r="V77" s="21">
        <v>0</v>
      </c>
      <c r="W77" s="21">
        <v>0</v>
      </c>
      <c r="X77" s="21">
        <v>0</v>
      </c>
      <c r="Y77" s="21">
        <v>0</v>
      </c>
      <c r="Z77" s="21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18"/>
    </row>
    <row r="78" spans="1:45" s="26" customFormat="1" x14ac:dyDescent="0.25">
      <c r="A78" s="22" t="s">
        <v>16</v>
      </c>
      <c r="B78" s="23">
        <f t="shared" ref="B78:P78" si="26">SUM(B71:B76)</f>
        <v>708.77419354838707</v>
      </c>
      <c r="C78" s="23">
        <f t="shared" si="26"/>
        <v>445</v>
      </c>
      <c r="D78" s="23">
        <f t="shared" si="26"/>
        <v>3662</v>
      </c>
      <c r="E78" s="23">
        <f t="shared" si="26"/>
        <v>4219</v>
      </c>
      <c r="F78" s="23">
        <f t="shared" si="26"/>
        <v>4142</v>
      </c>
      <c r="G78" s="23">
        <f t="shared" si="26"/>
        <v>2953</v>
      </c>
      <c r="H78" s="23">
        <f t="shared" si="26"/>
        <v>3222</v>
      </c>
      <c r="I78" s="23">
        <f t="shared" si="26"/>
        <v>709</v>
      </c>
      <c r="J78" s="23">
        <f t="shared" si="26"/>
        <v>594</v>
      </c>
      <c r="K78" s="23">
        <f t="shared" si="26"/>
        <v>3662</v>
      </c>
      <c r="L78" s="23">
        <f t="shared" si="26"/>
        <v>3816</v>
      </c>
      <c r="M78" s="23">
        <f t="shared" si="26"/>
        <v>3721</v>
      </c>
      <c r="N78" s="23">
        <f t="shared" si="26"/>
        <v>3970</v>
      </c>
      <c r="O78" s="23">
        <f t="shared" si="26"/>
        <v>2363</v>
      </c>
      <c r="P78" s="23">
        <f t="shared" si="26"/>
        <v>2737</v>
      </c>
      <c r="Q78" s="22" t="s">
        <v>16</v>
      </c>
      <c r="R78" s="23">
        <f>SUM(R71:R76)</f>
        <v>1526</v>
      </c>
      <c r="S78" s="23">
        <f>SUM(S71:S76)</f>
        <v>1512</v>
      </c>
      <c r="T78" s="23">
        <v>4300</v>
      </c>
      <c r="U78" s="23">
        <f t="shared" ref="U78:AR78" si="27">SUM(U71:U76)</f>
        <v>1512</v>
      </c>
      <c r="V78" s="23">
        <f t="shared" si="27"/>
        <v>4362</v>
      </c>
      <c r="W78" s="23">
        <f t="shared" si="27"/>
        <v>4388</v>
      </c>
      <c r="X78" s="23">
        <f t="shared" si="27"/>
        <v>4353</v>
      </c>
      <c r="Y78" s="23">
        <f t="shared" si="27"/>
        <v>4424</v>
      </c>
      <c r="Z78" s="23">
        <f t="shared" si="27"/>
        <v>0</v>
      </c>
      <c r="AA78" s="24">
        <f t="shared" si="27"/>
        <v>0</v>
      </c>
      <c r="AB78" s="24">
        <f t="shared" si="27"/>
        <v>0</v>
      </c>
      <c r="AC78" s="24">
        <f t="shared" si="27"/>
        <v>0</v>
      </c>
      <c r="AD78" s="24">
        <f t="shared" si="27"/>
        <v>0</v>
      </c>
      <c r="AE78" s="24">
        <f t="shared" si="27"/>
        <v>0</v>
      </c>
      <c r="AF78" s="24">
        <f t="shared" si="27"/>
        <v>0</v>
      </c>
      <c r="AG78" s="24">
        <f t="shared" si="27"/>
        <v>0</v>
      </c>
      <c r="AH78" s="24">
        <f t="shared" si="27"/>
        <v>0</v>
      </c>
      <c r="AI78" s="24">
        <f t="shared" si="27"/>
        <v>0</v>
      </c>
      <c r="AJ78" s="24">
        <f t="shared" si="27"/>
        <v>0</v>
      </c>
      <c r="AK78" s="24">
        <f t="shared" si="27"/>
        <v>0</v>
      </c>
      <c r="AL78" s="24">
        <f t="shared" si="27"/>
        <v>0</v>
      </c>
      <c r="AM78" s="24">
        <f t="shared" si="27"/>
        <v>0</v>
      </c>
      <c r="AN78" s="24">
        <f t="shared" si="27"/>
        <v>0</v>
      </c>
      <c r="AO78" s="24">
        <f t="shared" si="27"/>
        <v>0</v>
      </c>
      <c r="AP78" s="24">
        <f t="shared" si="27"/>
        <v>0</v>
      </c>
      <c r="AQ78" s="24">
        <f t="shared" si="27"/>
        <v>0</v>
      </c>
      <c r="AR78" s="24">
        <f t="shared" si="27"/>
        <v>0</v>
      </c>
      <c r="AS78" s="25"/>
    </row>
    <row r="79" spans="1:45" x14ac:dyDescent="0.25">
      <c r="A79" s="27">
        <f>Q79</f>
        <v>0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28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</row>
    <row r="80" spans="1:45" s="14" customFormat="1" ht="25.5" x14ac:dyDescent="0.25">
      <c r="A80" s="7" t="s">
        <v>58</v>
      </c>
      <c r="B80" s="8"/>
      <c r="C80" s="8" t="str">
        <f t="shared" ref="C80:AR80" si="28">C$4</f>
        <v>26-31-jul-24</v>
      </c>
      <c r="D80" s="8"/>
      <c r="E80" s="8">
        <f t="shared" si="28"/>
        <v>45505</v>
      </c>
      <c r="F80" s="8" t="e">
        <f t="shared" ca="1" si="28"/>
        <v>#NAME?</v>
      </c>
      <c r="G80" s="8"/>
      <c r="H80" s="8" t="str">
        <f t="shared" si="28"/>
        <v>01-25-Out-24</v>
      </c>
      <c r="I80" s="8"/>
      <c r="J80" s="8" t="str">
        <f t="shared" si="28"/>
        <v>26-31-Out-24</v>
      </c>
      <c r="K80" s="8"/>
      <c r="L80" s="8">
        <f t="shared" si="28"/>
        <v>45566</v>
      </c>
      <c r="M80" s="8" t="e">
        <f t="shared" ca="1" si="28"/>
        <v>#NAME?</v>
      </c>
      <c r="N80" s="8" t="e">
        <f t="shared" ca="1" si="28"/>
        <v>#NAME?</v>
      </c>
      <c r="O80" s="8"/>
      <c r="P80" s="8" t="str">
        <f t="shared" si="28"/>
        <v>01-20/01 de 2025</v>
      </c>
      <c r="Q80" s="37" t="s">
        <v>59</v>
      </c>
      <c r="R80" s="38"/>
      <c r="S80" s="39" t="str">
        <f t="shared" si="28"/>
        <v>21-31/01 de 2025</v>
      </c>
      <c r="T80" s="38"/>
      <c r="U80" s="11">
        <f t="shared" si="28"/>
        <v>45658</v>
      </c>
      <c r="V80" s="11" t="e">
        <f t="shared" ca="1" si="28"/>
        <v>#NAME?</v>
      </c>
      <c r="W80" s="11" t="e">
        <f t="shared" ca="1" si="28"/>
        <v>#NAME?</v>
      </c>
      <c r="X80" s="11" t="e">
        <f t="shared" ca="1" si="28"/>
        <v>#NAME?</v>
      </c>
      <c r="Y80" s="11" t="e">
        <f t="shared" ca="1" si="28"/>
        <v>#NAME?</v>
      </c>
      <c r="Z80" s="11" t="e">
        <f t="shared" ca="1" si="28"/>
        <v>#NAME?</v>
      </c>
      <c r="AA80" s="11" t="e">
        <f t="shared" ca="1" si="28"/>
        <v>#NAME?</v>
      </c>
      <c r="AB80" s="11" t="e">
        <f t="shared" ca="1" si="28"/>
        <v>#NAME?</v>
      </c>
      <c r="AC80" s="11" t="e">
        <f t="shared" ca="1" si="28"/>
        <v>#NAME?</v>
      </c>
      <c r="AD80" s="11" t="e">
        <f t="shared" ca="1" si="28"/>
        <v>#NAME?</v>
      </c>
      <c r="AE80" s="11" t="e">
        <f t="shared" ca="1" si="28"/>
        <v>#NAME?</v>
      </c>
      <c r="AF80" s="11" t="e">
        <f t="shared" ca="1" si="28"/>
        <v>#NAME?</v>
      </c>
      <c r="AG80" s="11" t="e">
        <f t="shared" ca="1" si="28"/>
        <v>#NAME?</v>
      </c>
      <c r="AH80" s="11" t="e">
        <f t="shared" ca="1" si="28"/>
        <v>#NAME?</v>
      </c>
      <c r="AI80" s="11" t="e">
        <f t="shared" ca="1" si="28"/>
        <v>#NAME?</v>
      </c>
      <c r="AJ80" s="11" t="e">
        <f t="shared" ca="1" si="28"/>
        <v>#NAME?</v>
      </c>
      <c r="AK80" s="11" t="e">
        <f t="shared" ca="1" si="28"/>
        <v>#NAME?</v>
      </c>
      <c r="AL80" s="11" t="e">
        <f t="shared" ca="1" si="28"/>
        <v>#NAME?</v>
      </c>
      <c r="AM80" s="11" t="e">
        <f t="shared" ca="1" si="28"/>
        <v>#NAME?</v>
      </c>
      <c r="AN80" s="11" t="e">
        <f t="shared" ca="1" si="28"/>
        <v>#NAME?</v>
      </c>
      <c r="AO80" s="11" t="e">
        <f t="shared" ca="1" si="28"/>
        <v>#NAME?</v>
      </c>
      <c r="AP80" s="11" t="e">
        <f t="shared" ca="1" si="28"/>
        <v>#NAME?</v>
      </c>
      <c r="AQ80" s="11" t="e">
        <f t="shared" ca="1" si="28"/>
        <v>#NAME?</v>
      </c>
      <c r="AR80" s="11" t="e">
        <f t="shared" ca="1" si="28"/>
        <v>#NAME?</v>
      </c>
      <c r="AS80" s="13">
        <f>ROW()-3</f>
        <v>77</v>
      </c>
    </row>
    <row r="81" spans="1:45" s="19" customFormat="1" x14ac:dyDescent="0.25">
      <c r="A81" s="20" t="s">
        <v>60</v>
      </c>
      <c r="B81" s="40"/>
      <c r="C81" s="21">
        <v>433</v>
      </c>
      <c r="D81" s="40"/>
      <c r="E81" s="21">
        <v>3764</v>
      </c>
      <c r="F81" s="21">
        <v>3997</v>
      </c>
      <c r="G81" s="21"/>
      <c r="H81" s="21">
        <v>3339</v>
      </c>
      <c r="I81" s="21"/>
      <c r="J81" s="21">
        <v>604</v>
      </c>
      <c r="K81" s="21"/>
      <c r="L81" s="21">
        <f>H81+J81</f>
        <v>3943</v>
      </c>
      <c r="M81" s="21">
        <v>3787</v>
      </c>
      <c r="N81" s="21">
        <v>3633</v>
      </c>
      <c r="O81" s="21"/>
      <c r="P81" s="32">
        <v>2385</v>
      </c>
      <c r="Q81" s="41" t="s">
        <v>60</v>
      </c>
      <c r="R81" s="42"/>
      <c r="S81" s="43">
        <v>1551</v>
      </c>
      <c r="T81" s="42"/>
      <c r="U81" s="21">
        <f>S81+P81</f>
        <v>3936</v>
      </c>
      <c r="V81" s="21">
        <v>4151</v>
      </c>
      <c r="W81" s="21">
        <v>4119</v>
      </c>
      <c r="X81" s="21">
        <v>3774</v>
      </c>
      <c r="Y81" s="21">
        <v>3742</v>
      </c>
      <c r="Z81" s="21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18"/>
    </row>
    <row r="82" spans="1:45" s="19" customFormat="1" x14ac:dyDescent="0.25">
      <c r="A82" s="20" t="s">
        <v>61</v>
      </c>
      <c r="B82" s="40"/>
      <c r="C82" s="21">
        <v>68</v>
      </c>
      <c r="D82" s="40"/>
      <c r="E82" s="21">
        <v>657</v>
      </c>
      <c r="F82" s="21">
        <v>610</v>
      </c>
      <c r="G82" s="21"/>
      <c r="H82" s="21">
        <v>546</v>
      </c>
      <c r="I82" s="21"/>
      <c r="J82" s="21">
        <v>91</v>
      </c>
      <c r="K82" s="21"/>
      <c r="L82" s="21">
        <f>H82+J82</f>
        <v>637</v>
      </c>
      <c r="M82" s="21">
        <v>435</v>
      </c>
      <c r="N82" s="21">
        <v>580</v>
      </c>
      <c r="O82" s="21"/>
      <c r="P82" s="32">
        <v>414</v>
      </c>
      <c r="Q82" s="41" t="s">
        <v>61</v>
      </c>
      <c r="R82" s="42"/>
      <c r="S82" s="43">
        <v>276</v>
      </c>
      <c r="T82" s="42"/>
      <c r="U82" s="21">
        <f>S82+P82</f>
        <v>690</v>
      </c>
      <c r="V82" s="21">
        <v>634</v>
      </c>
      <c r="W82" s="21">
        <v>573</v>
      </c>
      <c r="X82" s="21">
        <v>603</v>
      </c>
      <c r="Y82" s="21">
        <v>638</v>
      </c>
      <c r="Z82" s="21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18"/>
    </row>
    <row r="83" spans="1:45" s="26" customFormat="1" x14ac:dyDescent="0.25">
      <c r="A83" s="22" t="s">
        <v>16</v>
      </c>
      <c r="B83" s="23"/>
      <c r="C83" s="23">
        <f>SUM(C81:C82)</f>
        <v>501</v>
      </c>
      <c r="D83" s="23"/>
      <c r="E83" s="23">
        <f t="shared" ref="E83:AR83" si="29">SUM(E81:E82)</f>
        <v>4421</v>
      </c>
      <c r="F83" s="23">
        <f t="shared" si="29"/>
        <v>4607</v>
      </c>
      <c r="G83" s="23"/>
      <c r="H83" s="23">
        <f t="shared" si="29"/>
        <v>3885</v>
      </c>
      <c r="I83" s="23"/>
      <c r="J83" s="23">
        <f t="shared" si="29"/>
        <v>695</v>
      </c>
      <c r="K83" s="23"/>
      <c r="L83" s="23">
        <f t="shared" si="29"/>
        <v>4580</v>
      </c>
      <c r="M83" s="23">
        <f t="shared" si="29"/>
        <v>4222</v>
      </c>
      <c r="N83" s="23">
        <f t="shared" si="29"/>
        <v>4213</v>
      </c>
      <c r="O83" s="23"/>
      <c r="P83" s="23">
        <f>SUM(P81:P82)</f>
        <v>2799</v>
      </c>
      <c r="Q83" s="44" t="s">
        <v>16</v>
      </c>
      <c r="R83" s="45"/>
      <c r="S83" s="46">
        <f t="shared" si="29"/>
        <v>1827</v>
      </c>
      <c r="T83" s="45"/>
      <c r="U83" s="23">
        <f t="shared" si="29"/>
        <v>4626</v>
      </c>
      <c r="V83" s="23">
        <f t="shared" si="29"/>
        <v>4785</v>
      </c>
      <c r="W83" s="23">
        <f t="shared" si="29"/>
        <v>4692</v>
      </c>
      <c r="X83" s="23">
        <f t="shared" si="29"/>
        <v>4377</v>
      </c>
      <c r="Y83" s="23">
        <f t="shared" si="29"/>
        <v>4380</v>
      </c>
      <c r="Z83" s="23">
        <f t="shared" si="29"/>
        <v>0</v>
      </c>
      <c r="AA83" s="24">
        <f t="shared" si="29"/>
        <v>0</v>
      </c>
      <c r="AB83" s="24">
        <f t="shared" si="29"/>
        <v>0</v>
      </c>
      <c r="AC83" s="24">
        <f t="shared" si="29"/>
        <v>0</v>
      </c>
      <c r="AD83" s="24">
        <f t="shared" si="29"/>
        <v>0</v>
      </c>
      <c r="AE83" s="24">
        <f t="shared" si="29"/>
        <v>0</v>
      </c>
      <c r="AF83" s="24">
        <f t="shared" si="29"/>
        <v>0</v>
      </c>
      <c r="AG83" s="24">
        <f t="shared" si="29"/>
        <v>0</v>
      </c>
      <c r="AH83" s="24">
        <f t="shared" si="29"/>
        <v>0</v>
      </c>
      <c r="AI83" s="24">
        <f t="shared" si="29"/>
        <v>0</v>
      </c>
      <c r="AJ83" s="24">
        <f t="shared" si="29"/>
        <v>0</v>
      </c>
      <c r="AK83" s="24">
        <f t="shared" si="29"/>
        <v>0</v>
      </c>
      <c r="AL83" s="24">
        <f t="shared" si="29"/>
        <v>0</v>
      </c>
      <c r="AM83" s="24">
        <f t="shared" si="29"/>
        <v>0</v>
      </c>
      <c r="AN83" s="24">
        <f t="shared" si="29"/>
        <v>0</v>
      </c>
      <c r="AO83" s="24">
        <f t="shared" si="29"/>
        <v>0</v>
      </c>
      <c r="AP83" s="24">
        <f t="shared" si="29"/>
        <v>0</v>
      </c>
      <c r="AQ83" s="24">
        <f t="shared" si="29"/>
        <v>0</v>
      </c>
      <c r="AR83" s="24">
        <f t="shared" si="29"/>
        <v>0</v>
      </c>
      <c r="AS83" s="25"/>
    </row>
    <row r="84" spans="1:45" ht="15.75" customHeight="1" x14ac:dyDescent="0.25">
      <c r="A84">
        <f>Q84</f>
        <v>0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28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</row>
    <row r="85" spans="1:45" ht="15.75" customHeight="1" x14ac:dyDescent="0.25">
      <c r="A85" t="str">
        <f>Q85</f>
        <v>Componente Especializado da Assistência Farmacêutica (CEAF)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 s="30"/>
      <c r="Q85" s="47" t="s">
        <v>62</v>
      </c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</row>
    <row r="86" spans="1:45" s="14" customFormat="1" x14ac:dyDescent="0.25">
      <c r="A86" s="7" t="s">
        <v>63</v>
      </c>
      <c r="B86" s="8" t="str">
        <f>B$4</f>
        <v>Meta Parcial</v>
      </c>
      <c r="C86" s="8" t="str">
        <f t="shared" ref="C86:AR86" si="30">C$4</f>
        <v>26-31-jul-24</v>
      </c>
      <c r="D86" s="8" t="str">
        <f t="shared" si="30"/>
        <v>Meta Mensal</v>
      </c>
      <c r="E86" s="8">
        <f t="shared" si="30"/>
        <v>45505</v>
      </c>
      <c r="F86" s="8" t="e">
        <f t="shared" ca="1" si="30"/>
        <v>#NAME?</v>
      </c>
      <c r="G86" s="8" t="str">
        <f t="shared" si="30"/>
        <v>Meta Parcial</v>
      </c>
      <c r="H86" s="8" t="str">
        <f t="shared" si="30"/>
        <v>01-25-Out-24</v>
      </c>
      <c r="I86" s="8" t="str">
        <f t="shared" si="30"/>
        <v>Meta Parcial</v>
      </c>
      <c r="J86" s="8" t="str">
        <f t="shared" si="30"/>
        <v>26-31-Out-24</v>
      </c>
      <c r="K86" s="8" t="str">
        <f t="shared" si="30"/>
        <v>Meta Mensal</v>
      </c>
      <c r="L86" s="8">
        <f t="shared" si="30"/>
        <v>45566</v>
      </c>
      <c r="M86" s="8" t="e">
        <f t="shared" ca="1" si="30"/>
        <v>#NAME?</v>
      </c>
      <c r="N86" s="8" t="e">
        <f t="shared" ca="1" si="30"/>
        <v>#NAME?</v>
      </c>
      <c r="O86" s="8" t="str">
        <f t="shared" si="30"/>
        <v>Meta Parcial</v>
      </c>
      <c r="P86" s="8" t="str">
        <f t="shared" si="30"/>
        <v>01-20/01 de 2025</v>
      </c>
      <c r="Q86" s="10" t="s">
        <v>64</v>
      </c>
      <c r="R86" s="11" t="str">
        <f t="shared" si="30"/>
        <v>Meta Parcial</v>
      </c>
      <c r="S86" s="11" t="str">
        <f t="shared" si="30"/>
        <v>21-31/01 de 2025</v>
      </c>
      <c r="T86" s="11" t="str">
        <f t="shared" si="30"/>
        <v>Meta Mensal</v>
      </c>
      <c r="U86" s="11">
        <f t="shared" si="30"/>
        <v>45658</v>
      </c>
      <c r="V86" s="11" t="e">
        <f t="shared" ca="1" si="30"/>
        <v>#NAME?</v>
      </c>
      <c r="W86" s="11" t="e">
        <f t="shared" ca="1" si="30"/>
        <v>#NAME?</v>
      </c>
      <c r="X86" s="11" t="e">
        <f t="shared" ca="1" si="30"/>
        <v>#NAME?</v>
      </c>
      <c r="Y86" s="11" t="e">
        <f t="shared" ca="1" si="30"/>
        <v>#NAME?</v>
      </c>
      <c r="Z86" s="11" t="e">
        <f t="shared" ca="1" si="30"/>
        <v>#NAME?</v>
      </c>
      <c r="AA86" s="11" t="e">
        <f t="shared" ca="1" si="30"/>
        <v>#NAME?</v>
      </c>
      <c r="AB86" s="11" t="e">
        <f t="shared" ca="1" si="30"/>
        <v>#NAME?</v>
      </c>
      <c r="AC86" s="11" t="e">
        <f t="shared" ca="1" si="30"/>
        <v>#NAME?</v>
      </c>
      <c r="AD86" s="11" t="e">
        <f t="shared" ca="1" si="30"/>
        <v>#NAME?</v>
      </c>
      <c r="AE86" s="11" t="e">
        <f t="shared" ca="1" si="30"/>
        <v>#NAME?</v>
      </c>
      <c r="AF86" s="11" t="e">
        <f t="shared" ca="1" si="30"/>
        <v>#NAME?</v>
      </c>
      <c r="AG86" s="11" t="e">
        <f t="shared" ca="1" si="30"/>
        <v>#NAME?</v>
      </c>
      <c r="AH86" s="11" t="e">
        <f t="shared" ca="1" si="30"/>
        <v>#NAME?</v>
      </c>
      <c r="AI86" s="11" t="e">
        <f t="shared" ca="1" si="30"/>
        <v>#NAME?</v>
      </c>
      <c r="AJ86" s="11" t="e">
        <f t="shared" ca="1" si="30"/>
        <v>#NAME?</v>
      </c>
      <c r="AK86" s="11" t="e">
        <f t="shared" ca="1" si="30"/>
        <v>#NAME?</v>
      </c>
      <c r="AL86" s="11" t="e">
        <f t="shared" ca="1" si="30"/>
        <v>#NAME?</v>
      </c>
      <c r="AM86" s="11" t="e">
        <f t="shared" ca="1" si="30"/>
        <v>#NAME?</v>
      </c>
      <c r="AN86" s="11" t="e">
        <f t="shared" ca="1" si="30"/>
        <v>#NAME?</v>
      </c>
      <c r="AO86" s="11" t="e">
        <f t="shared" ca="1" si="30"/>
        <v>#NAME?</v>
      </c>
      <c r="AP86" s="11" t="e">
        <f t="shared" ca="1" si="30"/>
        <v>#NAME?</v>
      </c>
      <c r="AQ86" s="11" t="e">
        <f t="shared" ca="1" si="30"/>
        <v>#NAME?</v>
      </c>
      <c r="AR86" s="11" t="e">
        <f t="shared" ca="1" si="30"/>
        <v>#NAME?</v>
      </c>
      <c r="AS86" s="13">
        <f>ROW()-3</f>
        <v>83</v>
      </c>
    </row>
    <row r="87" spans="1:45" s="19" customFormat="1" x14ac:dyDescent="0.25">
      <c r="A87" s="48" t="s">
        <v>65</v>
      </c>
      <c r="B87" s="49"/>
      <c r="C87" s="17">
        <v>0</v>
      </c>
      <c r="D87" s="49"/>
      <c r="E87" s="17">
        <v>98</v>
      </c>
      <c r="F87" s="17">
        <v>122</v>
      </c>
      <c r="G87" s="49"/>
      <c r="H87" s="17">
        <v>72</v>
      </c>
      <c r="I87" s="49"/>
      <c r="J87" s="17">
        <v>11</v>
      </c>
      <c r="K87" s="49"/>
      <c r="L87" s="21">
        <f>H87+J87</f>
        <v>83</v>
      </c>
      <c r="M87" s="17">
        <v>60</v>
      </c>
      <c r="N87" s="17">
        <v>103</v>
      </c>
      <c r="O87" s="49"/>
      <c r="P87" s="50">
        <v>86</v>
      </c>
      <c r="Q87" s="48" t="s">
        <v>66</v>
      </c>
      <c r="R87" s="49"/>
      <c r="S87" s="50">
        <v>28</v>
      </c>
      <c r="T87" s="49"/>
      <c r="U87" s="21">
        <f>S87+P87</f>
        <v>114</v>
      </c>
      <c r="V87" s="17">
        <v>64</v>
      </c>
      <c r="W87" s="17">
        <v>63</v>
      </c>
      <c r="X87" s="17">
        <v>85</v>
      </c>
      <c r="Y87" s="17">
        <v>86</v>
      </c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8"/>
    </row>
    <row r="88" spans="1:45" s="19" customFormat="1" x14ac:dyDescent="0.25">
      <c r="A88" s="48" t="s">
        <v>67</v>
      </c>
      <c r="B88" s="51"/>
      <c r="C88" s="17">
        <v>147</v>
      </c>
      <c r="D88" s="51"/>
      <c r="E88" s="17">
        <v>966</v>
      </c>
      <c r="F88" s="17">
        <f>F92</f>
        <v>1008</v>
      </c>
      <c r="G88" s="51"/>
      <c r="H88" s="17">
        <v>934</v>
      </c>
      <c r="I88" s="51"/>
      <c r="J88" s="17">
        <v>114</v>
      </c>
      <c r="K88" s="51"/>
      <c r="L88" s="21">
        <f>H88+J88</f>
        <v>1048</v>
      </c>
      <c r="M88" s="17">
        <v>998</v>
      </c>
      <c r="N88" s="17">
        <v>1002</v>
      </c>
      <c r="O88" s="51"/>
      <c r="P88" s="50">
        <v>665</v>
      </c>
      <c r="Q88" s="48" t="s">
        <v>67</v>
      </c>
      <c r="R88" s="51"/>
      <c r="S88" s="50">
        <v>372</v>
      </c>
      <c r="T88" s="51"/>
      <c r="U88" s="21">
        <f>S88+P88</f>
        <v>1037</v>
      </c>
      <c r="V88" s="17">
        <v>1065</v>
      </c>
      <c r="W88" s="17">
        <v>1084</v>
      </c>
      <c r="X88" s="17">
        <v>1141</v>
      </c>
      <c r="Y88" s="17">
        <v>1137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8"/>
    </row>
    <row r="89" spans="1:45" s="26" customFormat="1" x14ac:dyDescent="0.25">
      <c r="A89" s="52" t="str">
        <f>Q89</f>
        <v>ALCANCE</v>
      </c>
      <c r="B89" s="53" t="s">
        <v>68</v>
      </c>
      <c r="C89" s="54">
        <f>IFERROR((C87/C88),"-")</f>
        <v>0</v>
      </c>
      <c r="D89" s="53" t="s">
        <v>68</v>
      </c>
      <c r="E89" s="55">
        <f>IFERROR((E87/E88),"-")</f>
        <v>0.10144927536231885</v>
      </c>
      <c r="F89" s="55">
        <f>IFERROR((F87/F88),"-")</f>
        <v>0.12103174603174603</v>
      </c>
      <c r="G89" s="53" t="s">
        <v>68</v>
      </c>
      <c r="H89" s="55">
        <f>IFERROR((H87/H88),"-")</f>
        <v>7.7087794432548179E-2</v>
      </c>
      <c r="I89" s="53" t="s">
        <v>68</v>
      </c>
      <c r="J89" s="55">
        <f>IFERROR((J87/J88),"-")</f>
        <v>9.6491228070175433E-2</v>
      </c>
      <c r="K89" s="53" t="s">
        <v>68</v>
      </c>
      <c r="L89" s="55">
        <f>IFERROR((L87/L88),"-")</f>
        <v>7.9198473282442741E-2</v>
      </c>
      <c r="M89" s="55">
        <f>IFERROR((M87/M88),"-")</f>
        <v>6.0120240480961921E-2</v>
      </c>
      <c r="N89" s="55">
        <f>IFERROR((N87/N88),"-")</f>
        <v>0.10279441117764471</v>
      </c>
      <c r="O89" s="53" t="s">
        <v>68</v>
      </c>
      <c r="P89" s="55">
        <f>IFERROR((P87/P88),"-")</f>
        <v>0.1293233082706767</v>
      </c>
      <c r="Q89" s="52" t="s">
        <v>69</v>
      </c>
      <c r="R89" s="53" t="s">
        <v>68</v>
      </c>
      <c r="S89" s="55">
        <f>IFERROR((S87/S88),"-")</f>
        <v>7.5268817204301078E-2</v>
      </c>
      <c r="T89" s="53" t="s">
        <v>68</v>
      </c>
      <c r="U89" s="55">
        <f t="shared" ref="U89:AR89" si="31">IFERROR((U87/U88),"-")</f>
        <v>0.10993249758919961</v>
      </c>
      <c r="V89" s="55">
        <f t="shared" si="31"/>
        <v>6.0093896713615022E-2</v>
      </c>
      <c r="W89" s="55">
        <f>IFERROR((W87/W88),"-")</f>
        <v>5.8118081180811805E-2</v>
      </c>
      <c r="X89" s="55">
        <f t="shared" si="31"/>
        <v>7.4496056091148122E-2</v>
      </c>
      <c r="Y89" s="55">
        <f t="shared" si="31"/>
        <v>7.5637642919964818E-2</v>
      </c>
      <c r="Z89" s="55" t="str">
        <f t="shared" si="31"/>
        <v>-</v>
      </c>
      <c r="AA89" s="55" t="str">
        <f t="shared" si="31"/>
        <v>-</v>
      </c>
      <c r="AB89" s="55" t="str">
        <f t="shared" si="31"/>
        <v>-</v>
      </c>
      <c r="AC89" s="55" t="str">
        <f t="shared" si="31"/>
        <v>-</v>
      </c>
      <c r="AD89" s="55" t="str">
        <f t="shared" si="31"/>
        <v>-</v>
      </c>
      <c r="AE89" s="55" t="str">
        <f t="shared" si="31"/>
        <v>-</v>
      </c>
      <c r="AF89" s="55" t="str">
        <f t="shared" si="31"/>
        <v>-</v>
      </c>
      <c r="AG89" s="55" t="str">
        <f t="shared" si="31"/>
        <v>-</v>
      </c>
      <c r="AH89" s="55" t="str">
        <f t="shared" si="31"/>
        <v>-</v>
      </c>
      <c r="AI89" s="55" t="str">
        <f t="shared" si="31"/>
        <v>-</v>
      </c>
      <c r="AJ89" s="55" t="str">
        <f t="shared" si="31"/>
        <v>-</v>
      </c>
      <c r="AK89" s="55" t="str">
        <f t="shared" si="31"/>
        <v>-</v>
      </c>
      <c r="AL89" s="55" t="str">
        <f t="shared" si="31"/>
        <v>-</v>
      </c>
      <c r="AM89" s="55" t="str">
        <f t="shared" si="31"/>
        <v>-</v>
      </c>
      <c r="AN89" s="55" t="str">
        <f t="shared" si="31"/>
        <v>-</v>
      </c>
      <c r="AO89" s="55" t="str">
        <f t="shared" si="31"/>
        <v>-</v>
      </c>
      <c r="AP89" s="55" t="str">
        <f t="shared" si="31"/>
        <v>-</v>
      </c>
      <c r="AQ89" s="55" t="str">
        <f t="shared" si="31"/>
        <v>-</v>
      </c>
      <c r="AR89" s="55" t="str">
        <f t="shared" si="31"/>
        <v>-</v>
      </c>
      <c r="AS89" s="25"/>
    </row>
    <row r="90" spans="1:45" x14ac:dyDescent="0.25">
      <c r="A90" s="56">
        <f>Q90</f>
        <v>0</v>
      </c>
      <c r="B90" s="57"/>
      <c r="C90" s="57"/>
      <c r="D90" s="57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6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</row>
    <row r="91" spans="1:45" s="14" customFormat="1" x14ac:dyDescent="0.25">
      <c r="A91" s="7" t="s">
        <v>70</v>
      </c>
      <c r="B91" s="8" t="str">
        <f>B$4</f>
        <v>Meta Parcial</v>
      </c>
      <c r="C91" s="8" t="str">
        <f t="shared" ref="C91:AR91" si="32">C$4</f>
        <v>26-31-jul-24</v>
      </c>
      <c r="D91" s="8" t="str">
        <f t="shared" si="32"/>
        <v>Meta Mensal</v>
      </c>
      <c r="E91" s="8">
        <f t="shared" si="32"/>
        <v>45505</v>
      </c>
      <c r="F91" s="8" t="e">
        <f t="shared" ca="1" si="32"/>
        <v>#NAME?</v>
      </c>
      <c r="G91" s="8" t="str">
        <f t="shared" si="32"/>
        <v>Meta Parcial</v>
      </c>
      <c r="H91" s="8" t="str">
        <f t="shared" si="32"/>
        <v>01-25-Out-24</v>
      </c>
      <c r="I91" s="8" t="str">
        <f t="shared" si="32"/>
        <v>Meta Parcial</v>
      </c>
      <c r="J91" s="8" t="str">
        <f t="shared" si="32"/>
        <v>26-31-Out-24</v>
      </c>
      <c r="K91" s="8" t="str">
        <f t="shared" si="32"/>
        <v>Meta Mensal</v>
      </c>
      <c r="L91" s="8">
        <f t="shared" si="32"/>
        <v>45566</v>
      </c>
      <c r="M91" s="8" t="e">
        <f t="shared" ca="1" si="32"/>
        <v>#NAME?</v>
      </c>
      <c r="N91" s="8" t="e">
        <f t="shared" ca="1" si="32"/>
        <v>#NAME?</v>
      </c>
      <c r="O91" s="8" t="str">
        <f t="shared" si="32"/>
        <v>Meta Parcial</v>
      </c>
      <c r="P91" s="8" t="str">
        <f t="shared" si="32"/>
        <v>01-20/01 de 2025</v>
      </c>
      <c r="Q91" s="10" t="s">
        <v>71</v>
      </c>
      <c r="R91" s="11" t="str">
        <f t="shared" si="32"/>
        <v>Meta Parcial</v>
      </c>
      <c r="S91" s="11" t="str">
        <f t="shared" si="32"/>
        <v>21-31/01 de 2025</v>
      </c>
      <c r="T91" s="11" t="str">
        <f t="shared" si="32"/>
        <v>Meta Mensal</v>
      </c>
      <c r="U91" s="11">
        <f t="shared" si="32"/>
        <v>45658</v>
      </c>
      <c r="V91" s="11" t="e">
        <f t="shared" ca="1" si="32"/>
        <v>#NAME?</v>
      </c>
      <c r="W91" s="11" t="e">
        <f t="shared" ca="1" si="32"/>
        <v>#NAME?</v>
      </c>
      <c r="X91" s="11" t="e">
        <f t="shared" ca="1" si="32"/>
        <v>#NAME?</v>
      </c>
      <c r="Y91" s="11" t="e">
        <f t="shared" ca="1" si="32"/>
        <v>#NAME?</v>
      </c>
      <c r="Z91" s="11" t="e">
        <f t="shared" ca="1" si="32"/>
        <v>#NAME?</v>
      </c>
      <c r="AA91" s="11" t="e">
        <f t="shared" ca="1" si="32"/>
        <v>#NAME?</v>
      </c>
      <c r="AB91" s="11" t="e">
        <f t="shared" ca="1" si="32"/>
        <v>#NAME?</v>
      </c>
      <c r="AC91" s="11" t="e">
        <f t="shared" ca="1" si="32"/>
        <v>#NAME?</v>
      </c>
      <c r="AD91" s="11" t="e">
        <f t="shared" ca="1" si="32"/>
        <v>#NAME?</v>
      </c>
      <c r="AE91" s="11" t="e">
        <f t="shared" ca="1" si="32"/>
        <v>#NAME?</v>
      </c>
      <c r="AF91" s="11" t="e">
        <f t="shared" ca="1" si="32"/>
        <v>#NAME?</v>
      </c>
      <c r="AG91" s="11" t="e">
        <f t="shared" ca="1" si="32"/>
        <v>#NAME?</v>
      </c>
      <c r="AH91" s="11" t="e">
        <f t="shared" ca="1" si="32"/>
        <v>#NAME?</v>
      </c>
      <c r="AI91" s="11" t="e">
        <f t="shared" ca="1" si="32"/>
        <v>#NAME?</v>
      </c>
      <c r="AJ91" s="11" t="e">
        <f t="shared" ca="1" si="32"/>
        <v>#NAME?</v>
      </c>
      <c r="AK91" s="11" t="e">
        <f t="shared" ca="1" si="32"/>
        <v>#NAME?</v>
      </c>
      <c r="AL91" s="11" t="e">
        <f t="shared" ca="1" si="32"/>
        <v>#NAME?</v>
      </c>
      <c r="AM91" s="11" t="e">
        <f t="shared" ca="1" si="32"/>
        <v>#NAME?</v>
      </c>
      <c r="AN91" s="11" t="e">
        <f t="shared" ca="1" si="32"/>
        <v>#NAME?</v>
      </c>
      <c r="AO91" s="11" t="e">
        <f t="shared" ca="1" si="32"/>
        <v>#NAME?</v>
      </c>
      <c r="AP91" s="11" t="e">
        <f t="shared" ca="1" si="32"/>
        <v>#NAME?</v>
      </c>
      <c r="AQ91" s="11" t="e">
        <f t="shared" ca="1" si="32"/>
        <v>#NAME?</v>
      </c>
      <c r="AR91" s="11" t="e">
        <f t="shared" ca="1" si="32"/>
        <v>#NAME?</v>
      </c>
      <c r="AS91" s="13">
        <f>ROW()-3</f>
        <v>88</v>
      </c>
    </row>
    <row r="92" spans="1:45" s="19" customFormat="1" x14ac:dyDescent="0.25">
      <c r="A92" s="48" t="s">
        <v>72</v>
      </c>
      <c r="B92" s="33" t="s">
        <v>73</v>
      </c>
      <c r="C92" s="17">
        <v>147</v>
      </c>
      <c r="D92" s="49"/>
      <c r="E92" s="17">
        <v>966</v>
      </c>
      <c r="F92" s="17">
        <v>1008</v>
      </c>
      <c r="G92" s="49"/>
      <c r="H92" s="17">
        <v>934</v>
      </c>
      <c r="I92" s="49"/>
      <c r="J92" s="17">
        <v>114</v>
      </c>
      <c r="K92" s="49"/>
      <c r="L92" s="21">
        <f>H92+J92</f>
        <v>1048</v>
      </c>
      <c r="M92" s="17">
        <v>998</v>
      </c>
      <c r="N92" s="17">
        <v>1002</v>
      </c>
      <c r="O92" s="49"/>
      <c r="P92" s="50">
        <v>665</v>
      </c>
      <c r="Q92" s="48" t="s">
        <v>74</v>
      </c>
      <c r="R92" s="49"/>
      <c r="S92" s="50">
        <v>372</v>
      </c>
      <c r="T92" s="49"/>
      <c r="U92" s="21">
        <f>S92+P92</f>
        <v>1037</v>
      </c>
      <c r="V92" s="17">
        <v>1065</v>
      </c>
      <c r="W92" s="17">
        <v>1084</v>
      </c>
      <c r="X92" s="17">
        <v>1141</v>
      </c>
      <c r="Y92" s="17">
        <v>1137</v>
      </c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8"/>
    </row>
    <row r="93" spans="1:45" s="19" customFormat="1" x14ac:dyDescent="0.25">
      <c r="A93" s="48" t="s">
        <v>75</v>
      </c>
      <c r="B93" s="33" t="s">
        <v>73</v>
      </c>
      <c r="C93" s="17">
        <v>1059</v>
      </c>
      <c r="D93" s="51"/>
      <c r="E93" s="17">
        <v>1090</v>
      </c>
      <c r="F93" s="17">
        <v>1121</v>
      </c>
      <c r="G93" s="51"/>
      <c r="H93" s="17">
        <v>1145</v>
      </c>
      <c r="I93" s="51"/>
      <c r="J93" s="17">
        <v>1147</v>
      </c>
      <c r="K93" s="51"/>
      <c r="L93" s="21">
        <v>1147</v>
      </c>
      <c r="M93" s="17">
        <v>1163</v>
      </c>
      <c r="N93" s="17">
        <v>1192</v>
      </c>
      <c r="O93" s="51"/>
      <c r="P93" s="50">
        <v>1209</v>
      </c>
      <c r="Q93" s="48" t="s">
        <v>75</v>
      </c>
      <c r="R93" s="51"/>
      <c r="S93" s="50">
        <v>1215</v>
      </c>
      <c r="T93" s="51"/>
      <c r="U93" s="21">
        <f>S93</f>
        <v>1215</v>
      </c>
      <c r="V93" s="17">
        <v>1261</v>
      </c>
      <c r="W93" s="17">
        <v>1268</v>
      </c>
      <c r="X93" s="17">
        <v>1217</v>
      </c>
      <c r="Y93" s="17">
        <v>1143</v>
      </c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8"/>
    </row>
    <row r="94" spans="1:45" s="19" customFormat="1" x14ac:dyDescent="0.25">
      <c r="A94" s="52" t="str">
        <f>Q94</f>
        <v>ALCANCE</v>
      </c>
      <c r="B94" s="59" t="s">
        <v>76</v>
      </c>
      <c r="C94" s="60">
        <f>IFERROR((C92/C93),"-")</f>
        <v>0.13881019830028329</v>
      </c>
      <c r="D94" s="59" t="s">
        <v>76</v>
      </c>
      <c r="E94" s="61">
        <f>IFERROR((E92/E93),"-")</f>
        <v>0.88623853211009174</v>
      </c>
      <c r="F94" s="61">
        <f>IFERROR((F92/F93),"-")</f>
        <v>0.89919714540588758</v>
      </c>
      <c r="G94" s="59" t="s">
        <v>76</v>
      </c>
      <c r="H94" s="61">
        <f>IFERROR((H92/H93),"-")</f>
        <v>0.8157205240174672</v>
      </c>
      <c r="I94" s="59" t="s">
        <v>76</v>
      </c>
      <c r="J94" s="61">
        <f>IFERROR((J92/J93),"-")</f>
        <v>9.9389712292938096E-2</v>
      </c>
      <c r="K94" s="59" t="s">
        <v>76</v>
      </c>
      <c r="L94" s="61">
        <f>IFERROR((L92/L93),"-")</f>
        <v>0.91368788142981694</v>
      </c>
      <c r="M94" s="61">
        <f>IFERROR((M92/M93),"-")</f>
        <v>0.85812553740326736</v>
      </c>
      <c r="N94" s="61">
        <f>IFERROR((N92/N93),"-")</f>
        <v>0.84060402684563762</v>
      </c>
      <c r="O94" s="59" t="s">
        <v>76</v>
      </c>
      <c r="P94" s="61">
        <f>IFERROR((P92/P93),"-")</f>
        <v>0.55004135649296937</v>
      </c>
      <c r="Q94" s="52" t="s">
        <v>69</v>
      </c>
      <c r="R94" s="59" t="s">
        <v>76</v>
      </c>
      <c r="S94" s="61">
        <f>IFERROR((S92/S93),"-")</f>
        <v>0.30617283950617286</v>
      </c>
      <c r="T94" s="53" t="s">
        <v>76</v>
      </c>
      <c r="U94" s="55">
        <f t="shared" ref="U94:AR94" si="33">IFERROR((U92/U93),"-")</f>
        <v>0.8534979423868313</v>
      </c>
      <c r="V94" s="55">
        <f t="shared" si="33"/>
        <v>0.84456780333068993</v>
      </c>
      <c r="W94" s="55">
        <f t="shared" si="33"/>
        <v>0.85488958990536279</v>
      </c>
      <c r="X94" s="61">
        <f t="shared" si="33"/>
        <v>0.93755135579293347</v>
      </c>
      <c r="Y94" s="61">
        <f t="shared" si="33"/>
        <v>0.99475065616797897</v>
      </c>
      <c r="Z94" s="61" t="str">
        <f t="shared" si="33"/>
        <v>-</v>
      </c>
      <c r="AA94" s="61" t="str">
        <f t="shared" si="33"/>
        <v>-</v>
      </c>
      <c r="AB94" s="61" t="str">
        <f t="shared" si="33"/>
        <v>-</v>
      </c>
      <c r="AC94" s="61" t="str">
        <f t="shared" si="33"/>
        <v>-</v>
      </c>
      <c r="AD94" s="61" t="str">
        <f t="shared" si="33"/>
        <v>-</v>
      </c>
      <c r="AE94" s="61" t="str">
        <f t="shared" si="33"/>
        <v>-</v>
      </c>
      <c r="AF94" s="61" t="str">
        <f t="shared" si="33"/>
        <v>-</v>
      </c>
      <c r="AG94" s="61" t="str">
        <f t="shared" si="33"/>
        <v>-</v>
      </c>
      <c r="AH94" s="61" t="str">
        <f t="shared" si="33"/>
        <v>-</v>
      </c>
      <c r="AI94" s="61" t="str">
        <f t="shared" si="33"/>
        <v>-</v>
      </c>
      <c r="AJ94" s="61" t="str">
        <f t="shared" si="33"/>
        <v>-</v>
      </c>
      <c r="AK94" s="61" t="str">
        <f t="shared" si="33"/>
        <v>-</v>
      </c>
      <c r="AL94" s="61" t="str">
        <f t="shared" si="33"/>
        <v>-</v>
      </c>
      <c r="AM94" s="61" t="str">
        <f t="shared" si="33"/>
        <v>-</v>
      </c>
      <c r="AN94" s="61" t="str">
        <f t="shared" si="33"/>
        <v>-</v>
      </c>
      <c r="AO94" s="61" t="str">
        <f t="shared" si="33"/>
        <v>-</v>
      </c>
      <c r="AP94" s="61" t="str">
        <f t="shared" si="33"/>
        <v>-</v>
      </c>
      <c r="AQ94" s="61" t="str">
        <f t="shared" si="33"/>
        <v>-</v>
      </c>
      <c r="AR94" s="61" t="str">
        <f t="shared" si="33"/>
        <v>-</v>
      </c>
      <c r="AS94" s="18"/>
    </row>
    <row r="95" spans="1:45" x14ac:dyDescent="0.25">
      <c r="A95" s="28">
        <f>Q95</f>
        <v>0</v>
      </c>
      <c r="B95" s="62"/>
      <c r="C95" s="62"/>
      <c r="D95" s="62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28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</row>
    <row r="96" spans="1:45" ht="15.75" customHeight="1" x14ac:dyDescent="0.25">
      <c r="A96" t="str">
        <f>Q96</f>
        <v>Práticas integrativas e complementares - PICS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0"/>
      <c r="Q96" s="47" t="s">
        <v>77</v>
      </c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</row>
    <row r="97" spans="1:45" s="14" customFormat="1" x14ac:dyDescent="0.25">
      <c r="A97" s="7" t="s">
        <v>78</v>
      </c>
      <c r="B97" s="8"/>
      <c r="C97" s="8" t="str">
        <f t="shared" ref="C97:AR97" si="34">C$4</f>
        <v>26-31-jul-24</v>
      </c>
      <c r="D97" s="8"/>
      <c r="E97" s="8">
        <f t="shared" si="34"/>
        <v>45505</v>
      </c>
      <c r="F97" s="8" t="e">
        <f t="shared" ca="1" si="34"/>
        <v>#NAME?</v>
      </c>
      <c r="G97" s="8"/>
      <c r="H97" s="8" t="str">
        <f t="shared" si="34"/>
        <v>01-25-Out-24</v>
      </c>
      <c r="I97" s="8"/>
      <c r="J97" s="8" t="str">
        <f t="shared" si="34"/>
        <v>26-31-Out-24</v>
      </c>
      <c r="K97" s="8"/>
      <c r="L97" s="8">
        <f t="shared" si="34"/>
        <v>45566</v>
      </c>
      <c r="M97" s="8" t="e">
        <f t="shared" ca="1" si="34"/>
        <v>#NAME?</v>
      </c>
      <c r="N97" s="8" t="e">
        <f t="shared" ca="1" si="34"/>
        <v>#NAME?</v>
      </c>
      <c r="O97" s="8"/>
      <c r="P97" s="8" t="str">
        <f t="shared" si="34"/>
        <v>01-20/01 de 2025</v>
      </c>
      <c r="Q97" s="10" t="s">
        <v>79</v>
      </c>
      <c r="R97" s="11" t="str">
        <f t="shared" si="34"/>
        <v>Meta Parcial</v>
      </c>
      <c r="S97" s="11" t="str">
        <f t="shared" si="34"/>
        <v>21-31/01 de 2025</v>
      </c>
      <c r="T97" s="11" t="str">
        <f t="shared" si="34"/>
        <v>Meta Mensal</v>
      </c>
      <c r="U97" s="11">
        <f t="shared" si="34"/>
        <v>45658</v>
      </c>
      <c r="V97" s="11" t="e">
        <f t="shared" ca="1" si="34"/>
        <v>#NAME?</v>
      </c>
      <c r="W97" s="11" t="e">
        <f t="shared" ca="1" si="34"/>
        <v>#NAME?</v>
      </c>
      <c r="X97" s="11" t="e">
        <f t="shared" ca="1" si="34"/>
        <v>#NAME?</v>
      </c>
      <c r="Y97" s="11" t="e">
        <f t="shared" ca="1" si="34"/>
        <v>#NAME?</v>
      </c>
      <c r="Z97" s="11" t="e">
        <f t="shared" ca="1" si="34"/>
        <v>#NAME?</v>
      </c>
      <c r="AA97" s="11" t="e">
        <f t="shared" ca="1" si="34"/>
        <v>#NAME?</v>
      </c>
      <c r="AB97" s="11" t="e">
        <f t="shared" ca="1" si="34"/>
        <v>#NAME?</v>
      </c>
      <c r="AC97" s="11" t="e">
        <f t="shared" ca="1" si="34"/>
        <v>#NAME?</v>
      </c>
      <c r="AD97" s="11" t="e">
        <f t="shared" ca="1" si="34"/>
        <v>#NAME?</v>
      </c>
      <c r="AE97" s="11" t="e">
        <f t="shared" ca="1" si="34"/>
        <v>#NAME?</v>
      </c>
      <c r="AF97" s="11" t="e">
        <f t="shared" ca="1" si="34"/>
        <v>#NAME?</v>
      </c>
      <c r="AG97" s="11" t="e">
        <f t="shared" ca="1" si="34"/>
        <v>#NAME?</v>
      </c>
      <c r="AH97" s="11" t="e">
        <f t="shared" ca="1" si="34"/>
        <v>#NAME?</v>
      </c>
      <c r="AI97" s="11" t="e">
        <f t="shared" ca="1" si="34"/>
        <v>#NAME?</v>
      </c>
      <c r="AJ97" s="11" t="e">
        <f t="shared" ca="1" si="34"/>
        <v>#NAME?</v>
      </c>
      <c r="AK97" s="11" t="e">
        <f t="shared" ca="1" si="34"/>
        <v>#NAME?</v>
      </c>
      <c r="AL97" s="11" t="e">
        <f t="shared" ca="1" si="34"/>
        <v>#NAME?</v>
      </c>
      <c r="AM97" s="11" t="e">
        <f t="shared" ca="1" si="34"/>
        <v>#NAME?</v>
      </c>
      <c r="AN97" s="11" t="e">
        <f t="shared" ca="1" si="34"/>
        <v>#NAME?</v>
      </c>
      <c r="AO97" s="11" t="e">
        <f t="shared" ca="1" si="34"/>
        <v>#NAME?</v>
      </c>
      <c r="AP97" s="11" t="e">
        <f t="shared" ca="1" si="34"/>
        <v>#NAME?</v>
      </c>
      <c r="AQ97" s="11" t="e">
        <f t="shared" ca="1" si="34"/>
        <v>#NAME?</v>
      </c>
      <c r="AR97" s="11" t="e">
        <f t="shared" ca="1" si="34"/>
        <v>#NAME?</v>
      </c>
      <c r="AS97" s="13">
        <f>ROW()-3</f>
        <v>94</v>
      </c>
    </row>
    <row r="98" spans="1:45" s="19" customFormat="1" x14ac:dyDescent="0.25">
      <c r="A98" s="20" t="s">
        <v>80</v>
      </c>
      <c r="B98" s="40"/>
      <c r="C98" s="21">
        <v>0</v>
      </c>
      <c r="D98" s="40"/>
      <c r="E98" s="21">
        <v>0</v>
      </c>
      <c r="F98" s="21">
        <v>0</v>
      </c>
      <c r="G98" s="21"/>
      <c r="H98" s="21">
        <v>15</v>
      </c>
      <c r="I98" s="21"/>
      <c r="J98" s="21">
        <v>2</v>
      </c>
      <c r="K98" s="21"/>
      <c r="L98" s="21">
        <f t="shared" ref="L98:L104" si="35">H98+J98</f>
        <v>17</v>
      </c>
      <c r="M98" s="21">
        <v>0</v>
      </c>
      <c r="N98" s="21">
        <v>0</v>
      </c>
      <c r="O98" s="21"/>
      <c r="P98" s="32">
        <v>0</v>
      </c>
      <c r="Q98" s="20" t="str">
        <f t="shared" ref="Q98:Q103" si="36">IF(Q286=Q303,IF(OR(Q303=0,Q303=""),"",Q303),"#ERRO - DESCRIÇÕES DE MÉDICA E MULTI NÃO BATEM")</f>
        <v>Acunputura/Auriculoterapia</v>
      </c>
      <c r="R98" s="236">
        <f t="shared" ref="R98:X98" si="37">R286+R303</f>
        <v>592.6</v>
      </c>
      <c r="S98" s="32">
        <f t="shared" si="37"/>
        <v>0</v>
      </c>
      <c r="T98" s="236">
        <f t="shared" si="37"/>
        <v>860</v>
      </c>
      <c r="U98" s="32">
        <f t="shared" si="37"/>
        <v>0</v>
      </c>
      <c r="V98" s="32">
        <f t="shared" si="37"/>
        <v>0</v>
      </c>
      <c r="W98" s="32">
        <f t="shared" si="37"/>
        <v>0</v>
      </c>
      <c r="X98" s="32">
        <f t="shared" si="37"/>
        <v>0</v>
      </c>
      <c r="Y98" s="32">
        <v>0</v>
      </c>
      <c r="Z98" s="32">
        <f t="shared" ref="Z98:AR98" si="38">Z286+Z303</f>
        <v>0</v>
      </c>
      <c r="AA98" s="32">
        <f t="shared" si="38"/>
        <v>0</v>
      </c>
      <c r="AB98" s="32">
        <f t="shared" si="38"/>
        <v>0</v>
      </c>
      <c r="AC98" s="32">
        <f t="shared" si="38"/>
        <v>0</v>
      </c>
      <c r="AD98" s="32">
        <f t="shared" si="38"/>
        <v>0</v>
      </c>
      <c r="AE98" s="32">
        <f t="shared" si="38"/>
        <v>0</v>
      </c>
      <c r="AF98" s="32">
        <f t="shared" si="38"/>
        <v>0</v>
      </c>
      <c r="AG98" s="32">
        <f t="shared" si="38"/>
        <v>0</v>
      </c>
      <c r="AH98" s="32">
        <f t="shared" si="38"/>
        <v>0</v>
      </c>
      <c r="AI98" s="32">
        <f t="shared" si="38"/>
        <v>0</v>
      </c>
      <c r="AJ98" s="32">
        <f t="shared" si="38"/>
        <v>0</v>
      </c>
      <c r="AK98" s="32">
        <f t="shared" si="38"/>
        <v>0</v>
      </c>
      <c r="AL98" s="32">
        <f t="shared" si="38"/>
        <v>0</v>
      </c>
      <c r="AM98" s="32">
        <f t="shared" si="38"/>
        <v>0</v>
      </c>
      <c r="AN98" s="32">
        <f t="shared" si="38"/>
        <v>0</v>
      </c>
      <c r="AO98" s="32">
        <f t="shared" si="38"/>
        <v>0</v>
      </c>
      <c r="AP98" s="32">
        <f t="shared" si="38"/>
        <v>0</v>
      </c>
      <c r="AQ98" s="32">
        <f t="shared" si="38"/>
        <v>0</v>
      </c>
      <c r="AR98" s="32">
        <f t="shared" si="38"/>
        <v>0</v>
      </c>
      <c r="AS98" s="18"/>
    </row>
    <row r="99" spans="1:45" s="19" customFormat="1" x14ac:dyDescent="0.25">
      <c r="A99" s="20" t="s">
        <v>81</v>
      </c>
      <c r="B99" s="40"/>
      <c r="C99" s="21">
        <v>121</v>
      </c>
      <c r="D99" s="40"/>
      <c r="E99" s="21">
        <v>894</v>
      </c>
      <c r="F99" s="21">
        <v>400</v>
      </c>
      <c r="G99" s="21"/>
      <c r="H99" s="21">
        <v>457</v>
      </c>
      <c r="I99" s="21"/>
      <c r="J99" s="21">
        <v>94</v>
      </c>
      <c r="K99" s="21"/>
      <c r="L99" s="21">
        <f t="shared" si="35"/>
        <v>551</v>
      </c>
      <c r="M99" s="21">
        <v>449</v>
      </c>
      <c r="N99" s="21">
        <v>340</v>
      </c>
      <c r="O99" s="21"/>
      <c r="P99" s="32">
        <v>181</v>
      </c>
      <c r="Q99" s="20" t="str">
        <f t="shared" si="36"/>
        <v>Aromaterapia</v>
      </c>
      <c r="R99" s="242"/>
      <c r="S99" s="32">
        <f>S287+S304</f>
        <v>210</v>
      </c>
      <c r="T99" s="242"/>
      <c r="U99" s="32">
        <f>U287+U304</f>
        <v>210</v>
      </c>
      <c r="V99" s="32">
        <f>V287+V304</f>
        <v>555</v>
      </c>
      <c r="W99" s="32">
        <f>W287+W304</f>
        <v>249</v>
      </c>
      <c r="X99" s="32">
        <f>X287+X304</f>
        <v>284</v>
      </c>
      <c r="Y99" s="32">
        <v>259</v>
      </c>
      <c r="Z99" s="32">
        <f t="shared" ref="Z99:AR99" si="39">Z287+Z304</f>
        <v>0</v>
      </c>
      <c r="AA99" s="32">
        <f t="shared" si="39"/>
        <v>0</v>
      </c>
      <c r="AB99" s="32">
        <f t="shared" si="39"/>
        <v>0</v>
      </c>
      <c r="AC99" s="32">
        <f t="shared" si="39"/>
        <v>0</v>
      </c>
      <c r="AD99" s="32">
        <f t="shared" si="39"/>
        <v>0</v>
      </c>
      <c r="AE99" s="32">
        <f t="shared" si="39"/>
        <v>0</v>
      </c>
      <c r="AF99" s="32">
        <f t="shared" si="39"/>
        <v>0</v>
      </c>
      <c r="AG99" s="32">
        <f t="shared" si="39"/>
        <v>0</v>
      </c>
      <c r="AH99" s="32">
        <f t="shared" si="39"/>
        <v>0</v>
      </c>
      <c r="AI99" s="32">
        <f t="shared" si="39"/>
        <v>0</v>
      </c>
      <c r="AJ99" s="32">
        <f t="shared" si="39"/>
        <v>0</v>
      </c>
      <c r="AK99" s="32">
        <f t="shared" si="39"/>
        <v>0</v>
      </c>
      <c r="AL99" s="32">
        <f t="shared" si="39"/>
        <v>0</v>
      </c>
      <c r="AM99" s="32">
        <f t="shared" si="39"/>
        <v>0</v>
      </c>
      <c r="AN99" s="32">
        <f t="shared" si="39"/>
        <v>0</v>
      </c>
      <c r="AO99" s="32">
        <f t="shared" si="39"/>
        <v>0</v>
      </c>
      <c r="AP99" s="32">
        <f t="shared" si="39"/>
        <v>0</v>
      </c>
      <c r="AQ99" s="32">
        <f t="shared" si="39"/>
        <v>0</v>
      </c>
      <c r="AR99" s="32">
        <f t="shared" si="39"/>
        <v>0</v>
      </c>
      <c r="AS99" s="18"/>
    </row>
    <row r="100" spans="1:45" s="19" customFormat="1" x14ac:dyDescent="0.25">
      <c r="A100" s="20" t="s">
        <v>82</v>
      </c>
      <c r="B100" s="40"/>
      <c r="C100" s="21">
        <v>0</v>
      </c>
      <c r="D100" s="40"/>
      <c r="E100" s="21">
        <v>86</v>
      </c>
      <c r="F100" s="21">
        <v>80</v>
      </c>
      <c r="G100" s="21"/>
      <c r="H100" s="21">
        <v>39</v>
      </c>
      <c r="I100" s="21"/>
      <c r="J100" s="21">
        <v>1</v>
      </c>
      <c r="K100" s="21"/>
      <c r="L100" s="21">
        <f t="shared" si="35"/>
        <v>40</v>
      </c>
      <c r="M100" s="21">
        <v>75</v>
      </c>
      <c r="N100" s="21">
        <v>23</v>
      </c>
      <c r="O100" s="21"/>
      <c r="P100" s="32">
        <v>23</v>
      </c>
      <c r="Q100" s="20" t="str">
        <f t="shared" si="36"/>
        <v>Fitoterapia</v>
      </c>
      <c r="R100" s="242"/>
      <c r="S100" s="32">
        <f>S289+S306</f>
        <v>20</v>
      </c>
      <c r="T100" s="242"/>
      <c r="U100" s="32">
        <f>U289+U306</f>
        <v>20</v>
      </c>
      <c r="V100" s="32">
        <f t="shared" ref="V100:V111" si="40">V288+V305</f>
        <v>0</v>
      </c>
      <c r="W100" s="32">
        <f t="shared" ref="W100:AR101" si="41">W289+W306</f>
        <v>61</v>
      </c>
      <c r="X100" s="32">
        <f t="shared" si="41"/>
        <v>39</v>
      </c>
      <c r="Y100" s="32">
        <v>32</v>
      </c>
      <c r="Z100" s="32">
        <f t="shared" si="41"/>
        <v>0</v>
      </c>
      <c r="AA100" s="32">
        <f t="shared" si="41"/>
        <v>0</v>
      </c>
      <c r="AB100" s="32">
        <f t="shared" si="41"/>
        <v>0</v>
      </c>
      <c r="AC100" s="32">
        <f t="shared" si="41"/>
        <v>0</v>
      </c>
      <c r="AD100" s="32">
        <f t="shared" si="41"/>
        <v>0</v>
      </c>
      <c r="AE100" s="32">
        <f t="shared" si="41"/>
        <v>0</v>
      </c>
      <c r="AF100" s="32">
        <f t="shared" si="41"/>
        <v>0</v>
      </c>
      <c r="AG100" s="32">
        <f t="shared" si="41"/>
        <v>0</v>
      </c>
      <c r="AH100" s="32">
        <f t="shared" si="41"/>
        <v>0</v>
      </c>
      <c r="AI100" s="32">
        <f t="shared" si="41"/>
        <v>0</v>
      </c>
      <c r="AJ100" s="32">
        <f t="shared" si="41"/>
        <v>0</v>
      </c>
      <c r="AK100" s="32">
        <f t="shared" si="41"/>
        <v>0</v>
      </c>
      <c r="AL100" s="32">
        <f t="shared" si="41"/>
        <v>0</v>
      </c>
      <c r="AM100" s="32">
        <f t="shared" si="41"/>
        <v>0</v>
      </c>
      <c r="AN100" s="32">
        <f t="shared" si="41"/>
        <v>0</v>
      </c>
      <c r="AO100" s="32">
        <f t="shared" si="41"/>
        <v>0</v>
      </c>
      <c r="AP100" s="32">
        <f t="shared" si="41"/>
        <v>0</v>
      </c>
      <c r="AQ100" s="32">
        <f t="shared" si="41"/>
        <v>0</v>
      </c>
      <c r="AR100" s="32">
        <f t="shared" si="41"/>
        <v>0</v>
      </c>
      <c r="AS100" s="18"/>
    </row>
    <row r="101" spans="1:45" s="19" customFormat="1" x14ac:dyDescent="0.25">
      <c r="A101" s="20" t="s">
        <v>83</v>
      </c>
      <c r="B101" s="40"/>
      <c r="C101" s="21">
        <v>0</v>
      </c>
      <c r="D101" s="40"/>
      <c r="E101" s="21">
        <v>0</v>
      </c>
      <c r="F101" s="21">
        <v>0</v>
      </c>
      <c r="G101" s="21"/>
      <c r="H101" s="21">
        <v>0</v>
      </c>
      <c r="I101" s="21"/>
      <c r="J101" s="21">
        <v>0</v>
      </c>
      <c r="K101" s="21"/>
      <c r="L101" s="21">
        <f t="shared" si="35"/>
        <v>0</v>
      </c>
      <c r="M101" s="21">
        <v>154</v>
      </c>
      <c r="N101" s="21">
        <v>374</v>
      </c>
      <c r="O101" s="21"/>
      <c r="P101" s="32">
        <v>100</v>
      </c>
      <c r="Q101" s="20" t="str">
        <f t="shared" si="36"/>
        <v>Tratamento Naturopático</v>
      </c>
      <c r="R101" s="242"/>
      <c r="S101" s="32">
        <f>S290+S307</f>
        <v>131</v>
      </c>
      <c r="T101" s="242"/>
      <c r="U101" s="32">
        <f>U290+U307</f>
        <v>131</v>
      </c>
      <c r="V101" s="32">
        <f t="shared" si="40"/>
        <v>55</v>
      </c>
      <c r="W101" s="32">
        <f t="shared" si="41"/>
        <v>0</v>
      </c>
      <c r="X101" s="32">
        <f t="shared" si="41"/>
        <v>0</v>
      </c>
      <c r="Y101" s="32">
        <v>0</v>
      </c>
      <c r="Z101" s="32">
        <f t="shared" si="41"/>
        <v>0</v>
      </c>
      <c r="AA101" s="32">
        <f t="shared" si="41"/>
        <v>0</v>
      </c>
      <c r="AB101" s="32">
        <f t="shared" si="41"/>
        <v>0</v>
      </c>
      <c r="AC101" s="32">
        <f t="shared" si="41"/>
        <v>0</v>
      </c>
      <c r="AD101" s="32">
        <f t="shared" si="41"/>
        <v>0</v>
      </c>
      <c r="AE101" s="32">
        <f t="shared" si="41"/>
        <v>0</v>
      </c>
      <c r="AF101" s="32">
        <f t="shared" si="41"/>
        <v>0</v>
      </c>
      <c r="AG101" s="32">
        <f t="shared" si="41"/>
        <v>0</v>
      </c>
      <c r="AH101" s="32">
        <f t="shared" si="41"/>
        <v>0</v>
      </c>
      <c r="AI101" s="32">
        <f t="shared" si="41"/>
        <v>0</v>
      </c>
      <c r="AJ101" s="32">
        <f t="shared" si="41"/>
        <v>0</v>
      </c>
      <c r="AK101" s="32">
        <f t="shared" si="41"/>
        <v>0</v>
      </c>
      <c r="AL101" s="32">
        <f t="shared" si="41"/>
        <v>0</v>
      </c>
      <c r="AM101" s="32">
        <f t="shared" si="41"/>
        <v>0</v>
      </c>
      <c r="AN101" s="32">
        <f t="shared" si="41"/>
        <v>0</v>
      </c>
      <c r="AO101" s="32">
        <f t="shared" si="41"/>
        <v>0</v>
      </c>
      <c r="AP101" s="32">
        <f t="shared" si="41"/>
        <v>0</v>
      </c>
      <c r="AQ101" s="32">
        <f t="shared" si="41"/>
        <v>0</v>
      </c>
      <c r="AR101" s="32">
        <f t="shared" si="41"/>
        <v>0</v>
      </c>
      <c r="AS101" s="18"/>
    </row>
    <row r="102" spans="1:45" s="19" customFormat="1" x14ac:dyDescent="0.25">
      <c r="A102" s="20" t="str">
        <f>Q102</f>
        <v>Medicina tradicional chinesa/Acupuntura</v>
      </c>
      <c r="B102" s="40"/>
      <c r="C102" s="21"/>
      <c r="D102" s="40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32"/>
      <c r="Q102" s="20" t="str">
        <f t="shared" si="36"/>
        <v>Medicina tradicional chinesa/Acupuntura</v>
      </c>
      <c r="R102" s="242"/>
      <c r="S102" s="32"/>
      <c r="T102" s="242"/>
      <c r="U102" s="32"/>
      <c r="V102" s="32">
        <f t="shared" si="40"/>
        <v>2</v>
      </c>
      <c r="W102" s="32">
        <v>0</v>
      </c>
      <c r="X102" s="32">
        <v>0</v>
      </c>
      <c r="Y102" s="32">
        <v>0</v>
      </c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18"/>
    </row>
    <row r="103" spans="1:45" s="19" customFormat="1" x14ac:dyDescent="0.25">
      <c r="A103" s="20" t="s">
        <v>84</v>
      </c>
      <c r="B103" s="40"/>
      <c r="C103" s="21">
        <v>8</v>
      </c>
      <c r="D103" s="40"/>
      <c r="E103" s="21">
        <v>114</v>
      </c>
      <c r="F103" s="21">
        <v>73</v>
      </c>
      <c r="G103" s="21"/>
      <c r="H103" s="21">
        <v>0</v>
      </c>
      <c r="I103" s="21"/>
      <c r="J103" s="21">
        <v>0</v>
      </c>
      <c r="K103" s="21"/>
      <c r="L103" s="21">
        <f t="shared" si="35"/>
        <v>0</v>
      </c>
      <c r="M103" s="21">
        <v>62</v>
      </c>
      <c r="N103" s="21">
        <v>127</v>
      </c>
      <c r="O103" s="21"/>
      <c r="P103" s="32">
        <v>97</v>
      </c>
      <c r="Q103" s="20" t="str">
        <f t="shared" si="36"/>
        <v>Ventosaterapia</v>
      </c>
      <c r="R103" s="242"/>
      <c r="S103" s="32">
        <f>S291+S308</f>
        <v>31</v>
      </c>
      <c r="T103" s="242"/>
      <c r="U103" s="32">
        <f>U291+U308</f>
        <v>31</v>
      </c>
      <c r="V103" s="32">
        <f t="shared" si="40"/>
        <v>131</v>
      </c>
      <c r="W103" s="32">
        <f>W291+W308</f>
        <v>82</v>
      </c>
      <c r="X103" s="32">
        <f>X291+X308</f>
        <v>71</v>
      </c>
      <c r="Y103" s="32">
        <v>119</v>
      </c>
      <c r="Z103" s="32">
        <f t="shared" ref="Z103:AR103" si="42">Z291+Z308</f>
        <v>0</v>
      </c>
      <c r="AA103" s="32">
        <f t="shared" si="42"/>
        <v>0</v>
      </c>
      <c r="AB103" s="32">
        <f t="shared" si="42"/>
        <v>0</v>
      </c>
      <c r="AC103" s="32">
        <f t="shared" si="42"/>
        <v>0</v>
      </c>
      <c r="AD103" s="32">
        <f t="shared" si="42"/>
        <v>0</v>
      </c>
      <c r="AE103" s="32">
        <f t="shared" si="42"/>
        <v>0</v>
      </c>
      <c r="AF103" s="32">
        <f t="shared" si="42"/>
        <v>0</v>
      </c>
      <c r="AG103" s="32">
        <f t="shared" si="42"/>
        <v>0</v>
      </c>
      <c r="AH103" s="32">
        <f t="shared" si="42"/>
        <v>0</v>
      </c>
      <c r="AI103" s="32">
        <f t="shared" si="42"/>
        <v>0</v>
      </c>
      <c r="AJ103" s="32">
        <f t="shared" si="42"/>
        <v>0</v>
      </c>
      <c r="AK103" s="32">
        <f t="shared" si="42"/>
        <v>0</v>
      </c>
      <c r="AL103" s="32">
        <f t="shared" si="42"/>
        <v>0</v>
      </c>
      <c r="AM103" s="32">
        <f t="shared" si="42"/>
        <v>0</v>
      </c>
      <c r="AN103" s="32">
        <f t="shared" si="42"/>
        <v>0</v>
      </c>
      <c r="AO103" s="32">
        <f t="shared" si="42"/>
        <v>0</v>
      </c>
      <c r="AP103" s="32">
        <f t="shared" si="42"/>
        <v>0</v>
      </c>
      <c r="AQ103" s="32">
        <f t="shared" si="42"/>
        <v>0</v>
      </c>
      <c r="AR103" s="32">
        <f t="shared" si="42"/>
        <v>0</v>
      </c>
      <c r="AS103" s="18"/>
    </row>
    <row r="104" spans="1:45" s="19" customFormat="1" x14ac:dyDescent="0.25">
      <c r="A104" s="20" t="str">
        <f t="shared" ref="A104:A111" si="43">Q104</f>
        <v>Eletroestimulação</v>
      </c>
      <c r="B104" s="40"/>
      <c r="C104" s="21">
        <v>0</v>
      </c>
      <c r="D104" s="40"/>
      <c r="E104" s="21">
        <v>31</v>
      </c>
      <c r="F104" s="21">
        <v>23</v>
      </c>
      <c r="G104" s="21"/>
      <c r="H104" s="21">
        <v>13</v>
      </c>
      <c r="I104" s="21"/>
      <c r="J104" s="21">
        <v>1</v>
      </c>
      <c r="K104" s="21"/>
      <c r="L104" s="21">
        <f t="shared" si="35"/>
        <v>14</v>
      </c>
      <c r="M104" s="21">
        <v>25</v>
      </c>
      <c r="N104" s="21">
        <v>26</v>
      </c>
      <c r="O104" s="21"/>
      <c r="P104" s="32">
        <v>18</v>
      </c>
      <c r="Q104" s="20" t="s">
        <v>85</v>
      </c>
      <c r="R104" s="237"/>
      <c r="S104" s="32">
        <f>S292+S309</f>
        <v>2</v>
      </c>
      <c r="T104" s="242"/>
      <c r="U104" s="32">
        <f>U292+U309</f>
        <v>2</v>
      </c>
      <c r="V104" s="32">
        <f t="shared" si="40"/>
        <v>17</v>
      </c>
      <c r="W104" s="32">
        <f>W292+W309</f>
        <v>4</v>
      </c>
      <c r="X104" s="32">
        <f>X292+X309</f>
        <v>3</v>
      </c>
      <c r="Y104" s="32">
        <v>2</v>
      </c>
      <c r="Z104" s="32">
        <f t="shared" ref="Z104:AR104" si="44">Z292+Z309</f>
        <v>0</v>
      </c>
      <c r="AA104" s="32">
        <f t="shared" si="44"/>
        <v>0</v>
      </c>
      <c r="AB104" s="32">
        <f t="shared" si="44"/>
        <v>0</v>
      </c>
      <c r="AC104" s="32">
        <f t="shared" si="44"/>
        <v>0</v>
      </c>
      <c r="AD104" s="32">
        <f t="shared" si="44"/>
        <v>0</v>
      </c>
      <c r="AE104" s="32">
        <f t="shared" si="44"/>
        <v>0</v>
      </c>
      <c r="AF104" s="32">
        <f t="shared" si="44"/>
        <v>0</v>
      </c>
      <c r="AG104" s="32">
        <f t="shared" si="44"/>
        <v>0</v>
      </c>
      <c r="AH104" s="32">
        <f t="shared" si="44"/>
        <v>0</v>
      </c>
      <c r="AI104" s="32">
        <f t="shared" si="44"/>
        <v>0</v>
      </c>
      <c r="AJ104" s="32">
        <f t="shared" si="44"/>
        <v>0</v>
      </c>
      <c r="AK104" s="32">
        <f t="shared" si="44"/>
        <v>0</v>
      </c>
      <c r="AL104" s="32">
        <f t="shared" si="44"/>
        <v>0</v>
      </c>
      <c r="AM104" s="32">
        <f t="shared" si="44"/>
        <v>0</v>
      </c>
      <c r="AN104" s="32">
        <f t="shared" si="44"/>
        <v>0</v>
      </c>
      <c r="AO104" s="32">
        <f t="shared" si="44"/>
        <v>0</v>
      </c>
      <c r="AP104" s="32">
        <f t="shared" si="44"/>
        <v>0</v>
      </c>
      <c r="AQ104" s="32">
        <f t="shared" si="44"/>
        <v>0</v>
      </c>
      <c r="AR104" s="32">
        <f t="shared" si="44"/>
        <v>0</v>
      </c>
      <c r="AS104" s="18"/>
    </row>
    <row r="105" spans="1:45" s="19" customFormat="1" hidden="1" x14ac:dyDescent="0.25">
      <c r="A105" s="20" t="str">
        <f t="shared" si="43"/>
        <v/>
      </c>
      <c r="B105" s="40"/>
      <c r="C105" s="21"/>
      <c r="D105" s="40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32"/>
      <c r="Q105" s="20" t="str">
        <f t="shared" ref="Q105:Q111" si="45">IF(Q293=Q310,IF(OR(Q310=0,Q310=""),"",Q310),"#ERRO - DESCRIÇÕES DE MÉDICA E MULTI NÃO BATEM")</f>
        <v/>
      </c>
      <c r="R105" s="16"/>
      <c r="S105" s="32"/>
      <c r="T105" s="242"/>
      <c r="U105" s="32"/>
      <c r="V105" s="32">
        <f t="shared" si="40"/>
        <v>0</v>
      </c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18"/>
    </row>
    <row r="106" spans="1:45" s="19" customFormat="1" hidden="1" x14ac:dyDescent="0.25">
      <c r="A106" s="20" t="str">
        <f t="shared" si="43"/>
        <v/>
      </c>
      <c r="B106" s="40"/>
      <c r="C106" s="21"/>
      <c r="D106" s="40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32"/>
      <c r="Q106" s="20" t="str">
        <f t="shared" si="45"/>
        <v/>
      </c>
      <c r="R106" s="16"/>
      <c r="S106" s="32"/>
      <c r="T106" s="242"/>
      <c r="U106" s="32"/>
      <c r="V106" s="32">
        <f t="shared" si="40"/>
        <v>0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18"/>
    </row>
    <row r="107" spans="1:45" s="19" customFormat="1" hidden="1" x14ac:dyDescent="0.25">
      <c r="A107" s="20" t="str">
        <f t="shared" si="43"/>
        <v/>
      </c>
      <c r="B107" s="40"/>
      <c r="C107" s="21"/>
      <c r="D107" s="40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32"/>
      <c r="Q107" s="20" t="str">
        <f t="shared" si="45"/>
        <v/>
      </c>
      <c r="R107" s="16"/>
      <c r="S107" s="32"/>
      <c r="T107" s="242"/>
      <c r="U107" s="32"/>
      <c r="V107" s="32">
        <f t="shared" si="40"/>
        <v>0</v>
      </c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18"/>
    </row>
    <row r="108" spans="1:45" s="19" customFormat="1" hidden="1" x14ac:dyDescent="0.25">
      <c r="A108" s="20" t="str">
        <f t="shared" si="43"/>
        <v/>
      </c>
      <c r="B108" s="40"/>
      <c r="C108" s="21"/>
      <c r="D108" s="40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32"/>
      <c r="Q108" s="20" t="str">
        <f t="shared" si="45"/>
        <v/>
      </c>
      <c r="R108" s="16"/>
      <c r="S108" s="32"/>
      <c r="T108" s="242"/>
      <c r="U108" s="32"/>
      <c r="V108" s="32">
        <f t="shared" si="40"/>
        <v>0</v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18"/>
    </row>
    <row r="109" spans="1:45" s="19" customFormat="1" hidden="1" x14ac:dyDescent="0.25">
      <c r="A109" s="20" t="str">
        <f t="shared" si="43"/>
        <v/>
      </c>
      <c r="B109" s="40"/>
      <c r="C109" s="21"/>
      <c r="D109" s="40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32"/>
      <c r="Q109" s="20" t="str">
        <f t="shared" si="45"/>
        <v/>
      </c>
      <c r="R109" s="16"/>
      <c r="S109" s="32"/>
      <c r="T109" s="242"/>
      <c r="U109" s="32"/>
      <c r="V109" s="32">
        <f t="shared" si="40"/>
        <v>0</v>
      </c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18"/>
    </row>
    <row r="110" spans="1:45" s="19" customFormat="1" hidden="1" x14ac:dyDescent="0.25">
      <c r="A110" s="20" t="str">
        <f t="shared" si="43"/>
        <v/>
      </c>
      <c r="B110" s="40"/>
      <c r="C110" s="21"/>
      <c r="D110" s="40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32"/>
      <c r="Q110" s="20" t="str">
        <f t="shared" si="45"/>
        <v/>
      </c>
      <c r="R110" s="16"/>
      <c r="S110" s="32"/>
      <c r="T110" s="242"/>
      <c r="U110" s="32"/>
      <c r="V110" s="32">
        <f t="shared" si="40"/>
        <v>0</v>
      </c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18"/>
    </row>
    <row r="111" spans="1:45" s="19" customFormat="1" hidden="1" x14ac:dyDescent="0.25">
      <c r="A111" s="20" t="str">
        <f t="shared" si="43"/>
        <v/>
      </c>
      <c r="B111" s="40"/>
      <c r="C111" s="21"/>
      <c r="D111" s="40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32"/>
      <c r="Q111" s="20" t="str">
        <f t="shared" si="45"/>
        <v/>
      </c>
      <c r="R111" s="16"/>
      <c r="S111" s="32"/>
      <c r="T111" s="237"/>
      <c r="U111" s="32"/>
      <c r="V111" s="32">
        <f t="shared" si="40"/>
        <v>0</v>
      </c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18"/>
    </row>
    <row r="112" spans="1:45" s="26" customFormat="1" x14ac:dyDescent="0.25">
      <c r="A112" s="22" t="s">
        <v>16</v>
      </c>
      <c r="B112" s="23"/>
      <c r="C112" s="23">
        <f>SUM(C98:C104)</f>
        <v>129</v>
      </c>
      <c r="D112" s="23"/>
      <c r="E112" s="23">
        <f>SUM(E98:E104)</f>
        <v>1125</v>
      </c>
      <c r="F112" s="23">
        <f>SUM(F98:F104)</f>
        <v>576</v>
      </c>
      <c r="G112" s="23"/>
      <c r="H112" s="23">
        <f>SUM(H98:H104)</f>
        <v>524</v>
      </c>
      <c r="I112" s="23"/>
      <c r="J112" s="23">
        <f>SUM(J98:J104)</f>
        <v>98</v>
      </c>
      <c r="K112" s="23"/>
      <c r="L112" s="23">
        <f>SUM(L98:L104)</f>
        <v>622</v>
      </c>
      <c r="M112" s="23">
        <f>SUM(M98:M104)</f>
        <v>765</v>
      </c>
      <c r="N112" s="23">
        <f>SUM(N98:N104)</f>
        <v>890</v>
      </c>
      <c r="O112" s="23"/>
      <c r="P112" s="23">
        <f>SUM(P98:P104)</f>
        <v>419</v>
      </c>
      <c r="Q112" s="22" t="s">
        <v>16</v>
      </c>
      <c r="R112" s="23">
        <f>SUM(R98:R104)</f>
        <v>592.6</v>
      </c>
      <c r="S112" s="23">
        <f>SUM(S98:S104)</f>
        <v>394</v>
      </c>
      <c r="T112" s="23">
        <f>SUM(T98:T111)</f>
        <v>860</v>
      </c>
      <c r="U112" s="23">
        <f t="shared" ref="U112:AR112" si="46">SUM(U98:U111)</f>
        <v>394</v>
      </c>
      <c r="V112" s="23">
        <f>SUM(V98:V111)</f>
        <v>760</v>
      </c>
      <c r="W112" s="23">
        <f t="shared" si="46"/>
        <v>396</v>
      </c>
      <c r="X112" s="23">
        <f t="shared" si="46"/>
        <v>397</v>
      </c>
      <c r="Y112" s="23">
        <f t="shared" si="46"/>
        <v>412</v>
      </c>
      <c r="Z112" s="23">
        <f t="shared" si="46"/>
        <v>0</v>
      </c>
      <c r="AA112" s="23">
        <f t="shared" si="46"/>
        <v>0</v>
      </c>
      <c r="AB112" s="23">
        <f t="shared" si="46"/>
        <v>0</v>
      </c>
      <c r="AC112" s="23">
        <f t="shared" si="46"/>
        <v>0</v>
      </c>
      <c r="AD112" s="23">
        <f t="shared" si="46"/>
        <v>0</v>
      </c>
      <c r="AE112" s="23">
        <f t="shared" si="46"/>
        <v>0</v>
      </c>
      <c r="AF112" s="23">
        <f t="shared" si="46"/>
        <v>0</v>
      </c>
      <c r="AG112" s="23">
        <f t="shared" si="46"/>
        <v>0</v>
      </c>
      <c r="AH112" s="23">
        <f t="shared" si="46"/>
        <v>0</v>
      </c>
      <c r="AI112" s="23">
        <f t="shared" si="46"/>
        <v>0</v>
      </c>
      <c r="AJ112" s="23">
        <f t="shared" si="46"/>
        <v>0</v>
      </c>
      <c r="AK112" s="23">
        <f t="shared" si="46"/>
        <v>0</v>
      </c>
      <c r="AL112" s="23">
        <f t="shared" si="46"/>
        <v>0</v>
      </c>
      <c r="AM112" s="23">
        <f t="shared" si="46"/>
        <v>0</v>
      </c>
      <c r="AN112" s="23">
        <f t="shared" si="46"/>
        <v>0</v>
      </c>
      <c r="AO112" s="23">
        <f t="shared" si="46"/>
        <v>0</v>
      </c>
      <c r="AP112" s="23">
        <f t="shared" si="46"/>
        <v>0</v>
      </c>
      <c r="AQ112" s="23">
        <f t="shared" si="46"/>
        <v>0</v>
      </c>
      <c r="AR112" s="23">
        <f t="shared" si="46"/>
        <v>0</v>
      </c>
      <c r="AS112" s="25"/>
    </row>
    <row r="113" spans="1:45" x14ac:dyDescent="0.25">
      <c r="A113" s="27">
        <f>Q113</f>
        <v>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6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</row>
    <row r="114" spans="1:45" ht="15.75" customHeight="1" x14ac:dyDescent="0.25">
      <c r="A114" t="str">
        <f>Q114</f>
        <v>Procedimentos ambulatoriais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30"/>
      <c r="Q114" s="47" t="s">
        <v>86</v>
      </c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</row>
    <row r="115" spans="1:45" s="14" customFormat="1" x14ac:dyDescent="0.25">
      <c r="A115" s="7" t="s">
        <v>87</v>
      </c>
      <c r="B115" s="8" t="str">
        <f>B$4</f>
        <v>Meta Parcial</v>
      </c>
      <c r="C115" s="8" t="str">
        <f t="shared" ref="C115:AR115" si="47">C$4</f>
        <v>26-31-jul-24</v>
      </c>
      <c r="D115" s="8" t="str">
        <f t="shared" si="47"/>
        <v>Meta Mensal</v>
      </c>
      <c r="E115" s="8">
        <f t="shared" si="47"/>
        <v>45505</v>
      </c>
      <c r="F115" s="8" t="e">
        <f t="shared" ca="1" si="47"/>
        <v>#NAME?</v>
      </c>
      <c r="G115" s="8" t="str">
        <f t="shared" si="47"/>
        <v>Meta Parcial</v>
      </c>
      <c r="H115" s="8" t="str">
        <f t="shared" si="47"/>
        <v>01-25-Out-24</v>
      </c>
      <c r="I115" s="8" t="str">
        <f t="shared" si="47"/>
        <v>Meta Parcial</v>
      </c>
      <c r="J115" s="8" t="str">
        <f t="shared" si="47"/>
        <v>26-31-Out-24</v>
      </c>
      <c r="K115" s="8" t="str">
        <f t="shared" si="47"/>
        <v>Meta Mensal</v>
      </c>
      <c r="L115" s="8">
        <f t="shared" si="47"/>
        <v>45566</v>
      </c>
      <c r="M115" s="8" t="e">
        <f t="shared" ca="1" si="47"/>
        <v>#NAME?</v>
      </c>
      <c r="N115" s="8" t="e">
        <f t="shared" ca="1" si="47"/>
        <v>#NAME?</v>
      </c>
      <c r="O115" s="8" t="str">
        <f t="shared" si="47"/>
        <v>Meta Parcial</v>
      </c>
      <c r="P115" s="8" t="str">
        <f t="shared" si="47"/>
        <v>01-20/01 de 2025</v>
      </c>
      <c r="Q115" s="37" t="s">
        <v>88</v>
      </c>
      <c r="R115" s="38"/>
      <c r="S115" s="39" t="str">
        <f t="shared" si="47"/>
        <v>21-31/01 de 2025</v>
      </c>
      <c r="T115" s="38"/>
      <c r="U115" s="11">
        <f t="shared" si="47"/>
        <v>45658</v>
      </c>
      <c r="V115" s="11" t="e">
        <f t="shared" ca="1" si="47"/>
        <v>#NAME?</v>
      </c>
      <c r="W115" s="11" t="e">
        <f t="shared" ca="1" si="47"/>
        <v>#NAME?</v>
      </c>
      <c r="X115" s="11" t="e">
        <f t="shared" ca="1" si="47"/>
        <v>#NAME?</v>
      </c>
      <c r="Y115" s="11" t="e">
        <f t="shared" ca="1" si="47"/>
        <v>#NAME?</v>
      </c>
      <c r="Z115" s="11" t="e">
        <f t="shared" ca="1" si="47"/>
        <v>#NAME?</v>
      </c>
      <c r="AA115" s="11" t="e">
        <f t="shared" ca="1" si="47"/>
        <v>#NAME?</v>
      </c>
      <c r="AB115" s="11" t="e">
        <f t="shared" ca="1" si="47"/>
        <v>#NAME?</v>
      </c>
      <c r="AC115" s="11" t="e">
        <f t="shared" ca="1" si="47"/>
        <v>#NAME?</v>
      </c>
      <c r="AD115" s="11" t="e">
        <f t="shared" ca="1" si="47"/>
        <v>#NAME?</v>
      </c>
      <c r="AE115" s="11" t="e">
        <f t="shared" ca="1" si="47"/>
        <v>#NAME?</v>
      </c>
      <c r="AF115" s="11" t="e">
        <f t="shared" ca="1" si="47"/>
        <v>#NAME?</v>
      </c>
      <c r="AG115" s="11" t="e">
        <f t="shared" ca="1" si="47"/>
        <v>#NAME?</v>
      </c>
      <c r="AH115" s="11" t="e">
        <f t="shared" ca="1" si="47"/>
        <v>#NAME?</v>
      </c>
      <c r="AI115" s="11" t="e">
        <f t="shared" ca="1" si="47"/>
        <v>#NAME?</v>
      </c>
      <c r="AJ115" s="11" t="e">
        <f t="shared" ca="1" si="47"/>
        <v>#NAME?</v>
      </c>
      <c r="AK115" s="11" t="e">
        <f t="shared" ca="1" si="47"/>
        <v>#NAME?</v>
      </c>
      <c r="AL115" s="11" t="e">
        <f t="shared" ca="1" si="47"/>
        <v>#NAME?</v>
      </c>
      <c r="AM115" s="11" t="e">
        <f t="shared" ca="1" si="47"/>
        <v>#NAME?</v>
      </c>
      <c r="AN115" s="11" t="e">
        <f t="shared" ca="1" si="47"/>
        <v>#NAME?</v>
      </c>
      <c r="AO115" s="11" t="e">
        <f t="shared" ca="1" si="47"/>
        <v>#NAME?</v>
      </c>
      <c r="AP115" s="11" t="e">
        <f t="shared" ca="1" si="47"/>
        <v>#NAME?</v>
      </c>
      <c r="AQ115" s="11" t="e">
        <f t="shared" ca="1" si="47"/>
        <v>#NAME?</v>
      </c>
      <c r="AR115" s="11" t="e">
        <f t="shared" ca="1" si="47"/>
        <v>#NAME?</v>
      </c>
      <c r="AS115" s="13">
        <f>ROW()-3</f>
        <v>112</v>
      </c>
    </row>
    <row r="116" spans="1:45" s="19" customFormat="1" x14ac:dyDescent="0.25">
      <c r="A116" s="63" t="s">
        <v>89</v>
      </c>
      <c r="B116" s="33">
        <f>(D116/31)*6</f>
        <v>13.935483870967744</v>
      </c>
      <c r="C116" s="17">
        <v>3</v>
      </c>
      <c r="D116" s="33">
        <v>72</v>
      </c>
      <c r="E116" s="17">
        <v>78</v>
      </c>
      <c r="F116" s="17">
        <v>102</v>
      </c>
      <c r="G116" s="17">
        <f>ROUND(((K116/31)*25),0)</f>
        <v>58</v>
      </c>
      <c r="H116" s="17">
        <v>56</v>
      </c>
      <c r="I116" s="17">
        <f>ROUND(((K116/31)*6),0)</f>
        <v>14</v>
      </c>
      <c r="J116" s="17">
        <v>22</v>
      </c>
      <c r="K116" s="17">
        <f>D116</f>
        <v>72</v>
      </c>
      <c r="L116" s="21">
        <f>H116+J116</f>
        <v>78</v>
      </c>
      <c r="M116" s="17">
        <v>74</v>
      </c>
      <c r="N116" s="17">
        <v>86</v>
      </c>
      <c r="O116" s="64">
        <f>ROUND((K116/31)*20,0)</f>
        <v>46</v>
      </c>
      <c r="P116" s="50">
        <v>26</v>
      </c>
      <c r="Q116" s="65" t="s">
        <v>90</v>
      </c>
      <c r="R116" s="66"/>
      <c r="S116" s="67">
        <v>92</v>
      </c>
      <c r="T116" s="66"/>
      <c r="U116" s="21">
        <f>S116+P116</f>
        <v>118</v>
      </c>
      <c r="V116" s="17">
        <f>V126</f>
        <v>97</v>
      </c>
      <c r="W116" s="17">
        <v>126</v>
      </c>
      <c r="X116" s="17">
        <v>135</v>
      </c>
      <c r="Y116" s="17">
        <v>118</v>
      </c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8"/>
    </row>
    <row r="117" spans="1:45" x14ac:dyDescent="0.25">
      <c r="A117" s="68">
        <f t="shared" ref="A117:A128" si="48">Q117</f>
        <v>0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8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</row>
    <row r="118" spans="1:45" s="14" customFormat="1" x14ac:dyDescent="0.25">
      <c r="A118" s="27" t="str">
        <f t="shared" si="48"/>
        <v>12. TIPO DE CIRURGIA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30"/>
      <c r="Q118" s="37" t="s">
        <v>91</v>
      </c>
      <c r="R118" s="70" t="str">
        <f t="shared" ref="R118:AR118" si="49">R$4</f>
        <v>Meta Parcial</v>
      </c>
      <c r="S118" s="70" t="str">
        <f t="shared" si="49"/>
        <v>21-31/01 de 2025</v>
      </c>
      <c r="T118" s="38"/>
      <c r="U118" s="11">
        <f t="shared" si="49"/>
        <v>45658</v>
      </c>
      <c r="V118" s="11" t="e">
        <f t="shared" ca="1" si="49"/>
        <v>#NAME?</v>
      </c>
      <c r="W118" s="11" t="e">
        <f t="shared" ca="1" si="49"/>
        <v>#NAME?</v>
      </c>
      <c r="X118" s="11" t="e">
        <f t="shared" ca="1" si="49"/>
        <v>#NAME?</v>
      </c>
      <c r="Y118" s="11" t="e">
        <f t="shared" ca="1" si="49"/>
        <v>#NAME?</v>
      </c>
      <c r="Z118" s="11" t="e">
        <f t="shared" ca="1" si="49"/>
        <v>#NAME?</v>
      </c>
      <c r="AA118" s="11" t="e">
        <f t="shared" ca="1" si="49"/>
        <v>#NAME?</v>
      </c>
      <c r="AB118" s="11" t="e">
        <f t="shared" ca="1" si="49"/>
        <v>#NAME?</v>
      </c>
      <c r="AC118" s="11" t="e">
        <f t="shared" ca="1" si="49"/>
        <v>#NAME?</v>
      </c>
      <c r="AD118" s="11" t="e">
        <f t="shared" ca="1" si="49"/>
        <v>#NAME?</v>
      </c>
      <c r="AE118" s="11" t="e">
        <f t="shared" ca="1" si="49"/>
        <v>#NAME?</v>
      </c>
      <c r="AF118" s="11" t="e">
        <f t="shared" ca="1" si="49"/>
        <v>#NAME?</v>
      </c>
      <c r="AG118" s="11" t="e">
        <f t="shared" ca="1" si="49"/>
        <v>#NAME?</v>
      </c>
      <c r="AH118" s="11" t="e">
        <f t="shared" ca="1" si="49"/>
        <v>#NAME?</v>
      </c>
      <c r="AI118" s="11" t="e">
        <f t="shared" ca="1" si="49"/>
        <v>#NAME?</v>
      </c>
      <c r="AJ118" s="11" t="e">
        <f t="shared" ca="1" si="49"/>
        <v>#NAME?</v>
      </c>
      <c r="AK118" s="11" t="e">
        <f t="shared" ca="1" si="49"/>
        <v>#NAME?</v>
      </c>
      <c r="AL118" s="11" t="e">
        <f t="shared" ca="1" si="49"/>
        <v>#NAME?</v>
      </c>
      <c r="AM118" s="11" t="e">
        <f t="shared" ca="1" si="49"/>
        <v>#NAME?</v>
      </c>
      <c r="AN118" s="11" t="e">
        <f t="shared" ca="1" si="49"/>
        <v>#NAME?</v>
      </c>
      <c r="AO118" s="11" t="e">
        <f t="shared" ca="1" si="49"/>
        <v>#NAME?</v>
      </c>
      <c r="AP118" s="11" t="e">
        <f t="shared" ca="1" si="49"/>
        <v>#NAME?</v>
      </c>
      <c r="AQ118" s="11" t="e">
        <f t="shared" ca="1" si="49"/>
        <v>#NAME?</v>
      </c>
      <c r="AR118" s="11" t="e">
        <f t="shared" ca="1" si="49"/>
        <v>#NAME?</v>
      </c>
      <c r="AS118" s="13">
        <f>ROW()-3</f>
        <v>115</v>
      </c>
    </row>
    <row r="119" spans="1:45" s="19" customFormat="1" x14ac:dyDescent="0.25">
      <c r="A119" s="27" t="str">
        <f t="shared" si="48"/>
        <v>Excisão E/Ou Sutura Simples De Pequenas Lesões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30"/>
      <c r="Q119" s="41" t="s">
        <v>92</v>
      </c>
      <c r="R119" s="243" t="e">
        <f>#REF!*10%</f>
        <v>#REF!</v>
      </c>
      <c r="S119" s="71">
        <v>0</v>
      </c>
      <c r="T119" s="72"/>
      <c r="U119" s="21">
        <f t="shared" ref="U119:U125" si="50">S119+P119</f>
        <v>0</v>
      </c>
      <c r="V119" s="21">
        <v>15</v>
      </c>
      <c r="W119" s="21">
        <v>10</v>
      </c>
      <c r="X119" s="21">
        <v>13</v>
      </c>
      <c r="Y119" s="21">
        <v>5</v>
      </c>
      <c r="Z119" s="21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18"/>
    </row>
    <row r="120" spans="1:45" s="19" customFormat="1" x14ac:dyDescent="0.25">
      <c r="A120" s="27" t="str">
        <f t="shared" si="48"/>
        <v>Curativo Grau Ii C/ Ou S/ Debridamento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30"/>
      <c r="Q120" s="41" t="s">
        <v>93</v>
      </c>
      <c r="R120" s="244"/>
      <c r="S120" s="71">
        <v>0</v>
      </c>
      <c r="T120" s="72"/>
      <c r="U120" s="21">
        <f t="shared" si="50"/>
        <v>0</v>
      </c>
      <c r="V120" s="21">
        <v>1</v>
      </c>
      <c r="W120" s="21">
        <v>0</v>
      </c>
      <c r="X120" s="21">
        <v>12</v>
      </c>
      <c r="Y120" s="21">
        <v>0</v>
      </c>
      <c r="Z120" s="21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18"/>
    </row>
    <row r="121" spans="1:45" s="19" customFormat="1" x14ac:dyDescent="0.25">
      <c r="A121" s="27" t="str">
        <f t="shared" si="48"/>
        <v>Retirada De Cateter De Longa Permanência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30"/>
      <c r="Q121" s="41" t="s">
        <v>94</v>
      </c>
      <c r="R121" s="244"/>
      <c r="S121" s="71">
        <v>0</v>
      </c>
      <c r="T121" s="72"/>
      <c r="U121" s="21">
        <f t="shared" si="50"/>
        <v>0</v>
      </c>
      <c r="V121" s="21">
        <v>1</v>
      </c>
      <c r="W121" s="21">
        <v>7</v>
      </c>
      <c r="X121" s="21">
        <v>2</v>
      </c>
      <c r="Y121" s="21">
        <v>1</v>
      </c>
      <c r="Z121" s="21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18"/>
    </row>
    <row r="122" spans="1:45" s="19" customFormat="1" x14ac:dyDescent="0.25">
      <c r="A122" s="27" t="str">
        <f t="shared" si="48"/>
        <v>Biopsia De Pele E Partes Moles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30"/>
      <c r="Q122" s="41" t="s">
        <v>95</v>
      </c>
      <c r="R122" s="244"/>
      <c r="S122" s="71">
        <v>0</v>
      </c>
      <c r="T122" s="72"/>
      <c r="U122" s="21">
        <f t="shared" si="50"/>
        <v>0</v>
      </c>
      <c r="V122" s="21">
        <v>30</v>
      </c>
      <c r="W122" s="21">
        <v>76</v>
      </c>
      <c r="X122" s="21">
        <v>90</v>
      </c>
      <c r="Y122" s="21">
        <v>74</v>
      </c>
      <c r="Z122" s="21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18"/>
    </row>
    <row r="123" spans="1:45" s="19" customFormat="1" x14ac:dyDescent="0.25">
      <c r="A123" s="27" t="str">
        <f t="shared" si="48"/>
        <v xml:space="preserve">Retirada De Pontos De Cirurgias 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 s="30"/>
      <c r="Q123" s="41" t="s">
        <v>96</v>
      </c>
      <c r="R123" s="244"/>
      <c r="S123" s="71">
        <v>0</v>
      </c>
      <c r="T123" s="72"/>
      <c r="U123" s="21">
        <f t="shared" si="50"/>
        <v>0</v>
      </c>
      <c r="V123" s="21">
        <v>47</v>
      </c>
      <c r="W123" s="21">
        <v>31</v>
      </c>
      <c r="X123" s="21">
        <v>17</v>
      </c>
      <c r="Y123" s="21">
        <v>31</v>
      </c>
      <c r="Z123" s="21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18"/>
    </row>
    <row r="124" spans="1:45" s="19" customFormat="1" x14ac:dyDescent="0.25">
      <c r="A124" s="27" t="str">
        <f t="shared" si="48"/>
        <v>Curativo Especial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s="30"/>
      <c r="Q124" s="41" t="s">
        <v>97</v>
      </c>
      <c r="R124" s="244"/>
      <c r="S124" s="71">
        <v>0</v>
      </c>
      <c r="T124" s="72"/>
      <c r="U124" s="21">
        <f t="shared" si="50"/>
        <v>0</v>
      </c>
      <c r="V124" s="21">
        <v>2</v>
      </c>
      <c r="W124" s="21">
        <v>2</v>
      </c>
      <c r="X124" s="21">
        <v>0</v>
      </c>
      <c r="Y124" s="21">
        <v>7</v>
      </c>
      <c r="Z124" s="21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18"/>
    </row>
    <row r="125" spans="1:45" s="19" customFormat="1" x14ac:dyDescent="0.25">
      <c r="A125" s="27" t="str">
        <f t="shared" si="48"/>
        <v>Biópsia Dos Tecidos Moles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 s="30"/>
      <c r="Q125" s="41" t="s">
        <v>98</v>
      </c>
      <c r="R125" s="245"/>
      <c r="S125" s="71">
        <v>0</v>
      </c>
      <c r="T125" s="72"/>
      <c r="U125" s="21">
        <f t="shared" si="50"/>
        <v>0</v>
      </c>
      <c r="V125" s="21">
        <v>1</v>
      </c>
      <c r="W125" s="21">
        <v>0</v>
      </c>
      <c r="X125" s="21">
        <v>1</v>
      </c>
      <c r="Y125" s="21">
        <v>0</v>
      </c>
      <c r="Z125" s="21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18"/>
    </row>
    <row r="126" spans="1:45" s="26" customFormat="1" x14ac:dyDescent="0.25">
      <c r="A126" s="27" t="str">
        <f t="shared" si="48"/>
        <v>TOTAL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 s="30"/>
      <c r="Q126" s="44" t="s">
        <v>16</v>
      </c>
      <c r="R126" s="73" t="e">
        <f>SUM(R119:R125)</f>
        <v>#REF!</v>
      </c>
      <c r="S126" s="73">
        <f>SUM(S119:S125)</f>
        <v>0</v>
      </c>
      <c r="T126" s="45"/>
      <c r="U126" s="23">
        <f t="shared" ref="U126:AR126" si="51">SUM(U119:U125)</f>
        <v>0</v>
      </c>
      <c r="V126" s="23">
        <f t="shared" si="51"/>
        <v>97</v>
      </c>
      <c r="W126" s="23">
        <f t="shared" si="51"/>
        <v>126</v>
      </c>
      <c r="X126" s="23">
        <f t="shared" si="51"/>
        <v>135</v>
      </c>
      <c r="Y126" s="23">
        <f t="shared" si="51"/>
        <v>118</v>
      </c>
      <c r="Z126" s="23">
        <f t="shared" si="51"/>
        <v>0</v>
      </c>
      <c r="AA126" s="23">
        <f t="shared" si="51"/>
        <v>0</v>
      </c>
      <c r="AB126" s="23">
        <f t="shared" si="51"/>
        <v>0</v>
      </c>
      <c r="AC126" s="23">
        <f t="shared" si="51"/>
        <v>0</v>
      </c>
      <c r="AD126" s="23">
        <f t="shared" si="51"/>
        <v>0</v>
      </c>
      <c r="AE126" s="23">
        <f t="shared" si="51"/>
        <v>0</v>
      </c>
      <c r="AF126" s="23">
        <f t="shared" si="51"/>
        <v>0</v>
      </c>
      <c r="AG126" s="23">
        <f t="shared" si="51"/>
        <v>0</v>
      </c>
      <c r="AH126" s="23">
        <f t="shared" si="51"/>
        <v>0</v>
      </c>
      <c r="AI126" s="23">
        <f t="shared" si="51"/>
        <v>0</v>
      </c>
      <c r="AJ126" s="23">
        <f t="shared" si="51"/>
        <v>0</v>
      </c>
      <c r="AK126" s="23">
        <f t="shared" si="51"/>
        <v>0</v>
      </c>
      <c r="AL126" s="23">
        <f t="shared" si="51"/>
        <v>0</v>
      </c>
      <c r="AM126" s="23">
        <f t="shared" si="51"/>
        <v>0</v>
      </c>
      <c r="AN126" s="23">
        <f t="shared" si="51"/>
        <v>0</v>
      </c>
      <c r="AO126" s="23">
        <f t="shared" si="51"/>
        <v>0</v>
      </c>
      <c r="AP126" s="23">
        <f t="shared" si="51"/>
        <v>0</v>
      </c>
      <c r="AQ126" s="23">
        <f t="shared" si="51"/>
        <v>0</v>
      </c>
      <c r="AR126" s="23">
        <f t="shared" si="51"/>
        <v>0</v>
      </c>
      <c r="AS126" s="25"/>
    </row>
    <row r="127" spans="1:45" s="26" customFormat="1" x14ac:dyDescent="0.25">
      <c r="A127" s="27">
        <f t="shared" si="48"/>
        <v>0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74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25"/>
    </row>
    <row r="128" spans="1:45" ht="15.75" customHeight="1" x14ac:dyDescent="0.25">
      <c r="A128" t="str">
        <f t="shared" si="48"/>
        <v>Serviços de Apoio Diagnóstico e Terapêutico – SADT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 s="30"/>
      <c r="Q128" s="47" t="s">
        <v>99</v>
      </c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13"/>
    </row>
    <row r="129" spans="1:45" s="75" customFormat="1" x14ac:dyDescent="0.25">
      <c r="A129" s="7" t="s">
        <v>100</v>
      </c>
      <c r="B129" s="8" t="str">
        <f>B$4</f>
        <v>Meta Parcial</v>
      </c>
      <c r="C129" s="8" t="str">
        <f t="shared" ref="C129:AR129" si="52">C$4</f>
        <v>26-31-jul-24</v>
      </c>
      <c r="D129" s="8" t="str">
        <f t="shared" si="52"/>
        <v>Meta Mensal</v>
      </c>
      <c r="E129" s="8">
        <f t="shared" si="52"/>
        <v>45505</v>
      </c>
      <c r="F129" s="8" t="e">
        <f t="shared" ca="1" si="52"/>
        <v>#NAME?</v>
      </c>
      <c r="G129" s="8" t="str">
        <f t="shared" si="52"/>
        <v>Meta Parcial</v>
      </c>
      <c r="H129" s="8" t="str">
        <f t="shared" si="52"/>
        <v>01-25-Out-24</v>
      </c>
      <c r="I129" s="8" t="str">
        <f t="shared" si="52"/>
        <v>Meta Parcial</v>
      </c>
      <c r="J129" s="8" t="str">
        <f t="shared" si="52"/>
        <v>26-31-Out-24</v>
      </c>
      <c r="K129" s="8" t="str">
        <f t="shared" si="52"/>
        <v>Meta Mensal</v>
      </c>
      <c r="L129" s="8">
        <f t="shared" si="52"/>
        <v>45566</v>
      </c>
      <c r="M129" s="8" t="e">
        <f t="shared" ca="1" si="52"/>
        <v>#NAME?</v>
      </c>
      <c r="N129" s="8" t="e">
        <f t="shared" ca="1" si="52"/>
        <v>#NAME?</v>
      </c>
      <c r="O129" s="8" t="str">
        <f t="shared" si="52"/>
        <v>Meta Parcial</v>
      </c>
      <c r="P129" s="8" t="str">
        <f t="shared" si="52"/>
        <v>01-20/01 de 2025</v>
      </c>
      <c r="Q129" s="10" t="s">
        <v>101</v>
      </c>
      <c r="R129" s="11" t="str">
        <f t="shared" si="52"/>
        <v>Meta Parcial</v>
      </c>
      <c r="S129" s="11" t="str">
        <f t="shared" si="52"/>
        <v>21-31/01 de 2025</v>
      </c>
      <c r="T129" s="11" t="str">
        <f t="shared" si="52"/>
        <v>Meta Mensal</v>
      </c>
      <c r="U129" s="11">
        <f t="shared" si="52"/>
        <v>45658</v>
      </c>
      <c r="V129" s="11" t="e">
        <f t="shared" ca="1" si="52"/>
        <v>#NAME?</v>
      </c>
      <c r="W129" s="11" t="e">
        <f t="shared" ca="1" si="52"/>
        <v>#NAME?</v>
      </c>
      <c r="X129" s="11" t="e">
        <f t="shared" ca="1" si="52"/>
        <v>#NAME?</v>
      </c>
      <c r="Y129" s="11" t="e">
        <f t="shared" ca="1" si="52"/>
        <v>#NAME?</v>
      </c>
      <c r="Z129" s="11" t="e">
        <f t="shared" ca="1" si="52"/>
        <v>#NAME?</v>
      </c>
      <c r="AA129" s="11" t="e">
        <f t="shared" ca="1" si="52"/>
        <v>#NAME?</v>
      </c>
      <c r="AB129" s="11" t="e">
        <f t="shared" ca="1" si="52"/>
        <v>#NAME?</v>
      </c>
      <c r="AC129" s="11" t="e">
        <f t="shared" ca="1" si="52"/>
        <v>#NAME?</v>
      </c>
      <c r="AD129" s="11" t="e">
        <f t="shared" ca="1" si="52"/>
        <v>#NAME?</v>
      </c>
      <c r="AE129" s="11" t="e">
        <f t="shared" ca="1" si="52"/>
        <v>#NAME?</v>
      </c>
      <c r="AF129" s="11" t="e">
        <f t="shared" ca="1" si="52"/>
        <v>#NAME?</v>
      </c>
      <c r="AG129" s="11" t="e">
        <f t="shared" ca="1" si="52"/>
        <v>#NAME?</v>
      </c>
      <c r="AH129" s="11" t="e">
        <f t="shared" ca="1" si="52"/>
        <v>#NAME?</v>
      </c>
      <c r="AI129" s="11" t="e">
        <f t="shared" ca="1" si="52"/>
        <v>#NAME?</v>
      </c>
      <c r="AJ129" s="11" t="e">
        <f t="shared" ca="1" si="52"/>
        <v>#NAME?</v>
      </c>
      <c r="AK129" s="11" t="e">
        <f t="shared" ca="1" si="52"/>
        <v>#NAME?</v>
      </c>
      <c r="AL129" s="11" t="e">
        <f t="shared" ca="1" si="52"/>
        <v>#NAME?</v>
      </c>
      <c r="AM129" s="11" t="e">
        <f t="shared" ca="1" si="52"/>
        <v>#NAME?</v>
      </c>
      <c r="AN129" s="11" t="e">
        <f t="shared" ca="1" si="52"/>
        <v>#NAME?</v>
      </c>
      <c r="AO129" s="11" t="e">
        <f t="shared" ca="1" si="52"/>
        <v>#NAME?</v>
      </c>
      <c r="AP129" s="11" t="e">
        <f t="shared" ca="1" si="52"/>
        <v>#NAME?</v>
      </c>
      <c r="AQ129" s="11" t="e">
        <f t="shared" ca="1" si="52"/>
        <v>#NAME?</v>
      </c>
      <c r="AR129" s="11" t="e">
        <f t="shared" ca="1" si="52"/>
        <v>#NAME?</v>
      </c>
      <c r="AS129" s="13">
        <f>ROW()-3</f>
        <v>126</v>
      </c>
    </row>
    <row r="130" spans="1:45" s="19" customFormat="1" x14ac:dyDescent="0.25">
      <c r="A130" s="63" t="s">
        <v>102</v>
      </c>
      <c r="B130" s="76">
        <f>(D130/31)*6</f>
        <v>1.935483870967742</v>
      </c>
      <c r="C130" s="76"/>
      <c r="D130" s="76">
        <v>10</v>
      </c>
      <c r="E130" s="76"/>
      <c r="F130" s="76"/>
      <c r="G130" s="17">
        <f>ROUND(((K130/31)*25),0)</f>
        <v>8</v>
      </c>
      <c r="H130" s="76"/>
      <c r="I130" s="17">
        <f>ROUND(((K130/31)*6),0)</f>
        <v>2</v>
      </c>
      <c r="J130" s="76"/>
      <c r="K130" s="76">
        <v>10</v>
      </c>
      <c r="L130" s="21">
        <f t="shared" ref="L130:L157" si="53">H130+J130</f>
        <v>0</v>
      </c>
      <c r="M130" s="76">
        <v>0</v>
      </c>
      <c r="N130" s="76">
        <v>0</v>
      </c>
      <c r="O130" s="64">
        <f t="shared" ref="O130:O148" si="54">ROUND((K130/31)*20,0)</f>
        <v>6</v>
      </c>
      <c r="P130" s="77">
        <v>0</v>
      </c>
      <c r="Q130" s="63" t="s">
        <v>102</v>
      </c>
      <c r="R130" s="17">
        <f t="shared" ref="R130:R139" si="55">ROUND((T130/31)*11,0)</f>
        <v>2</v>
      </c>
      <c r="S130" s="77">
        <v>0</v>
      </c>
      <c r="T130" s="76">
        <v>5</v>
      </c>
      <c r="U130" s="21">
        <f t="shared" ref="U130:U139" si="56">S130+P130</f>
        <v>0</v>
      </c>
      <c r="V130" s="76">
        <v>0</v>
      </c>
      <c r="W130" s="76">
        <v>0</v>
      </c>
      <c r="X130" s="76">
        <v>0</v>
      </c>
      <c r="Y130" s="76">
        <v>0</v>
      </c>
      <c r="Z130" s="76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18"/>
    </row>
    <row r="131" spans="1:45" s="19" customFormat="1" x14ac:dyDescent="0.25">
      <c r="A131" s="63" t="s">
        <v>103</v>
      </c>
      <c r="B131" s="76">
        <f t="shared" ref="B131:B157" si="57">(D131/31)*6</f>
        <v>1.935483870967742</v>
      </c>
      <c r="C131" s="76"/>
      <c r="D131" s="76">
        <v>10</v>
      </c>
      <c r="E131" s="76"/>
      <c r="F131" s="76"/>
      <c r="G131" s="17">
        <f t="shared" ref="G131:G157" si="58">ROUND(((K131/31)*25),0)</f>
        <v>8</v>
      </c>
      <c r="H131" s="76"/>
      <c r="I131" s="17">
        <f t="shared" ref="I131:I157" si="59">ROUND(((K131/31)*6),0)</f>
        <v>2</v>
      </c>
      <c r="J131" s="76"/>
      <c r="K131" s="76">
        <v>10</v>
      </c>
      <c r="L131" s="21">
        <f t="shared" si="53"/>
        <v>0</v>
      </c>
      <c r="M131" s="76">
        <v>10</v>
      </c>
      <c r="N131" s="76">
        <v>10</v>
      </c>
      <c r="O131" s="64">
        <f t="shared" si="54"/>
        <v>6</v>
      </c>
      <c r="P131" s="77">
        <v>10</v>
      </c>
      <c r="Q131" s="63" t="s">
        <v>103</v>
      </c>
      <c r="R131" s="17">
        <f t="shared" si="55"/>
        <v>2</v>
      </c>
      <c r="S131" s="77">
        <v>0</v>
      </c>
      <c r="T131" s="76">
        <v>5</v>
      </c>
      <c r="U131" s="21">
        <f t="shared" si="56"/>
        <v>10</v>
      </c>
      <c r="V131" s="76">
        <v>0</v>
      </c>
      <c r="W131" s="76">
        <v>5</v>
      </c>
      <c r="X131" s="76">
        <v>5</v>
      </c>
      <c r="Y131" s="76">
        <v>5</v>
      </c>
      <c r="Z131" s="76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18"/>
    </row>
    <row r="132" spans="1:45" s="19" customFormat="1" x14ac:dyDescent="0.25">
      <c r="A132" s="63" t="s">
        <v>104</v>
      </c>
      <c r="B132" s="76">
        <f t="shared" si="57"/>
        <v>4.4516129032258061</v>
      </c>
      <c r="C132" s="76"/>
      <c r="D132" s="76">
        <v>23</v>
      </c>
      <c r="E132" s="76"/>
      <c r="F132" s="76"/>
      <c r="G132" s="17">
        <f t="shared" si="58"/>
        <v>40</v>
      </c>
      <c r="H132" s="76"/>
      <c r="I132" s="17">
        <f t="shared" si="59"/>
        <v>10</v>
      </c>
      <c r="J132" s="76"/>
      <c r="K132" s="76">
        <v>50</v>
      </c>
      <c r="L132" s="21">
        <f t="shared" si="53"/>
        <v>0</v>
      </c>
      <c r="M132" s="76">
        <v>0</v>
      </c>
      <c r="N132" s="76">
        <v>0</v>
      </c>
      <c r="O132" s="64">
        <f t="shared" si="54"/>
        <v>32</v>
      </c>
      <c r="P132" s="77">
        <v>0</v>
      </c>
      <c r="Q132" s="63" t="s">
        <v>104</v>
      </c>
      <c r="R132" s="17">
        <f t="shared" si="55"/>
        <v>14</v>
      </c>
      <c r="S132" s="77">
        <v>0</v>
      </c>
      <c r="T132" s="76">
        <v>40</v>
      </c>
      <c r="U132" s="21">
        <f t="shared" si="56"/>
        <v>0</v>
      </c>
      <c r="V132" s="76">
        <v>0</v>
      </c>
      <c r="W132" s="76">
        <v>0</v>
      </c>
      <c r="X132" s="76">
        <v>0</v>
      </c>
      <c r="Y132" s="76">
        <v>0</v>
      </c>
      <c r="Z132" s="76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18"/>
    </row>
    <row r="133" spans="1:45" s="19" customFormat="1" x14ac:dyDescent="0.25">
      <c r="A133" s="63" t="s">
        <v>105</v>
      </c>
      <c r="B133" s="76">
        <f t="shared" si="57"/>
        <v>1.935483870967742</v>
      </c>
      <c r="C133" s="76"/>
      <c r="D133" s="76">
        <v>10</v>
      </c>
      <c r="E133" s="76"/>
      <c r="F133" s="76"/>
      <c r="G133" s="17">
        <f t="shared" si="58"/>
        <v>32</v>
      </c>
      <c r="H133" s="76"/>
      <c r="I133" s="17">
        <f t="shared" si="59"/>
        <v>8</v>
      </c>
      <c r="J133" s="76"/>
      <c r="K133" s="76">
        <v>40</v>
      </c>
      <c r="L133" s="21">
        <f t="shared" si="53"/>
        <v>0</v>
      </c>
      <c r="M133" s="76">
        <v>20</v>
      </c>
      <c r="N133" s="76">
        <v>20</v>
      </c>
      <c r="O133" s="64">
        <f t="shared" si="54"/>
        <v>26</v>
      </c>
      <c r="P133" s="77">
        <v>0</v>
      </c>
      <c r="Q133" s="63" t="s">
        <v>105</v>
      </c>
      <c r="R133" s="17">
        <f t="shared" si="55"/>
        <v>4</v>
      </c>
      <c r="S133" s="77">
        <v>8</v>
      </c>
      <c r="T133" s="76">
        <v>10</v>
      </c>
      <c r="U133" s="21">
        <f t="shared" si="56"/>
        <v>8</v>
      </c>
      <c r="V133" s="76">
        <v>10</v>
      </c>
      <c r="W133" s="76">
        <v>10</v>
      </c>
      <c r="X133" s="76">
        <v>7</v>
      </c>
      <c r="Y133" s="76">
        <v>10</v>
      </c>
      <c r="Z133" s="76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18"/>
    </row>
    <row r="134" spans="1:45" s="19" customFormat="1" x14ac:dyDescent="0.25">
      <c r="A134" s="63" t="s">
        <v>106</v>
      </c>
      <c r="B134" s="76">
        <f t="shared" si="57"/>
        <v>28.838709677419356</v>
      </c>
      <c r="C134" s="76"/>
      <c r="D134" s="76">
        <v>149</v>
      </c>
      <c r="E134" s="76"/>
      <c r="F134" s="76"/>
      <c r="G134" s="17">
        <f t="shared" si="58"/>
        <v>27</v>
      </c>
      <c r="H134" s="76"/>
      <c r="I134" s="17">
        <f t="shared" si="59"/>
        <v>7</v>
      </c>
      <c r="J134" s="76"/>
      <c r="K134" s="76">
        <v>34</v>
      </c>
      <c r="L134" s="21">
        <f t="shared" si="53"/>
        <v>0</v>
      </c>
      <c r="M134" s="76">
        <v>36</v>
      </c>
      <c r="N134" s="76">
        <v>34</v>
      </c>
      <c r="O134" s="64">
        <f t="shared" si="54"/>
        <v>22</v>
      </c>
      <c r="P134" s="77">
        <v>0</v>
      </c>
      <c r="Q134" s="63" t="s">
        <v>106</v>
      </c>
      <c r="R134" s="17">
        <f t="shared" si="55"/>
        <v>5</v>
      </c>
      <c r="S134" s="77">
        <v>0</v>
      </c>
      <c r="T134" s="76">
        <v>15</v>
      </c>
      <c r="U134" s="21">
        <f t="shared" si="56"/>
        <v>0</v>
      </c>
      <c r="V134" s="76">
        <v>0</v>
      </c>
      <c r="W134" s="76">
        <v>0</v>
      </c>
      <c r="X134" s="76">
        <v>0</v>
      </c>
      <c r="Y134" s="76">
        <v>16</v>
      </c>
      <c r="Z134" s="76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18"/>
    </row>
    <row r="135" spans="1:45" s="19" customFormat="1" x14ac:dyDescent="0.25">
      <c r="A135" s="63" t="s">
        <v>107</v>
      </c>
      <c r="B135" s="76">
        <f t="shared" si="57"/>
        <v>24.193548387096776</v>
      </c>
      <c r="C135" s="76"/>
      <c r="D135" s="76">
        <v>125</v>
      </c>
      <c r="E135" s="76"/>
      <c r="F135" s="76"/>
      <c r="G135" s="17">
        <f t="shared" si="58"/>
        <v>141</v>
      </c>
      <c r="H135" s="76"/>
      <c r="I135" s="17">
        <f t="shared" si="59"/>
        <v>34</v>
      </c>
      <c r="J135" s="76"/>
      <c r="K135" s="76">
        <v>175</v>
      </c>
      <c r="L135" s="21">
        <f t="shared" si="53"/>
        <v>0</v>
      </c>
      <c r="M135" s="76">
        <v>175</v>
      </c>
      <c r="N135" s="76">
        <v>175</v>
      </c>
      <c r="O135" s="64">
        <f t="shared" si="54"/>
        <v>113</v>
      </c>
      <c r="P135" s="77">
        <v>175</v>
      </c>
      <c r="Q135" s="63" t="s">
        <v>107</v>
      </c>
      <c r="R135" s="17">
        <f t="shared" si="55"/>
        <v>18</v>
      </c>
      <c r="S135" s="77">
        <v>0</v>
      </c>
      <c r="T135" s="76">
        <v>50</v>
      </c>
      <c r="U135" s="21">
        <f t="shared" si="56"/>
        <v>175</v>
      </c>
      <c r="V135" s="76">
        <v>50</v>
      </c>
      <c r="W135" s="76">
        <v>50</v>
      </c>
      <c r="X135" s="76">
        <v>50</v>
      </c>
      <c r="Y135" s="76">
        <v>50</v>
      </c>
      <c r="Z135" s="76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18"/>
    </row>
    <row r="136" spans="1:45" s="19" customFormat="1" x14ac:dyDescent="0.25">
      <c r="A136" s="63" t="s">
        <v>108</v>
      </c>
      <c r="B136" s="76">
        <f t="shared" si="57"/>
        <v>2.129032258064516</v>
      </c>
      <c r="C136" s="76"/>
      <c r="D136" s="76">
        <v>11</v>
      </c>
      <c r="E136" s="76"/>
      <c r="F136" s="76"/>
      <c r="G136" s="17">
        <f t="shared" si="58"/>
        <v>69</v>
      </c>
      <c r="H136" s="76"/>
      <c r="I136" s="17">
        <f t="shared" si="59"/>
        <v>17</v>
      </c>
      <c r="J136" s="76"/>
      <c r="K136" s="76">
        <v>86</v>
      </c>
      <c r="L136" s="21">
        <f t="shared" si="53"/>
        <v>0</v>
      </c>
      <c r="M136" s="76">
        <v>90</v>
      </c>
      <c r="N136" s="76">
        <v>90</v>
      </c>
      <c r="O136" s="64">
        <f t="shared" si="54"/>
        <v>55</v>
      </c>
      <c r="P136" s="77">
        <v>45</v>
      </c>
      <c r="Q136" s="63" t="s">
        <v>108</v>
      </c>
      <c r="R136" s="17">
        <f t="shared" si="55"/>
        <v>25</v>
      </c>
      <c r="S136" s="77">
        <v>15</v>
      </c>
      <c r="T136" s="76">
        <v>70</v>
      </c>
      <c r="U136" s="21">
        <f t="shared" si="56"/>
        <v>60</v>
      </c>
      <c r="V136" s="76">
        <v>70</v>
      </c>
      <c r="W136" s="76">
        <v>70</v>
      </c>
      <c r="X136" s="76">
        <v>79</v>
      </c>
      <c r="Y136" s="76">
        <v>70</v>
      </c>
      <c r="Z136" s="76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18"/>
    </row>
    <row r="137" spans="1:45" s="19" customFormat="1" x14ac:dyDescent="0.25">
      <c r="A137" s="63" t="s">
        <v>109</v>
      </c>
      <c r="B137" s="76">
        <f t="shared" si="57"/>
        <v>34.838709677419359</v>
      </c>
      <c r="C137" s="76"/>
      <c r="D137" s="76">
        <v>180</v>
      </c>
      <c r="E137" s="76"/>
      <c r="F137" s="76"/>
      <c r="G137" s="17">
        <f t="shared" si="58"/>
        <v>65</v>
      </c>
      <c r="H137" s="76"/>
      <c r="I137" s="17">
        <f t="shared" si="59"/>
        <v>15</v>
      </c>
      <c r="J137" s="76"/>
      <c r="K137" s="76">
        <v>80</v>
      </c>
      <c r="L137" s="21">
        <f t="shared" si="53"/>
        <v>0</v>
      </c>
      <c r="M137" s="76">
        <v>240</v>
      </c>
      <c r="N137" s="76">
        <v>290</v>
      </c>
      <c r="O137" s="64">
        <f t="shared" si="54"/>
        <v>52</v>
      </c>
      <c r="P137" s="77">
        <v>53</v>
      </c>
      <c r="Q137" s="63" t="s">
        <v>109</v>
      </c>
      <c r="R137" s="17">
        <f t="shared" si="55"/>
        <v>21</v>
      </c>
      <c r="S137" s="77">
        <v>28</v>
      </c>
      <c r="T137" s="76">
        <v>60</v>
      </c>
      <c r="U137" s="21">
        <f t="shared" si="56"/>
        <v>81</v>
      </c>
      <c r="V137" s="76">
        <v>52</v>
      </c>
      <c r="W137" s="76">
        <v>56</v>
      </c>
      <c r="X137" s="76">
        <v>87</v>
      </c>
      <c r="Y137" s="76">
        <v>60</v>
      </c>
      <c r="Z137" s="76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18"/>
    </row>
    <row r="138" spans="1:45" s="19" customFormat="1" x14ac:dyDescent="0.25">
      <c r="A138" s="63" t="s">
        <v>110</v>
      </c>
      <c r="B138" s="76">
        <f t="shared" si="57"/>
        <v>1.935483870967742</v>
      </c>
      <c r="C138" s="76"/>
      <c r="D138" s="76">
        <v>10</v>
      </c>
      <c r="E138" s="76"/>
      <c r="F138" s="76"/>
      <c r="G138" s="17">
        <f t="shared" si="58"/>
        <v>8</v>
      </c>
      <c r="H138" s="76"/>
      <c r="I138" s="17">
        <f t="shared" si="59"/>
        <v>2</v>
      </c>
      <c r="J138" s="76"/>
      <c r="K138" s="76">
        <v>10</v>
      </c>
      <c r="L138" s="21">
        <f t="shared" si="53"/>
        <v>0</v>
      </c>
      <c r="M138" s="76">
        <v>12</v>
      </c>
      <c r="N138" s="76">
        <v>10</v>
      </c>
      <c r="O138" s="64">
        <f t="shared" si="54"/>
        <v>6</v>
      </c>
      <c r="P138" s="77">
        <v>9</v>
      </c>
      <c r="Q138" s="63" t="s">
        <v>110</v>
      </c>
      <c r="R138" s="17">
        <f t="shared" si="55"/>
        <v>2</v>
      </c>
      <c r="S138" s="77">
        <v>2</v>
      </c>
      <c r="T138" s="76">
        <v>5</v>
      </c>
      <c r="U138" s="21">
        <f t="shared" si="56"/>
        <v>11</v>
      </c>
      <c r="V138" s="76">
        <v>8</v>
      </c>
      <c r="W138" s="76">
        <v>8</v>
      </c>
      <c r="X138" s="76">
        <v>8</v>
      </c>
      <c r="Y138" s="76">
        <v>6</v>
      </c>
      <c r="Z138" s="76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18"/>
    </row>
    <row r="139" spans="1:45" s="19" customFormat="1" ht="15.75" customHeight="1" x14ac:dyDescent="0.25">
      <c r="A139" s="63" t="s">
        <v>111</v>
      </c>
      <c r="B139" s="76">
        <f t="shared" si="57"/>
        <v>4.8387096774193541</v>
      </c>
      <c r="C139" s="76"/>
      <c r="D139" s="76">
        <v>25</v>
      </c>
      <c r="E139" s="76"/>
      <c r="F139" s="76"/>
      <c r="G139" s="17">
        <f t="shared" si="58"/>
        <v>20</v>
      </c>
      <c r="H139" s="76"/>
      <c r="I139" s="17">
        <f t="shared" si="59"/>
        <v>5</v>
      </c>
      <c r="J139" s="76"/>
      <c r="K139" s="76">
        <v>25</v>
      </c>
      <c r="L139" s="21">
        <f t="shared" si="53"/>
        <v>0</v>
      </c>
      <c r="M139" s="76">
        <v>0</v>
      </c>
      <c r="N139" s="76">
        <v>0</v>
      </c>
      <c r="O139" s="64">
        <f t="shared" si="54"/>
        <v>16</v>
      </c>
      <c r="P139" s="77">
        <v>0</v>
      </c>
      <c r="Q139" s="63" t="s">
        <v>111</v>
      </c>
      <c r="R139" s="17">
        <f t="shared" si="55"/>
        <v>7</v>
      </c>
      <c r="S139" s="77">
        <v>0</v>
      </c>
      <c r="T139" s="76">
        <v>20</v>
      </c>
      <c r="U139" s="21">
        <f t="shared" si="56"/>
        <v>0</v>
      </c>
      <c r="V139" s="76">
        <v>0</v>
      </c>
      <c r="W139" s="76">
        <v>0</v>
      </c>
      <c r="X139" s="76">
        <v>0</v>
      </c>
      <c r="Y139" s="76">
        <v>0</v>
      </c>
      <c r="Z139" s="76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18"/>
    </row>
    <row r="140" spans="1:45" s="19" customFormat="1" hidden="1" x14ac:dyDescent="0.25">
      <c r="A140" s="63" t="s">
        <v>112</v>
      </c>
      <c r="B140" s="76">
        <f>(D140/31)*6</f>
        <v>1.935483870967742</v>
      </c>
      <c r="C140" s="76"/>
      <c r="D140" s="76">
        <v>10</v>
      </c>
      <c r="E140" s="76"/>
      <c r="F140" s="76"/>
      <c r="G140" s="17">
        <f>ROUND(((K140/31)*25),0)</f>
        <v>8</v>
      </c>
      <c r="H140" s="76"/>
      <c r="I140" s="17">
        <f>ROUND(((K140/31)*6),0)</f>
        <v>2</v>
      </c>
      <c r="J140" s="76"/>
      <c r="K140" s="76">
        <v>10</v>
      </c>
      <c r="L140" s="21">
        <f>H140+J140</f>
        <v>0</v>
      </c>
      <c r="M140" s="76">
        <v>0</v>
      </c>
      <c r="N140" s="76">
        <v>0</v>
      </c>
      <c r="O140" s="64">
        <f t="shared" si="54"/>
        <v>6</v>
      </c>
      <c r="P140" s="77">
        <v>0</v>
      </c>
      <c r="Q140" s="79"/>
      <c r="R140" s="80"/>
      <c r="S140" s="81"/>
      <c r="T140" s="81"/>
      <c r="U140" s="82"/>
      <c r="V140" s="81"/>
      <c r="W140" s="81"/>
      <c r="X140" s="81"/>
      <c r="Y140" s="81"/>
      <c r="Z140" s="81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18"/>
    </row>
    <row r="141" spans="1:45" s="19" customFormat="1" x14ac:dyDescent="0.25">
      <c r="A141" s="63" t="s">
        <v>113</v>
      </c>
      <c r="B141" s="76">
        <f t="shared" si="57"/>
        <v>9.0967741935483879</v>
      </c>
      <c r="C141" s="76"/>
      <c r="D141" s="76">
        <v>47</v>
      </c>
      <c r="E141" s="76"/>
      <c r="F141" s="76"/>
      <c r="G141" s="17">
        <f t="shared" si="58"/>
        <v>60</v>
      </c>
      <c r="H141" s="76"/>
      <c r="I141" s="17">
        <f t="shared" si="59"/>
        <v>15</v>
      </c>
      <c r="J141" s="76"/>
      <c r="K141" s="76">
        <v>75</v>
      </c>
      <c r="L141" s="21">
        <f t="shared" si="53"/>
        <v>0</v>
      </c>
      <c r="M141" s="76">
        <v>0</v>
      </c>
      <c r="N141" s="76">
        <v>0</v>
      </c>
      <c r="O141" s="64">
        <f t="shared" si="54"/>
        <v>48</v>
      </c>
      <c r="P141" s="77">
        <v>0</v>
      </c>
      <c r="Q141" s="63" t="s">
        <v>113</v>
      </c>
      <c r="R141" s="17">
        <f>ROUND((T141/31)*11,0)</f>
        <v>32</v>
      </c>
      <c r="S141" s="77">
        <v>0</v>
      </c>
      <c r="T141" s="76">
        <v>90</v>
      </c>
      <c r="U141" s="21">
        <f>S141+P141</f>
        <v>0</v>
      </c>
      <c r="V141" s="76">
        <v>90</v>
      </c>
      <c r="W141" s="76">
        <v>90</v>
      </c>
      <c r="X141" s="76">
        <v>90</v>
      </c>
      <c r="Y141" s="76">
        <v>90</v>
      </c>
      <c r="Z141" s="76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18"/>
    </row>
    <row r="142" spans="1:45" s="19" customFormat="1" x14ac:dyDescent="0.25">
      <c r="A142" s="63" t="s">
        <v>114</v>
      </c>
      <c r="B142" s="76">
        <f t="shared" si="57"/>
        <v>1.935483870967742</v>
      </c>
      <c r="C142" s="76"/>
      <c r="D142" s="76">
        <v>10</v>
      </c>
      <c r="E142" s="76"/>
      <c r="F142" s="76"/>
      <c r="G142" s="17">
        <f t="shared" si="58"/>
        <v>8</v>
      </c>
      <c r="H142" s="76"/>
      <c r="I142" s="17">
        <f t="shared" si="59"/>
        <v>2</v>
      </c>
      <c r="J142" s="76"/>
      <c r="K142" s="76">
        <v>10</v>
      </c>
      <c r="L142" s="21">
        <f t="shared" si="53"/>
        <v>0</v>
      </c>
      <c r="M142" s="76">
        <v>0</v>
      </c>
      <c r="N142" s="76">
        <v>0</v>
      </c>
      <c r="O142" s="64">
        <f t="shared" si="54"/>
        <v>6</v>
      </c>
      <c r="P142" s="77">
        <v>0</v>
      </c>
      <c r="Q142" s="63" t="s">
        <v>114</v>
      </c>
      <c r="R142" s="17">
        <f>ROUND((T142/31)*11,0)</f>
        <v>4</v>
      </c>
      <c r="S142" s="77">
        <v>0</v>
      </c>
      <c r="T142" s="76">
        <v>10</v>
      </c>
      <c r="U142" s="21">
        <f>S142+P142</f>
        <v>0</v>
      </c>
      <c r="V142" s="76">
        <v>0</v>
      </c>
      <c r="W142" s="76">
        <v>0</v>
      </c>
      <c r="X142" s="76">
        <v>0</v>
      </c>
      <c r="Y142" s="76">
        <v>10</v>
      </c>
      <c r="Z142" s="76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18"/>
    </row>
    <row r="143" spans="1:45" s="19" customFormat="1" hidden="1" x14ac:dyDescent="0.25">
      <c r="A143" s="63"/>
      <c r="B143" s="76"/>
      <c r="C143" s="76"/>
      <c r="D143" s="76"/>
      <c r="E143" s="76"/>
      <c r="F143" s="76"/>
      <c r="G143" s="17"/>
      <c r="H143" s="76"/>
      <c r="I143" s="17"/>
      <c r="J143" s="76"/>
      <c r="K143" s="76"/>
      <c r="L143" s="21"/>
      <c r="M143" s="76"/>
      <c r="N143" s="76"/>
      <c r="O143" s="64"/>
      <c r="P143" s="77"/>
      <c r="Q143" s="63"/>
      <c r="R143" s="17"/>
      <c r="S143" s="77"/>
      <c r="T143" s="76"/>
      <c r="U143" s="21"/>
      <c r="V143" s="76"/>
      <c r="W143" s="76"/>
      <c r="X143" s="76"/>
      <c r="Y143" s="76"/>
      <c r="Z143" s="76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18"/>
    </row>
    <row r="144" spans="1:45" s="19" customFormat="1" x14ac:dyDescent="0.25">
      <c r="A144" s="63" t="s">
        <v>115</v>
      </c>
      <c r="B144" s="76">
        <f t="shared" si="57"/>
        <v>18.774193548387096</v>
      </c>
      <c r="C144" s="76"/>
      <c r="D144" s="76">
        <v>97</v>
      </c>
      <c r="E144" s="76"/>
      <c r="F144" s="76"/>
      <c r="G144" s="17">
        <f t="shared" si="58"/>
        <v>78</v>
      </c>
      <c r="H144" s="76"/>
      <c r="I144" s="17">
        <f t="shared" si="59"/>
        <v>19</v>
      </c>
      <c r="J144" s="76"/>
      <c r="K144" s="76">
        <v>97</v>
      </c>
      <c r="L144" s="21">
        <f t="shared" si="53"/>
        <v>0</v>
      </c>
      <c r="M144" s="76">
        <v>100</v>
      </c>
      <c r="N144" s="76">
        <v>93</v>
      </c>
      <c r="O144" s="64">
        <f t="shared" si="54"/>
        <v>63</v>
      </c>
      <c r="P144" s="77">
        <v>32</v>
      </c>
      <c r="Q144" s="63" t="s">
        <v>115</v>
      </c>
      <c r="R144" s="17">
        <f>ROUND((T144/31)*11,0)</f>
        <v>25</v>
      </c>
      <c r="S144" s="77">
        <v>32</v>
      </c>
      <c r="T144" s="76">
        <v>70</v>
      </c>
      <c r="U144" s="21">
        <f>S144+P144</f>
        <v>64</v>
      </c>
      <c r="V144" s="76">
        <v>72</v>
      </c>
      <c r="W144" s="76">
        <v>70</v>
      </c>
      <c r="X144" s="76">
        <v>81</v>
      </c>
      <c r="Y144" s="76">
        <v>72</v>
      </c>
      <c r="Z144" s="76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18"/>
    </row>
    <row r="145" spans="1:45" s="19" customFormat="1" x14ac:dyDescent="0.25">
      <c r="A145" s="63" t="s">
        <v>116</v>
      </c>
      <c r="B145" s="76">
        <f t="shared" si="57"/>
        <v>21.483870967741936</v>
      </c>
      <c r="C145" s="76"/>
      <c r="D145" s="76">
        <v>111</v>
      </c>
      <c r="E145" s="76"/>
      <c r="F145" s="76"/>
      <c r="G145" s="17">
        <f t="shared" si="58"/>
        <v>68</v>
      </c>
      <c r="H145" s="76"/>
      <c r="I145" s="17">
        <f t="shared" si="59"/>
        <v>16</v>
      </c>
      <c r="J145" s="76"/>
      <c r="K145" s="76">
        <v>84</v>
      </c>
      <c r="L145" s="21">
        <f t="shared" si="53"/>
        <v>0</v>
      </c>
      <c r="M145" s="76">
        <v>92</v>
      </c>
      <c r="N145" s="76">
        <v>84</v>
      </c>
      <c r="O145" s="64">
        <f t="shared" si="54"/>
        <v>54</v>
      </c>
      <c r="P145" s="77">
        <v>28</v>
      </c>
      <c r="Q145" s="63" t="s">
        <v>116</v>
      </c>
      <c r="R145" s="17">
        <f>ROUND((T145/31)*11,0)</f>
        <v>18</v>
      </c>
      <c r="S145" s="77">
        <v>26</v>
      </c>
      <c r="T145" s="76">
        <v>50</v>
      </c>
      <c r="U145" s="21">
        <f>S145+P145</f>
        <v>54</v>
      </c>
      <c r="V145" s="76">
        <v>52</v>
      </c>
      <c r="W145" s="76">
        <v>87</v>
      </c>
      <c r="X145" s="76">
        <v>96</v>
      </c>
      <c r="Y145" s="76">
        <v>0</v>
      </c>
      <c r="Z145" s="76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18"/>
    </row>
    <row r="146" spans="1:45" s="19" customFormat="1" x14ac:dyDescent="0.25">
      <c r="A146" s="63" t="s">
        <v>117</v>
      </c>
      <c r="B146" s="76">
        <f t="shared" si="57"/>
        <v>10.451612903225806</v>
      </c>
      <c r="C146" s="76"/>
      <c r="D146" s="76">
        <v>54</v>
      </c>
      <c r="E146" s="76"/>
      <c r="F146" s="76"/>
      <c r="G146" s="17">
        <f t="shared" si="58"/>
        <v>71</v>
      </c>
      <c r="H146" s="76"/>
      <c r="I146" s="17">
        <f t="shared" si="59"/>
        <v>17</v>
      </c>
      <c r="J146" s="76"/>
      <c r="K146" s="76">
        <v>88</v>
      </c>
      <c r="L146" s="21">
        <f t="shared" si="53"/>
        <v>0</v>
      </c>
      <c r="M146" s="76">
        <v>88</v>
      </c>
      <c r="N146" s="76">
        <v>88</v>
      </c>
      <c r="O146" s="64">
        <f t="shared" si="54"/>
        <v>57</v>
      </c>
      <c r="P146" s="77">
        <v>32</v>
      </c>
      <c r="Q146" s="63" t="s">
        <v>117</v>
      </c>
      <c r="R146" s="17">
        <f>ROUND((T146/31)*11,0)</f>
        <v>18</v>
      </c>
      <c r="S146" s="77">
        <v>28</v>
      </c>
      <c r="T146" s="76">
        <v>50</v>
      </c>
      <c r="U146" s="21">
        <f>S146+P146</f>
        <v>60</v>
      </c>
      <c r="V146" s="76">
        <v>52</v>
      </c>
      <c r="W146" s="76">
        <v>51</v>
      </c>
      <c r="X146" s="76">
        <v>65</v>
      </c>
      <c r="Y146" s="76">
        <v>52</v>
      </c>
      <c r="Z146" s="76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18"/>
    </row>
    <row r="147" spans="1:45" s="19" customFormat="1" hidden="1" x14ac:dyDescent="0.25">
      <c r="A147" s="63" t="s">
        <v>118</v>
      </c>
      <c r="B147" s="76">
        <f t="shared" si="57"/>
        <v>1.935483870967742</v>
      </c>
      <c r="C147" s="76"/>
      <c r="D147" s="76">
        <v>10</v>
      </c>
      <c r="E147" s="76"/>
      <c r="F147" s="76"/>
      <c r="G147" s="17">
        <f t="shared" si="58"/>
        <v>8</v>
      </c>
      <c r="H147" s="76"/>
      <c r="I147" s="17">
        <f t="shared" si="59"/>
        <v>2</v>
      </c>
      <c r="J147" s="76"/>
      <c r="K147" s="76">
        <v>10</v>
      </c>
      <c r="L147" s="21">
        <f t="shared" si="53"/>
        <v>0</v>
      </c>
      <c r="M147" s="76">
        <v>0</v>
      </c>
      <c r="N147" s="76">
        <v>0</v>
      </c>
      <c r="O147" s="64">
        <f t="shared" si="54"/>
        <v>6</v>
      </c>
      <c r="P147" s="77">
        <v>0</v>
      </c>
      <c r="Q147" s="79"/>
      <c r="R147" s="80"/>
      <c r="S147" s="81"/>
      <c r="T147" s="81"/>
      <c r="U147" s="82"/>
      <c r="V147" s="81"/>
      <c r="W147" s="81"/>
      <c r="X147" s="81"/>
      <c r="Y147" s="81"/>
      <c r="Z147" s="81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18"/>
    </row>
    <row r="148" spans="1:45" s="19" customFormat="1" x14ac:dyDescent="0.25">
      <c r="A148" s="63" t="s">
        <v>119</v>
      </c>
      <c r="B148" s="76">
        <f t="shared" si="57"/>
        <v>1.935483870967742</v>
      </c>
      <c r="C148" s="76"/>
      <c r="D148" s="76">
        <v>10</v>
      </c>
      <c r="E148" s="76"/>
      <c r="F148" s="76"/>
      <c r="G148" s="17">
        <f t="shared" si="58"/>
        <v>8</v>
      </c>
      <c r="H148" s="76"/>
      <c r="I148" s="17">
        <f t="shared" si="59"/>
        <v>2</v>
      </c>
      <c r="J148" s="76"/>
      <c r="K148" s="76">
        <v>10</v>
      </c>
      <c r="L148" s="21">
        <f t="shared" si="53"/>
        <v>0</v>
      </c>
      <c r="M148" s="76">
        <v>0</v>
      </c>
      <c r="N148" s="76">
        <v>0</v>
      </c>
      <c r="O148" s="64">
        <f t="shared" si="54"/>
        <v>6</v>
      </c>
      <c r="P148" s="77">
        <v>0</v>
      </c>
      <c r="Q148" s="63" t="s">
        <v>119</v>
      </c>
      <c r="R148" s="17">
        <f t="shared" ref="R148:R157" si="60">ROUND((T148/31)*11,0)</f>
        <v>2</v>
      </c>
      <c r="S148" s="77">
        <v>0</v>
      </c>
      <c r="T148" s="76">
        <v>5</v>
      </c>
      <c r="U148" s="21">
        <f t="shared" ref="U148:U157" si="61">S148+P148</f>
        <v>0</v>
      </c>
      <c r="V148" s="76">
        <v>0</v>
      </c>
      <c r="W148" s="76">
        <v>0</v>
      </c>
      <c r="X148" s="76">
        <v>0</v>
      </c>
      <c r="Y148" s="76">
        <v>5</v>
      </c>
      <c r="Z148" s="76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18"/>
    </row>
    <row r="149" spans="1:45" s="19" customFormat="1" x14ac:dyDescent="0.25">
      <c r="A149" s="27" t="str">
        <f>Q149</f>
        <v>Punção Aspirativa por Agulha Fina (PAAF): Tireóide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30"/>
      <c r="Q149" s="63" t="s">
        <v>120</v>
      </c>
      <c r="R149" s="17">
        <f t="shared" si="60"/>
        <v>2</v>
      </c>
      <c r="S149" s="77"/>
      <c r="T149" s="76">
        <v>5</v>
      </c>
      <c r="U149" s="21">
        <f t="shared" si="61"/>
        <v>0</v>
      </c>
      <c r="V149" s="76">
        <v>0</v>
      </c>
      <c r="W149" s="76">
        <v>0</v>
      </c>
      <c r="X149" s="76">
        <v>0</v>
      </c>
      <c r="Y149" s="76">
        <v>0</v>
      </c>
      <c r="Z149" s="76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18"/>
    </row>
    <row r="150" spans="1:45" s="19" customFormat="1" x14ac:dyDescent="0.25">
      <c r="A150" s="63" t="s">
        <v>121</v>
      </c>
      <c r="B150" s="76">
        <f t="shared" si="57"/>
        <v>1.935483870967742</v>
      </c>
      <c r="C150" s="76"/>
      <c r="D150" s="76">
        <v>10</v>
      </c>
      <c r="E150" s="76"/>
      <c r="F150" s="76"/>
      <c r="G150" s="17">
        <f t="shared" si="58"/>
        <v>8</v>
      </c>
      <c r="H150" s="76"/>
      <c r="I150" s="17">
        <f t="shared" si="59"/>
        <v>2</v>
      </c>
      <c r="J150" s="76"/>
      <c r="K150" s="76">
        <v>10</v>
      </c>
      <c r="L150" s="21">
        <f t="shared" si="53"/>
        <v>0</v>
      </c>
      <c r="M150" s="76">
        <v>0</v>
      </c>
      <c r="N150" s="76">
        <v>0</v>
      </c>
      <c r="O150" s="64">
        <f t="shared" ref="O150:O157" si="62">ROUND((K150/31)*20,0)</f>
        <v>6</v>
      </c>
      <c r="P150" s="77">
        <v>0</v>
      </c>
      <c r="Q150" s="63" t="s">
        <v>121</v>
      </c>
      <c r="R150" s="17">
        <f t="shared" si="60"/>
        <v>2</v>
      </c>
      <c r="S150" s="77">
        <v>0</v>
      </c>
      <c r="T150" s="76">
        <v>5</v>
      </c>
      <c r="U150" s="21">
        <f t="shared" si="61"/>
        <v>0</v>
      </c>
      <c r="V150" s="76">
        <v>0</v>
      </c>
      <c r="W150" s="76">
        <v>0</v>
      </c>
      <c r="X150" s="76">
        <v>0</v>
      </c>
      <c r="Y150" s="76">
        <v>5</v>
      </c>
      <c r="Z150" s="76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18"/>
    </row>
    <row r="151" spans="1:45" s="19" customFormat="1" x14ac:dyDescent="0.25">
      <c r="A151" s="63" t="s">
        <v>122</v>
      </c>
      <c r="B151" s="76">
        <f t="shared" si="57"/>
        <v>149.2258064516129</v>
      </c>
      <c r="C151" s="76"/>
      <c r="D151" s="76">
        <v>771</v>
      </c>
      <c r="E151" s="76"/>
      <c r="F151" s="76"/>
      <c r="G151" s="17">
        <f t="shared" si="58"/>
        <v>412</v>
      </c>
      <c r="H151" s="76"/>
      <c r="I151" s="17">
        <f t="shared" si="59"/>
        <v>99</v>
      </c>
      <c r="J151" s="76"/>
      <c r="K151" s="76">
        <v>511</v>
      </c>
      <c r="L151" s="21">
        <f t="shared" si="53"/>
        <v>0</v>
      </c>
      <c r="M151" s="76">
        <v>728</v>
      </c>
      <c r="N151" s="76">
        <v>615</v>
      </c>
      <c r="O151" s="64">
        <f t="shared" si="62"/>
        <v>330</v>
      </c>
      <c r="P151" s="77">
        <v>198</v>
      </c>
      <c r="Q151" s="63" t="s">
        <v>122</v>
      </c>
      <c r="R151" s="17">
        <f t="shared" si="60"/>
        <v>53</v>
      </c>
      <c r="S151" s="77">
        <v>163</v>
      </c>
      <c r="T151" s="76">
        <v>150</v>
      </c>
      <c r="U151" s="21">
        <f t="shared" si="61"/>
        <v>361</v>
      </c>
      <c r="V151" s="76">
        <v>248</v>
      </c>
      <c r="W151" s="76">
        <v>206</v>
      </c>
      <c r="X151" s="76">
        <v>190</v>
      </c>
      <c r="Y151" s="76">
        <v>231</v>
      </c>
      <c r="Z151" s="76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18"/>
    </row>
    <row r="152" spans="1:45" s="19" customFormat="1" x14ac:dyDescent="0.25">
      <c r="A152" s="63" t="s">
        <v>123</v>
      </c>
      <c r="B152" s="76">
        <f t="shared" si="57"/>
        <v>47.806451612903224</v>
      </c>
      <c r="C152" s="76"/>
      <c r="D152" s="76">
        <v>247</v>
      </c>
      <c r="E152" s="76"/>
      <c r="F152" s="76"/>
      <c r="G152" s="17"/>
      <c r="H152" s="76"/>
      <c r="I152" s="17"/>
      <c r="J152" s="76"/>
      <c r="K152" s="76">
        <v>247</v>
      </c>
      <c r="L152" s="21"/>
      <c r="M152" s="76">
        <v>304</v>
      </c>
      <c r="N152" s="76">
        <v>247</v>
      </c>
      <c r="O152" s="64">
        <f t="shared" si="62"/>
        <v>159</v>
      </c>
      <c r="P152" s="77">
        <v>81</v>
      </c>
      <c r="Q152" s="63" t="s">
        <v>123</v>
      </c>
      <c r="R152" s="17">
        <f t="shared" si="60"/>
        <v>53</v>
      </c>
      <c r="S152" s="77">
        <v>80</v>
      </c>
      <c r="T152" s="76">
        <v>150</v>
      </c>
      <c r="U152" s="21">
        <f t="shared" si="61"/>
        <v>161</v>
      </c>
      <c r="V152" s="76">
        <v>148</v>
      </c>
      <c r="W152" s="76">
        <v>151</v>
      </c>
      <c r="X152" s="76">
        <v>161</v>
      </c>
      <c r="Y152" s="76">
        <v>151</v>
      </c>
      <c r="Z152" s="76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18"/>
    </row>
    <row r="153" spans="1:45" s="19" customFormat="1" x14ac:dyDescent="0.25">
      <c r="A153" s="63" t="s">
        <v>124</v>
      </c>
      <c r="B153" s="76">
        <f t="shared" si="57"/>
        <v>10.451612903225806</v>
      </c>
      <c r="C153" s="76"/>
      <c r="D153" s="76">
        <v>54</v>
      </c>
      <c r="E153" s="76"/>
      <c r="F153" s="76"/>
      <c r="G153" s="17">
        <f t="shared" si="58"/>
        <v>50</v>
      </c>
      <c r="H153" s="76"/>
      <c r="I153" s="17">
        <f t="shared" si="59"/>
        <v>12</v>
      </c>
      <c r="J153" s="76"/>
      <c r="K153" s="76">
        <v>62</v>
      </c>
      <c r="L153" s="21">
        <f t="shared" si="53"/>
        <v>0</v>
      </c>
      <c r="M153" s="76">
        <v>62</v>
      </c>
      <c r="N153" s="76">
        <v>62</v>
      </c>
      <c r="O153" s="64">
        <f t="shared" si="62"/>
        <v>40</v>
      </c>
      <c r="P153" s="77">
        <v>47</v>
      </c>
      <c r="Q153" s="63" t="s">
        <v>124</v>
      </c>
      <c r="R153" s="17">
        <f t="shared" si="60"/>
        <v>14</v>
      </c>
      <c r="S153" s="77">
        <v>5</v>
      </c>
      <c r="T153" s="76">
        <v>40</v>
      </c>
      <c r="U153" s="21">
        <f t="shared" si="61"/>
        <v>52</v>
      </c>
      <c r="V153" s="76">
        <v>40</v>
      </c>
      <c r="W153" s="76">
        <v>40</v>
      </c>
      <c r="X153" s="76">
        <v>40</v>
      </c>
      <c r="Y153" s="76">
        <v>40</v>
      </c>
      <c r="Z153" s="76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18"/>
    </row>
    <row r="154" spans="1:45" s="19" customFormat="1" x14ac:dyDescent="0.25">
      <c r="A154" s="63" t="s">
        <v>125</v>
      </c>
      <c r="B154" s="76">
        <f t="shared" si="57"/>
        <v>104.32258064516128</v>
      </c>
      <c r="C154" s="76"/>
      <c r="D154" s="76">
        <v>539</v>
      </c>
      <c r="E154" s="76"/>
      <c r="F154" s="76"/>
      <c r="G154" s="17">
        <f t="shared" si="58"/>
        <v>225</v>
      </c>
      <c r="H154" s="76"/>
      <c r="I154" s="17">
        <f t="shared" si="59"/>
        <v>54</v>
      </c>
      <c r="J154" s="76"/>
      <c r="K154" s="76">
        <v>279</v>
      </c>
      <c r="L154" s="21">
        <f t="shared" si="53"/>
        <v>0</v>
      </c>
      <c r="M154" s="76">
        <v>332</v>
      </c>
      <c r="N154" s="76">
        <v>399</v>
      </c>
      <c r="O154" s="64">
        <f t="shared" si="62"/>
        <v>180</v>
      </c>
      <c r="P154" s="77">
        <v>70</v>
      </c>
      <c r="Q154" s="63" t="s">
        <v>125</v>
      </c>
      <c r="R154" s="17">
        <f t="shared" si="60"/>
        <v>106</v>
      </c>
      <c r="S154" s="77">
        <v>105</v>
      </c>
      <c r="T154" s="76">
        <v>300</v>
      </c>
      <c r="U154" s="21">
        <f t="shared" si="61"/>
        <v>175</v>
      </c>
      <c r="V154" s="76">
        <v>304</v>
      </c>
      <c r="W154" s="76">
        <v>321</v>
      </c>
      <c r="X154" s="76">
        <v>328</v>
      </c>
      <c r="Y154" s="76">
        <v>358</v>
      </c>
      <c r="Z154" s="76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18"/>
    </row>
    <row r="155" spans="1:45" s="19" customFormat="1" x14ac:dyDescent="0.25">
      <c r="A155" s="63" t="s">
        <v>126</v>
      </c>
      <c r="B155" s="76">
        <f t="shared" si="57"/>
        <v>92.322580645161281</v>
      </c>
      <c r="C155" s="76"/>
      <c r="D155" s="76">
        <v>477</v>
      </c>
      <c r="E155" s="76"/>
      <c r="F155" s="76"/>
      <c r="G155" s="17">
        <f t="shared" si="58"/>
        <v>296</v>
      </c>
      <c r="H155" s="76"/>
      <c r="I155" s="17">
        <f t="shared" si="59"/>
        <v>71</v>
      </c>
      <c r="J155" s="76"/>
      <c r="K155" s="76">
        <v>367</v>
      </c>
      <c r="L155" s="21">
        <f t="shared" si="53"/>
        <v>0</v>
      </c>
      <c r="M155" s="76">
        <v>370</v>
      </c>
      <c r="N155" s="76">
        <v>445</v>
      </c>
      <c r="O155" s="64">
        <f t="shared" si="62"/>
        <v>237</v>
      </c>
      <c r="P155" s="77">
        <v>405</v>
      </c>
      <c r="Q155" s="63" t="s">
        <v>126</v>
      </c>
      <c r="R155" s="17">
        <f t="shared" si="60"/>
        <v>53</v>
      </c>
      <c r="S155" s="77">
        <v>15</v>
      </c>
      <c r="T155" s="76">
        <v>150</v>
      </c>
      <c r="U155" s="21">
        <f t="shared" si="61"/>
        <v>420</v>
      </c>
      <c r="V155" s="76">
        <v>170</v>
      </c>
      <c r="W155" s="76">
        <v>150</v>
      </c>
      <c r="X155" s="76">
        <v>150</v>
      </c>
      <c r="Y155" s="76">
        <v>150</v>
      </c>
      <c r="Z155" s="76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18"/>
    </row>
    <row r="156" spans="1:45" s="19" customFormat="1" x14ac:dyDescent="0.25">
      <c r="A156" s="63" t="s">
        <v>127</v>
      </c>
      <c r="B156" s="76">
        <f t="shared" si="57"/>
        <v>1.935483870967742</v>
      </c>
      <c r="C156" s="76"/>
      <c r="D156" s="76">
        <v>10</v>
      </c>
      <c r="E156" s="76"/>
      <c r="F156" s="76"/>
      <c r="G156" s="17">
        <f t="shared" si="58"/>
        <v>8</v>
      </c>
      <c r="H156" s="76"/>
      <c r="I156" s="17">
        <f t="shared" si="59"/>
        <v>2</v>
      </c>
      <c r="J156" s="76"/>
      <c r="K156" s="76">
        <v>10</v>
      </c>
      <c r="L156" s="21">
        <f t="shared" si="53"/>
        <v>0</v>
      </c>
      <c r="M156" s="76">
        <v>10</v>
      </c>
      <c r="N156" s="76">
        <v>10</v>
      </c>
      <c r="O156" s="64">
        <f t="shared" si="62"/>
        <v>6</v>
      </c>
      <c r="P156" s="77">
        <v>10</v>
      </c>
      <c r="Q156" s="63" t="s">
        <v>127</v>
      </c>
      <c r="R156" s="17">
        <f t="shared" si="60"/>
        <v>4</v>
      </c>
      <c r="S156" s="77">
        <v>0</v>
      </c>
      <c r="T156" s="76">
        <v>10</v>
      </c>
      <c r="U156" s="21">
        <f t="shared" si="61"/>
        <v>10</v>
      </c>
      <c r="V156" s="76">
        <v>10</v>
      </c>
      <c r="W156" s="76">
        <v>10</v>
      </c>
      <c r="X156" s="76">
        <v>10</v>
      </c>
      <c r="Y156" s="76">
        <v>10</v>
      </c>
      <c r="Z156" s="76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18"/>
    </row>
    <row r="157" spans="1:45" s="19" customFormat="1" x14ac:dyDescent="0.25">
      <c r="A157" s="63" t="s">
        <v>128</v>
      </c>
      <c r="B157" s="76">
        <f t="shared" si="57"/>
        <v>1.935483870967742</v>
      </c>
      <c r="C157" s="76"/>
      <c r="D157" s="76">
        <v>10</v>
      </c>
      <c r="E157" s="76"/>
      <c r="F157" s="76"/>
      <c r="G157" s="17">
        <f t="shared" si="58"/>
        <v>8</v>
      </c>
      <c r="H157" s="76"/>
      <c r="I157" s="17">
        <f t="shared" si="59"/>
        <v>2</v>
      </c>
      <c r="J157" s="76"/>
      <c r="K157" s="76">
        <v>10</v>
      </c>
      <c r="L157" s="21">
        <f t="shared" si="53"/>
        <v>0</v>
      </c>
      <c r="M157" s="76">
        <v>0</v>
      </c>
      <c r="N157" s="76">
        <v>0</v>
      </c>
      <c r="O157" s="64">
        <f t="shared" si="62"/>
        <v>6</v>
      </c>
      <c r="P157" s="77">
        <v>0</v>
      </c>
      <c r="Q157" s="63" t="s">
        <v>128</v>
      </c>
      <c r="R157" s="17">
        <f t="shared" si="60"/>
        <v>4</v>
      </c>
      <c r="S157" s="77">
        <v>0</v>
      </c>
      <c r="T157" s="76">
        <v>10</v>
      </c>
      <c r="U157" s="21">
        <f t="shared" si="61"/>
        <v>0</v>
      </c>
      <c r="V157" s="76">
        <v>0</v>
      </c>
      <c r="W157" s="76">
        <v>0</v>
      </c>
      <c r="X157" s="76">
        <v>0</v>
      </c>
      <c r="Y157" s="76">
        <v>0</v>
      </c>
      <c r="Z157" s="76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18"/>
    </row>
    <row r="158" spans="1:45" s="26" customFormat="1" x14ac:dyDescent="0.25">
      <c r="A158" s="84" t="s">
        <v>16</v>
      </c>
      <c r="B158" s="85">
        <f t="shared" ref="B158:AR158" si="63">SUM(B130:B157)</f>
        <v>584.51612903225794</v>
      </c>
      <c r="C158" s="85">
        <f t="shared" si="63"/>
        <v>0</v>
      </c>
      <c r="D158" s="85">
        <f t="shared" si="63"/>
        <v>3020</v>
      </c>
      <c r="E158" s="85">
        <f t="shared" si="63"/>
        <v>0</v>
      </c>
      <c r="F158" s="85">
        <f t="shared" si="63"/>
        <v>0</v>
      </c>
      <c r="G158" s="85">
        <f t="shared" si="63"/>
        <v>1734</v>
      </c>
      <c r="H158" s="85">
        <f t="shared" si="63"/>
        <v>0</v>
      </c>
      <c r="I158" s="85">
        <f t="shared" si="63"/>
        <v>419</v>
      </c>
      <c r="J158" s="85">
        <f t="shared" si="63"/>
        <v>0</v>
      </c>
      <c r="K158" s="85">
        <f t="shared" si="63"/>
        <v>2400</v>
      </c>
      <c r="L158" s="85">
        <f t="shared" si="63"/>
        <v>0</v>
      </c>
      <c r="M158" s="85">
        <f t="shared" si="63"/>
        <v>2669</v>
      </c>
      <c r="N158" s="85">
        <f t="shared" si="63"/>
        <v>2672</v>
      </c>
      <c r="O158" s="85">
        <f>SUM(O130:O157)</f>
        <v>1544</v>
      </c>
      <c r="P158" s="85">
        <f>SUM(P130:P157)</f>
        <v>1195</v>
      </c>
      <c r="Q158" s="84" t="s">
        <v>16</v>
      </c>
      <c r="R158" s="85">
        <f>SUM(R130:R157)</f>
        <v>490</v>
      </c>
      <c r="S158" s="85">
        <f>SUM(S130:S157)</f>
        <v>507</v>
      </c>
      <c r="T158" s="85">
        <f t="shared" si="63"/>
        <v>1375</v>
      </c>
      <c r="U158" s="85">
        <f t="shared" si="63"/>
        <v>1702</v>
      </c>
      <c r="V158" s="85">
        <f t="shared" si="63"/>
        <v>1376</v>
      </c>
      <c r="W158" s="85">
        <f t="shared" si="63"/>
        <v>1375</v>
      </c>
      <c r="X158" s="85">
        <f t="shared" si="63"/>
        <v>1447</v>
      </c>
      <c r="Y158" s="85">
        <f>SUM(Y130:Y157)</f>
        <v>1391</v>
      </c>
      <c r="Z158" s="85">
        <f t="shared" si="63"/>
        <v>0</v>
      </c>
      <c r="AA158" s="85">
        <f t="shared" si="63"/>
        <v>0</v>
      </c>
      <c r="AB158" s="85">
        <f t="shared" si="63"/>
        <v>0</v>
      </c>
      <c r="AC158" s="85">
        <f t="shared" si="63"/>
        <v>0</v>
      </c>
      <c r="AD158" s="85">
        <f t="shared" si="63"/>
        <v>0</v>
      </c>
      <c r="AE158" s="85">
        <f t="shared" si="63"/>
        <v>0</v>
      </c>
      <c r="AF158" s="85">
        <f t="shared" si="63"/>
        <v>0</v>
      </c>
      <c r="AG158" s="85">
        <f t="shared" si="63"/>
        <v>0</v>
      </c>
      <c r="AH158" s="85">
        <f t="shared" si="63"/>
        <v>0</v>
      </c>
      <c r="AI158" s="85">
        <f t="shared" si="63"/>
        <v>0</v>
      </c>
      <c r="AJ158" s="85">
        <f t="shared" si="63"/>
        <v>0</v>
      </c>
      <c r="AK158" s="85">
        <f t="shared" si="63"/>
        <v>0</v>
      </c>
      <c r="AL158" s="85">
        <f t="shared" si="63"/>
        <v>0</v>
      </c>
      <c r="AM158" s="85">
        <f t="shared" si="63"/>
        <v>0</v>
      </c>
      <c r="AN158" s="85">
        <f t="shared" si="63"/>
        <v>0</v>
      </c>
      <c r="AO158" s="85">
        <f t="shared" si="63"/>
        <v>0</v>
      </c>
      <c r="AP158" s="85">
        <f t="shared" si="63"/>
        <v>0</v>
      </c>
      <c r="AQ158" s="85">
        <f t="shared" si="63"/>
        <v>0</v>
      </c>
      <c r="AR158" s="85">
        <f t="shared" si="63"/>
        <v>0</v>
      </c>
      <c r="AS158" s="25"/>
    </row>
    <row r="159" spans="1:45" s="26" customFormat="1" x14ac:dyDescent="0.25">
      <c r="A159" s="27">
        <f t="shared" ref="A159:A170" si="64">Q159</f>
        <v>0</v>
      </c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86"/>
      <c r="R159" s="87"/>
      <c r="S159" s="87"/>
      <c r="T159" s="87"/>
      <c r="U159" s="87"/>
      <c r="V159" s="87"/>
      <c r="W159" s="87"/>
      <c r="X159" s="87"/>
      <c r="Y159" s="87"/>
      <c r="Z159" s="87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25"/>
    </row>
    <row r="160" spans="1:45" s="26" customFormat="1" x14ac:dyDescent="0.25">
      <c r="A160" s="27" t="str">
        <f t="shared" si="64"/>
        <v>14. SADT REALIZADO POR AGENDAMENTO DO CRE</v>
      </c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 s="30"/>
      <c r="Q160" s="37" t="s">
        <v>129</v>
      </c>
      <c r="R160" s="87"/>
      <c r="S160" s="87"/>
      <c r="T160" s="11" t="str">
        <f t="shared" ref="T160:AR160" si="65">T$4</f>
        <v>Meta Mensal</v>
      </c>
      <c r="U160" s="11">
        <f t="shared" si="65"/>
        <v>45658</v>
      </c>
      <c r="V160" s="11" t="e">
        <f t="shared" ca="1" si="65"/>
        <v>#NAME?</v>
      </c>
      <c r="W160" s="11" t="e">
        <f t="shared" ca="1" si="65"/>
        <v>#NAME?</v>
      </c>
      <c r="X160" s="11" t="e">
        <f t="shared" ca="1" si="65"/>
        <v>#NAME?</v>
      </c>
      <c r="Y160" s="11" t="e">
        <f t="shared" ca="1" si="65"/>
        <v>#NAME?</v>
      </c>
      <c r="Z160" s="11" t="e">
        <f t="shared" ca="1" si="65"/>
        <v>#NAME?</v>
      </c>
      <c r="AA160" s="11" t="e">
        <f t="shared" ca="1" si="65"/>
        <v>#NAME?</v>
      </c>
      <c r="AB160" s="11" t="e">
        <f t="shared" ca="1" si="65"/>
        <v>#NAME?</v>
      </c>
      <c r="AC160" s="11" t="e">
        <f t="shared" ca="1" si="65"/>
        <v>#NAME?</v>
      </c>
      <c r="AD160" s="11" t="e">
        <f t="shared" ca="1" si="65"/>
        <v>#NAME?</v>
      </c>
      <c r="AE160" s="11" t="e">
        <f t="shared" ca="1" si="65"/>
        <v>#NAME?</v>
      </c>
      <c r="AF160" s="11" t="e">
        <f t="shared" ca="1" si="65"/>
        <v>#NAME?</v>
      </c>
      <c r="AG160" s="11" t="e">
        <f t="shared" ca="1" si="65"/>
        <v>#NAME?</v>
      </c>
      <c r="AH160" s="11" t="e">
        <f t="shared" ca="1" si="65"/>
        <v>#NAME?</v>
      </c>
      <c r="AI160" s="11" t="e">
        <f t="shared" ca="1" si="65"/>
        <v>#NAME?</v>
      </c>
      <c r="AJ160" s="11" t="e">
        <f t="shared" ca="1" si="65"/>
        <v>#NAME?</v>
      </c>
      <c r="AK160" s="11" t="e">
        <f t="shared" ca="1" si="65"/>
        <v>#NAME?</v>
      </c>
      <c r="AL160" s="11" t="e">
        <f t="shared" ca="1" si="65"/>
        <v>#NAME?</v>
      </c>
      <c r="AM160" s="11" t="e">
        <f t="shared" ca="1" si="65"/>
        <v>#NAME?</v>
      </c>
      <c r="AN160" s="11" t="e">
        <f t="shared" ca="1" si="65"/>
        <v>#NAME?</v>
      </c>
      <c r="AO160" s="11" t="e">
        <f t="shared" ca="1" si="65"/>
        <v>#NAME?</v>
      </c>
      <c r="AP160" s="11" t="e">
        <f t="shared" ca="1" si="65"/>
        <v>#NAME?</v>
      </c>
      <c r="AQ160" s="11" t="e">
        <f t="shared" ca="1" si="65"/>
        <v>#NAME?</v>
      </c>
      <c r="AR160" s="11" t="e">
        <f t="shared" ca="1" si="65"/>
        <v>#NAME?</v>
      </c>
      <c r="AS160" s="13">
        <f>ROW()-3</f>
        <v>157</v>
      </c>
    </row>
    <row r="161" spans="1:45" s="26" customFormat="1" x14ac:dyDescent="0.25">
      <c r="A161" s="27" t="str">
        <f t="shared" si="64"/>
        <v>Audiometria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 s="30"/>
      <c r="Q161" s="65" t="s">
        <v>102</v>
      </c>
      <c r="R161" s="87"/>
      <c r="S161" s="87"/>
      <c r="T161" s="76">
        <v>5</v>
      </c>
      <c r="U161" s="87"/>
      <c r="V161" s="76">
        <v>0</v>
      </c>
      <c r="W161" s="76">
        <v>0</v>
      </c>
      <c r="X161" s="76">
        <v>0</v>
      </c>
      <c r="Y161" s="76">
        <v>0</v>
      </c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25"/>
    </row>
    <row r="162" spans="1:45" s="26" customFormat="1" x14ac:dyDescent="0.25">
      <c r="A162" s="27" t="str">
        <f t="shared" si="64"/>
        <v>Cistoscopia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 s="30"/>
      <c r="Q162" s="65" t="s">
        <v>103</v>
      </c>
      <c r="R162" s="87"/>
      <c r="S162" s="87"/>
      <c r="T162" s="76">
        <v>5</v>
      </c>
      <c r="U162" s="87"/>
      <c r="V162" s="76">
        <v>0</v>
      </c>
      <c r="W162" s="76">
        <v>0</v>
      </c>
      <c r="X162" s="76">
        <v>0</v>
      </c>
      <c r="Y162" s="76">
        <v>1</v>
      </c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25"/>
    </row>
    <row r="163" spans="1:45" s="26" customFormat="1" x14ac:dyDescent="0.25">
      <c r="A163" s="27" t="str">
        <f t="shared" si="64"/>
        <v>Colonoscopia</v>
      </c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 s="30"/>
      <c r="Q163" s="65" t="s">
        <v>104</v>
      </c>
      <c r="R163" s="87"/>
      <c r="S163" s="87"/>
      <c r="T163" s="76">
        <v>40</v>
      </c>
      <c r="U163" s="87"/>
      <c r="V163" s="76">
        <v>0</v>
      </c>
      <c r="W163" s="76">
        <v>0</v>
      </c>
      <c r="X163" s="76">
        <v>0</v>
      </c>
      <c r="Y163" s="76">
        <v>9</v>
      </c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25"/>
    </row>
    <row r="164" spans="1:45" s="26" customFormat="1" x14ac:dyDescent="0.25">
      <c r="A164" s="27" t="str">
        <f t="shared" si="64"/>
        <v>Colposcopia</v>
      </c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 s="30"/>
      <c r="Q164" s="65" t="s">
        <v>105</v>
      </c>
      <c r="R164" s="87"/>
      <c r="S164" s="87"/>
      <c r="T164" s="76">
        <v>10</v>
      </c>
      <c r="U164" s="87"/>
      <c r="V164" s="76">
        <v>4</v>
      </c>
      <c r="W164" s="76">
        <v>0</v>
      </c>
      <c r="X164" s="76">
        <v>2</v>
      </c>
      <c r="Y164" s="76">
        <v>0</v>
      </c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25"/>
    </row>
    <row r="165" spans="1:45" s="26" customFormat="1" x14ac:dyDescent="0.25">
      <c r="A165" s="27" t="str">
        <f t="shared" si="64"/>
        <v>Densitometria Óssea</v>
      </c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 s="30"/>
      <c r="Q165" s="65" t="s">
        <v>106</v>
      </c>
      <c r="R165" s="87"/>
      <c r="S165" s="87"/>
      <c r="T165" s="76">
        <v>15</v>
      </c>
      <c r="U165" s="87"/>
      <c r="V165" s="76">
        <v>0</v>
      </c>
      <c r="W165" s="76">
        <v>0</v>
      </c>
      <c r="X165" s="76">
        <v>0</v>
      </c>
      <c r="Y165" s="76">
        <v>4</v>
      </c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25"/>
    </row>
    <row r="166" spans="1:45" s="26" customFormat="1" x14ac:dyDescent="0.25">
      <c r="A166" s="27" t="str">
        <f t="shared" si="64"/>
        <v>Doppler Vascular</v>
      </c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 s="30"/>
      <c r="Q166" s="65" t="s">
        <v>107</v>
      </c>
      <c r="R166" s="87"/>
      <c r="S166" s="87"/>
      <c r="T166" s="76">
        <v>50</v>
      </c>
      <c r="U166" s="87"/>
      <c r="V166" s="76">
        <v>34</v>
      </c>
      <c r="W166" s="76">
        <v>17</v>
      </c>
      <c r="X166" s="76">
        <v>16</v>
      </c>
      <c r="Y166" s="76">
        <v>42</v>
      </c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25"/>
    </row>
    <row r="167" spans="1:45" s="26" customFormat="1" x14ac:dyDescent="0.25">
      <c r="A167" s="27" t="str">
        <f t="shared" si="64"/>
        <v>Ecocardiografia</v>
      </c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 s="30"/>
      <c r="Q167" s="65" t="s">
        <v>108</v>
      </c>
      <c r="R167" s="87"/>
      <c r="S167" s="87"/>
      <c r="T167" s="76">
        <v>70</v>
      </c>
      <c r="U167" s="87"/>
      <c r="V167" s="76">
        <v>23</v>
      </c>
      <c r="W167" s="76">
        <v>19</v>
      </c>
      <c r="X167" s="76">
        <v>32</v>
      </c>
      <c r="Y167" s="76">
        <v>35</v>
      </c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25"/>
    </row>
    <row r="168" spans="1:45" s="26" customFormat="1" x14ac:dyDescent="0.25">
      <c r="A168" s="27" t="str">
        <f t="shared" si="64"/>
        <v>Eletrocardiografia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 s="30"/>
      <c r="Q168" s="65" t="s">
        <v>109</v>
      </c>
      <c r="R168" s="87"/>
      <c r="S168" s="87"/>
      <c r="T168" s="76">
        <v>60</v>
      </c>
      <c r="U168" s="87"/>
      <c r="V168" s="76">
        <v>30</v>
      </c>
      <c r="W168" s="76">
        <v>35</v>
      </c>
      <c r="X168" s="76">
        <v>58</v>
      </c>
      <c r="Y168" s="76">
        <v>39</v>
      </c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25"/>
    </row>
    <row r="169" spans="1:45" s="26" customFormat="1" x14ac:dyDescent="0.25">
      <c r="A169" s="27" t="str">
        <f t="shared" si="64"/>
        <v>Eletroencefalografia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 s="30"/>
      <c r="Q169" s="65" t="s">
        <v>110</v>
      </c>
      <c r="R169" s="87"/>
      <c r="S169" s="87"/>
      <c r="T169" s="76">
        <v>5</v>
      </c>
      <c r="U169" s="87"/>
      <c r="V169" s="76">
        <v>1</v>
      </c>
      <c r="W169" s="76">
        <v>2</v>
      </c>
      <c r="X169" s="76">
        <v>7</v>
      </c>
      <c r="Y169" s="76">
        <v>2</v>
      </c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25"/>
    </row>
    <row r="170" spans="1:45" s="26" customFormat="1" x14ac:dyDescent="0.25">
      <c r="A170" s="27" t="str">
        <f t="shared" si="64"/>
        <v>Eletroneuromiografia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 s="30"/>
      <c r="Q170" s="65" t="s">
        <v>111</v>
      </c>
      <c r="R170" s="87"/>
      <c r="S170" s="87"/>
      <c r="T170" s="76">
        <v>20</v>
      </c>
      <c r="U170" s="87"/>
      <c r="V170" s="76">
        <v>0</v>
      </c>
      <c r="W170" s="76">
        <v>0</v>
      </c>
      <c r="X170" s="76">
        <v>0</v>
      </c>
      <c r="Y170" s="76">
        <v>0</v>
      </c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25"/>
    </row>
    <row r="171" spans="1:45" s="26" customFormat="1" hidden="1" x14ac:dyDescent="0.25">
      <c r="A171" s="86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9"/>
      <c r="Q171" s="90"/>
      <c r="R171" s="87"/>
      <c r="S171" s="87"/>
      <c r="T171" s="81"/>
      <c r="U171" s="87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25"/>
    </row>
    <row r="172" spans="1:45" s="26" customFormat="1" x14ac:dyDescent="0.25">
      <c r="A172" s="27" t="str">
        <f t="shared" ref="A172:A177" si="66">Q172</f>
        <v>Endoscopia</v>
      </c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 s="30"/>
      <c r="Q172" s="65" t="s">
        <v>113</v>
      </c>
      <c r="R172" s="87"/>
      <c r="S172" s="87"/>
      <c r="T172" s="76">
        <v>90</v>
      </c>
      <c r="U172" s="87"/>
      <c r="V172" s="76">
        <v>15</v>
      </c>
      <c r="W172" s="76">
        <v>35</v>
      </c>
      <c r="X172" s="76">
        <v>42</v>
      </c>
      <c r="Y172" s="76">
        <v>35</v>
      </c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25"/>
    </row>
    <row r="173" spans="1:45" s="26" customFormat="1" x14ac:dyDescent="0.25">
      <c r="A173" s="27" t="str">
        <f t="shared" si="66"/>
        <v>Espirometria</v>
      </c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 s="30"/>
      <c r="Q173" s="65" t="s">
        <v>114</v>
      </c>
      <c r="R173" s="87"/>
      <c r="S173" s="87"/>
      <c r="T173" s="76">
        <v>10</v>
      </c>
      <c r="U173" s="87"/>
      <c r="V173" s="76">
        <v>0</v>
      </c>
      <c r="W173" s="76">
        <v>2</v>
      </c>
      <c r="X173" s="76">
        <v>5</v>
      </c>
      <c r="Y173" s="76">
        <v>3</v>
      </c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25"/>
    </row>
    <row r="174" spans="1:45" s="26" customFormat="1" hidden="1" x14ac:dyDescent="0.25">
      <c r="A174" s="27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 s="30"/>
      <c r="Q174" s="65"/>
      <c r="R174" s="87"/>
      <c r="S174" s="87"/>
      <c r="T174" s="76"/>
      <c r="U174" s="87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25"/>
    </row>
    <row r="175" spans="1:45" s="26" customFormat="1" x14ac:dyDescent="0.25">
      <c r="A175" s="27" t="str">
        <f t="shared" si="66"/>
        <v>Holter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 s="30"/>
      <c r="Q175" s="65" t="s">
        <v>115</v>
      </c>
      <c r="R175" s="87"/>
      <c r="S175" s="87"/>
      <c r="T175" s="76">
        <v>70</v>
      </c>
      <c r="U175" s="87"/>
      <c r="V175" s="76">
        <v>24</v>
      </c>
      <c r="W175" s="76">
        <v>23</v>
      </c>
      <c r="X175" s="76">
        <v>35</v>
      </c>
      <c r="Y175" s="76">
        <v>39</v>
      </c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25"/>
    </row>
    <row r="176" spans="1:45" s="26" customFormat="1" x14ac:dyDescent="0.25">
      <c r="A176" s="27" t="str">
        <f t="shared" si="66"/>
        <v>Mamografia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 s="30"/>
      <c r="Q176" s="65" t="s">
        <v>116</v>
      </c>
      <c r="R176" s="87"/>
      <c r="S176" s="87"/>
      <c r="T176" s="76">
        <v>50</v>
      </c>
      <c r="U176" s="87"/>
      <c r="V176" s="76">
        <v>32</v>
      </c>
      <c r="W176" s="76">
        <v>6</v>
      </c>
      <c r="X176" s="76">
        <v>0</v>
      </c>
      <c r="Y176" s="76">
        <v>0</v>
      </c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25"/>
    </row>
    <row r="177" spans="1:45" s="26" customFormat="1" x14ac:dyDescent="0.25">
      <c r="A177" s="27" t="str">
        <f t="shared" si="66"/>
        <v>Mapa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30"/>
      <c r="Q177" s="65" t="s">
        <v>117</v>
      </c>
      <c r="R177" s="87"/>
      <c r="S177" s="87"/>
      <c r="T177" s="76">
        <v>50</v>
      </c>
      <c r="U177" s="87"/>
      <c r="V177" s="76">
        <v>27</v>
      </c>
      <c r="W177" s="76">
        <v>31</v>
      </c>
      <c r="X177" s="76">
        <v>39</v>
      </c>
      <c r="Y177" s="76">
        <v>32</v>
      </c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25"/>
    </row>
    <row r="178" spans="1:45" s="26" customFormat="1" hidden="1" x14ac:dyDescent="0.25">
      <c r="A178" s="86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9"/>
      <c r="Q178" s="90"/>
      <c r="R178" s="87"/>
      <c r="S178" s="87"/>
      <c r="T178" s="81"/>
      <c r="U178" s="87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25"/>
    </row>
    <row r="179" spans="1:45" s="26" customFormat="1" x14ac:dyDescent="0.25">
      <c r="A179" s="27" t="str">
        <f t="shared" ref="A179:A190" si="67">Q179</f>
        <v>Punção Aspirativa por Agulha Fina (PAAF): Mama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30"/>
      <c r="Q179" s="65" t="s">
        <v>119</v>
      </c>
      <c r="R179" s="87"/>
      <c r="S179" s="87"/>
      <c r="T179" s="76">
        <v>5</v>
      </c>
      <c r="U179" s="87"/>
      <c r="V179" s="76">
        <v>0</v>
      </c>
      <c r="W179" s="76">
        <v>0</v>
      </c>
      <c r="X179" s="76">
        <v>0</v>
      </c>
      <c r="Y179" s="76">
        <v>0</v>
      </c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25"/>
    </row>
    <row r="180" spans="1:45" s="26" customFormat="1" x14ac:dyDescent="0.25">
      <c r="A180" s="27" t="str">
        <f t="shared" si="67"/>
        <v>Punção Aspirativa por Agulha Fina (PAAF): Tireóide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30"/>
      <c r="Q180" s="65" t="s">
        <v>120</v>
      </c>
      <c r="R180" s="87"/>
      <c r="S180" s="87"/>
      <c r="T180" s="76">
        <v>5</v>
      </c>
      <c r="U180" s="87"/>
      <c r="V180" s="76">
        <v>0</v>
      </c>
      <c r="W180" s="76">
        <v>0</v>
      </c>
      <c r="X180" s="76">
        <v>0</v>
      </c>
      <c r="Y180" s="76">
        <v>0</v>
      </c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25"/>
    </row>
    <row r="181" spans="1:45" s="26" customFormat="1" x14ac:dyDescent="0.25">
      <c r="A181" s="27" t="str">
        <f t="shared" si="67"/>
        <v>Punção Aspirativa por Agulha Grossa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30"/>
      <c r="Q181" s="65" t="s">
        <v>121</v>
      </c>
      <c r="R181" s="87"/>
      <c r="S181" s="87"/>
      <c r="T181" s="76">
        <v>5</v>
      </c>
      <c r="U181" s="87"/>
      <c r="V181" s="76">
        <v>0</v>
      </c>
      <c r="W181" s="76">
        <v>0</v>
      </c>
      <c r="X181" s="76">
        <v>0</v>
      </c>
      <c r="Y181" s="76">
        <v>1</v>
      </c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25"/>
    </row>
    <row r="182" spans="1:45" s="26" customFormat="1" x14ac:dyDescent="0.25">
      <c r="A182" s="27" t="str">
        <f t="shared" si="67"/>
        <v>Radiologia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30"/>
      <c r="Q182" s="65" t="s">
        <v>122</v>
      </c>
      <c r="R182" s="87"/>
      <c r="S182" s="87"/>
      <c r="T182" s="76">
        <v>150</v>
      </c>
      <c r="U182" s="87"/>
      <c r="V182" s="76">
        <v>53</v>
      </c>
      <c r="W182" s="76">
        <v>64</v>
      </c>
      <c r="X182" s="76">
        <v>72</v>
      </c>
      <c r="Y182" s="76">
        <v>74</v>
      </c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25"/>
    </row>
    <row r="183" spans="1:45" s="26" customFormat="1" x14ac:dyDescent="0.25">
      <c r="A183" s="27" t="str">
        <f t="shared" si="67"/>
        <v>Ressonância Nuclear Magnética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30"/>
      <c r="Q183" s="65" t="s">
        <v>123</v>
      </c>
      <c r="R183" s="87"/>
      <c r="S183" s="87"/>
      <c r="T183" s="76">
        <v>150</v>
      </c>
      <c r="U183" s="87"/>
      <c r="V183" s="76">
        <v>60</v>
      </c>
      <c r="W183" s="76">
        <v>0</v>
      </c>
      <c r="X183" s="76">
        <v>121</v>
      </c>
      <c r="Y183" s="76">
        <v>137</v>
      </c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25"/>
    </row>
    <row r="184" spans="1:45" s="26" customFormat="1" x14ac:dyDescent="0.25">
      <c r="A184" s="27" t="str">
        <f t="shared" si="67"/>
        <v>Teste Ergométrico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30"/>
      <c r="Q184" s="65" t="s">
        <v>124</v>
      </c>
      <c r="R184" s="87"/>
      <c r="S184" s="87"/>
      <c r="T184" s="76">
        <v>40</v>
      </c>
      <c r="U184" s="87"/>
      <c r="V184" s="76">
        <v>19</v>
      </c>
      <c r="W184" s="76">
        <v>13</v>
      </c>
      <c r="X184" s="76">
        <v>13</v>
      </c>
      <c r="Y184" s="76">
        <v>23</v>
      </c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25"/>
    </row>
    <row r="185" spans="1:45" s="26" customFormat="1" x14ac:dyDescent="0.25">
      <c r="A185" s="27" t="str">
        <f t="shared" si="67"/>
        <v>Tomografia Computadorizada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 s="30"/>
      <c r="Q185" s="65" t="s">
        <v>125</v>
      </c>
      <c r="R185" s="87"/>
      <c r="S185" s="87"/>
      <c r="T185" s="76">
        <v>300</v>
      </c>
      <c r="U185" s="87"/>
      <c r="V185" s="76">
        <v>127</v>
      </c>
      <c r="W185" s="76">
        <v>75</v>
      </c>
      <c r="X185" s="76">
        <v>143</v>
      </c>
      <c r="Y185" s="76">
        <v>218</v>
      </c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25"/>
    </row>
    <row r="186" spans="1:45" s="26" customFormat="1" x14ac:dyDescent="0.25">
      <c r="A186" s="27" t="str">
        <f t="shared" si="67"/>
        <v>Ultrassonografia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 s="30"/>
      <c r="Q186" s="65" t="s">
        <v>126</v>
      </c>
      <c r="R186" s="87"/>
      <c r="S186" s="87"/>
      <c r="T186" s="76">
        <v>150</v>
      </c>
      <c r="U186" s="87"/>
      <c r="V186" s="76">
        <v>71</v>
      </c>
      <c r="W186" s="76">
        <v>68</v>
      </c>
      <c r="X186" s="76">
        <v>91</v>
      </c>
      <c r="Y186" s="76">
        <v>71</v>
      </c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25"/>
    </row>
    <row r="187" spans="1:45" s="26" customFormat="1" x14ac:dyDescent="0.25">
      <c r="A187" s="27" t="str">
        <f t="shared" si="67"/>
        <v>Urodinâmica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s="30"/>
      <c r="Q187" s="65" t="s">
        <v>127</v>
      </c>
      <c r="R187" s="87"/>
      <c r="S187" s="87"/>
      <c r="T187" s="76">
        <v>10</v>
      </c>
      <c r="U187" s="87"/>
      <c r="V187" s="76">
        <v>0</v>
      </c>
      <c r="W187" s="76">
        <v>0</v>
      </c>
      <c r="X187" s="76">
        <v>5</v>
      </c>
      <c r="Y187" s="76">
        <v>1</v>
      </c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25"/>
    </row>
    <row r="188" spans="1:45" s="26" customFormat="1" x14ac:dyDescent="0.25">
      <c r="A188" s="27" t="str">
        <f t="shared" si="67"/>
        <v>Videolaringoscopia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 s="30"/>
      <c r="Q188" s="65" t="s">
        <v>128</v>
      </c>
      <c r="R188" s="87"/>
      <c r="S188" s="87"/>
      <c r="T188" s="76">
        <v>10</v>
      </c>
      <c r="U188" s="87"/>
      <c r="V188" s="76">
        <v>0</v>
      </c>
      <c r="W188" s="76">
        <v>0</v>
      </c>
      <c r="X188" s="76">
        <v>0</v>
      </c>
      <c r="Y188" s="76">
        <v>0</v>
      </c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25"/>
    </row>
    <row r="189" spans="1:45" s="26" customFormat="1" x14ac:dyDescent="0.25">
      <c r="A189" s="27" t="str">
        <f t="shared" si="67"/>
        <v>TOTAL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30"/>
      <c r="Q189" s="91" t="s">
        <v>16</v>
      </c>
      <c r="R189" s="87"/>
      <c r="S189" s="87"/>
      <c r="T189" s="85">
        <f t="shared" ref="T189:AR189" si="68">SUM(T161:T188)</f>
        <v>1375</v>
      </c>
      <c r="U189" s="85">
        <f t="shared" si="68"/>
        <v>0</v>
      </c>
      <c r="V189" s="85">
        <f t="shared" si="68"/>
        <v>520</v>
      </c>
      <c r="W189" s="85">
        <f t="shared" si="68"/>
        <v>390</v>
      </c>
      <c r="X189" s="85">
        <f t="shared" si="68"/>
        <v>681</v>
      </c>
      <c r="Y189" s="85">
        <f t="shared" si="68"/>
        <v>766</v>
      </c>
      <c r="Z189" s="85">
        <f t="shared" si="68"/>
        <v>0</v>
      </c>
      <c r="AA189" s="85">
        <f t="shared" si="68"/>
        <v>0</v>
      </c>
      <c r="AB189" s="85">
        <f t="shared" si="68"/>
        <v>0</v>
      </c>
      <c r="AC189" s="85">
        <f t="shared" si="68"/>
        <v>0</v>
      </c>
      <c r="AD189" s="85">
        <f t="shared" si="68"/>
        <v>0</v>
      </c>
      <c r="AE189" s="85">
        <f t="shared" si="68"/>
        <v>0</v>
      </c>
      <c r="AF189" s="85">
        <f t="shared" si="68"/>
        <v>0</v>
      </c>
      <c r="AG189" s="85">
        <f t="shared" si="68"/>
        <v>0</v>
      </c>
      <c r="AH189" s="85">
        <f t="shared" si="68"/>
        <v>0</v>
      </c>
      <c r="AI189" s="85">
        <f t="shared" si="68"/>
        <v>0</v>
      </c>
      <c r="AJ189" s="85">
        <f t="shared" si="68"/>
        <v>0</v>
      </c>
      <c r="AK189" s="85">
        <f t="shared" si="68"/>
        <v>0</v>
      </c>
      <c r="AL189" s="85">
        <f t="shared" si="68"/>
        <v>0</v>
      </c>
      <c r="AM189" s="85">
        <f t="shared" si="68"/>
        <v>0</v>
      </c>
      <c r="AN189" s="85">
        <f t="shared" si="68"/>
        <v>0</v>
      </c>
      <c r="AO189" s="85">
        <f t="shared" si="68"/>
        <v>0</v>
      </c>
      <c r="AP189" s="85">
        <f t="shared" si="68"/>
        <v>0</v>
      </c>
      <c r="AQ189" s="85">
        <f t="shared" si="68"/>
        <v>0</v>
      </c>
      <c r="AR189" s="85">
        <f t="shared" si="68"/>
        <v>0</v>
      </c>
      <c r="AS189" s="25"/>
    </row>
    <row r="190" spans="1:45" x14ac:dyDescent="0.25">
      <c r="A190" s="27">
        <f t="shared" si="67"/>
        <v>0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68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</row>
    <row r="191" spans="1:45" s="75" customFormat="1" x14ac:dyDescent="0.25">
      <c r="A191" s="7" t="s">
        <v>130</v>
      </c>
      <c r="B191" s="8" t="str">
        <f>B$4</f>
        <v>Meta Parcial</v>
      </c>
      <c r="C191" s="8" t="str">
        <f t="shared" ref="C191:AR191" si="69">C$4</f>
        <v>26-31-jul-24</v>
      </c>
      <c r="D191" s="8" t="str">
        <f t="shared" si="69"/>
        <v>Meta Mensal</v>
      </c>
      <c r="E191" s="8">
        <f t="shared" si="69"/>
        <v>45505</v>
      </c>
      <c r="F191" s="8" t="e">
        <f t="shared" ca="1" si="69"/>
        <v>#NAME?</v>
      </c>
      <c r="G191" s="8" t="str">
        <f t="shared" si="69"/>
        <v>Meta Parcial</v>
      </c>
      <c r="H191" s="8" t="str">
        <f t="shared" si="69"/>
        <v>01-25-Out-24</v>
      </c>
      <c r="I191" s="8" t="str">
        <f t="shared" si="69"/>
        <v>Meta Parcial</v>
      </c>
      <c r="J191" s="8" t="str">
        <f t="shared" si="69"/>
        <v>26-31-Out-24</v>
      </c>
      <c r="K191" s="8" t="str">
        <f t="shared" si="69"/>
        <v>Meta Mensal</v>
      </c>
      <c r="L191" s="8">
        <f t="shared" si="69"/>
        <v>45566</v>
      </c>
      <c r="M191" s="8" t="e">
        <f t="shared" ca="1" si="69"/>
        <v>#NAME?</v>
      </c>
      <c r="N191" s="8" t="e">
        <f t="shared" ca="1" si="69"/>
        <v>#NAME?</v>
      </c>
      <c r="O191" s="8" t="str">
        <f t="shared" si="69"/>
        <v>Meta Parcial</v>
      </c>
      <c r="P191" s="8" t="str">
        <f t="shared" si="69"/>
        <v>01-20/01 de 2025</v>
      </c>
      <c r="Q191" s="10" t="s">
        <v>131</v>
      </c>
      <c r="R191" s="11" t="str">
        <f t="shared" si="69"/>
        <v>Meta Parcial</v>
      </c>
      <c r="S191" s="11" t="str">
        <f t="shared" si="69"/>
        <v>21-31/01 de 2025</v>
      </c>
      <c r="T191" s="11" t="str">
        <f t="shared" si="69"/>
        <v>Meta Mensal</v>
      </c>
      <c r="U191" s="11">
        <f t="shared" si="69"/>
        <v>45658</v>
      </c>
      <c r="V191" s="11" t="e">
        <f t="shared" ca="1" si="69"/>
        <v>#NAME?</v>
      </c>
      <c r="W191" s="11" t="e">
        <f t="shared" ca="1" si="69"/>
        <v>#NAME?</v>
      </c>
      <c r="X191" s="11" t="e">
        <f t="shared" ca="1" si="69"/>
        <v>#NAME?</v>
      </c>
      <c r="Y191" s="11" t="e">
        <f t="shared" ca="1" si="69"/>
        <v>#NAME?</v>
      </c>
      <c r="Z191" s="11" t="e">
        <f t="shared" ca="1" si="69"/>
        <v>#NAME?</v>
      </c>
      <c r="AA191" s="11" t="e">
        <f t="shared" ca="1" si="69"/>
        <v>#NAME?</v>
      </c>
      <c r="AB191" s="11" t="e">
        <f t="shared" ca="1" si="69"/>
        <v>#NAME?</v>
      </c>
      <c r="AC191" s="11" t="e">
        <f t="shared" ca="1" si="69"/>
        <v>#NAME?</v>
      </c>
      <c r="AD191" s="11" t="e">
        <f t="shared" ca="1" si="69"/>
        <v>#NAME?</v>
      </c>
      <c r="AE191" s="11" t="e">
        <f t="shared" ca="1" si="69"/>
        <v>#NAME?</v>
      </c>
      <c r="AF191" s="11" t="e">
        <f t="shared" ca="1" si="69"/>
        <v>#NAME?</v>
      </c>
      <c r="AG191" s="11" t="e">
        <f t="shared" ca="1" si="69"/>
        <v>#NAME?</v>
      </c>
      <c r="AH191" s="11" t="e">
        <f t="shared" ca="1" si="69"/>
        <v>#NAME?</v>
      </c>
      <c r="AI191" s="11" t="e">
        <f t="shared" ca="1" si="69"/>
        <v>#NAME?</v>
      </c>
      <c r="AJ191" s="11" t="e">
        <f t="shared" ca="1" si="69"/>
        <v>#NAME?</v>
      </c>
      <c r="AK191" s="11" t="e">
        <f t="shared" ca="1" si="69"/>
        <v>#NAME?</v>
      </c>
      <c r="AL191" s="11" t="e">
        <f t="shared" ca="1" si="69"/>
        <v>#NAME?</v>
      </c>
      <c r="AM191" s="11" t="e">
        <f t="shared" ca="1" si="69"/>
        <v>#NAME?</v>
      </c>
      <c r="AN191" s="11" t="e">
        <f t="shared" ca="1" si="69"/>
        <v>#NAME?</v>
      </c>
      <c r="AO191" s="11" t="e">
        <f t="shared" ca="1" si="69"/>
        <v>#NAME?</v>
      </c>
      <c r="AP191" s="11" t="e">
        <f t="shared" ca="1" si="69"/>
        <v>#NAME?</v>
      </c>
      <c r="AQ191" s="11" t="e">
        <f t="shared" ca="1" si="69"/>
        <v>#NAME?</v>
      </c>
      <c r="AR191" s="11" t="e">
        <f t="shared" ca="1" si="69"/>
        <v>#NAME?</v>
      </c>
      <c r="AS191" s="13">
        <f>ROW()-3</f>
        <v>188</v>
      </c>
    </row>
    <row r="192" spans="1:45" s="19" customFormat="1" x14ac:dyDescent="0.25">
      <c r="A192" s="63" t="s">
        <v>132</v>
      </c>
      <c r="B192" s="76"/>
      <c r="C192" s="76">
        <v>108</v>
      </c>
      <c r="D192" s="76"/>
      <c r="E192" s="76">
        <v>3539</v>
      </c>
      <c r="F192" s="76">
        <v>6491</v>
      </c>
      <c r="G192" s="76"/>
      <c r="H192" s="76">
        <v>6511</v>
      </c>
      <c r="I192" s="76"/>
      <c r="J192" s="76">
        <v>1164</v>
      </c>
      <c r="K192" s="76"/>
      <c r="L192" s="21">
        <f>H192+J192</f>
        <v>7675</v>
      </c>
      <c r="M192" s="76">
        <v>6095</v>
      </c>
      <c r="N192" s="76">
        <v>7836</v>
      </c>
      <c r="O192" s="76"/>
      <c r="P192" s="77">
        <v>3909</v>
      </c>
      <c r="Q192" s="65" t="s">
        <v>132</v>
      </c>
      <c r="R192" s="92"/>
      <c r="S192" s="93">
        <v>1712</v>
      </c>
      <c r="T192" s="92"/>
      <c r="U192" s="21">
        <f>S192+P192</f>
        <v>5621</v>
      </c>
      <c r="V192" s="76">
        <v>3909</v>
      </c>
      <c r="W192" s="76">
        <v>4496</v>
      </c>
      <c r="X192" s="76">
        <v>3809</v>
      </c>
      <c r="Y192" s="76">
        <v>4313</v>
      </c>
      <c r="Z192" s="76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18">
        <v>435543554355</v>
      </c>
    </row>
    <row r="193" spans="1:45" s="19" customFormat="1" x14ac:dyDescent="0.25">
      <c r="A193" s="63" t="s">
        <v>102</v>
      </c>
      <c r="B193" s="76">
        <f>(D193/31)*6</f>
        <v>1.935483870967742</v>
      </c>
      <c r="C193" s="76">
        <v>0</v>
      </c>
      <c r="D193" s="76">
        <v>10</v>
      </c>
      <c r="E193" s="76">
        <v>0</v>
      </c>
      <c r="F193" s="76">
        <v>0</v>
      </c>
      <c r="G193" s="17">
        <f>ROUND(((K193/31)*25),0)</f>
        <v>8</v>
      </c>
      <c r="H193" s="76">
        <v>0</v>
      </c>
      <c r="I193" s="17">
        <f>ROUND(((K193/31)*6),0)</f>
        <v>2</v>
      </c>
      <c r="J193" s="76">
        <v>0</v>
      </c>
      <c r="K193" s="76">
        <v>10</v>
      </c>
      <c r="L193" s="21">
        <f t="shared" ref="L193:L220" si="70">H193+J193</f>
        <v>0</v>
      </c>
      <c r="M193" s="76">
        <v>0</v>
      </c>
      <c r="N193" s="76">
        <v>0</v>
      </c>
      <c r="O193" s="64">
        <f t="shared" ref="O193:O211" si="71">ROUND((K193/31)*20,0)</f>
        <v>6</v>
      </c>
      <c r="P193" s="77">
        <v>0</v>
      </c>
      <c r="Q193" s="63" t="s">
        <v>102</v>
      </c>
      <c r="R193" s="17">
        <f t="shared" ref="R193:R202" si="72">ROUND((T193/31)*11,0)</f>
        <v>2</v>
      </c>
      <c r="S193" s="77">
        <v>0</v>
      </c>
      <c r="T193" s="76">
        <v>5</v>
      </c>
      <c r="U193" s="21">
        <f t="shared" ref="U193:U202" si="73">S193+P193</f>
        <v>0</v>
      </c>
      <c r="V193" s="76">
        <v>0</v>
      </c>
      <c r="W193" s="76">
        <v>0</v>
      </c>
      <c r="X193" s="76">
        <v>0</v>
      </c>
      <c r="Y193" s="76">
        <f>Y161+Y351</f>
        <v>0</v>
      </c>
      <c r="Z193" s="76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18"/>
    </row>
    <row r="194" spans="1:45" s="19" customFormat="1" x14ac:dyDescent="0.25">
      <c r="A194" s="63" t="s">
        <v>103</v>
      </c>
      <c r="B194" s="76">
        <f t="shared" ref="B194:B220" si="74">(D194/31)*6</f>
        <v>1.935483870967742</v>
      </c>
      <c r="C194" s="76">
        <v>0</v>
      </c>
      <c r="D194" s="76">
        <v>10</v>
      </c>
      <c r="E194" s="76">
        <v>0</v>
      </c>
      <c r="F194" s="76">
        <v>0</v>
      </c>
      <c r="G194" s="17">
        <f t="shared" ref="G194:G220" si="75">ROUND(((K194/31)*25),0)</f>
        <v>8</v>
      </c>
      <c r="H194" s="76">
        <v>0</v>
      </c>
      <c r="I194" s="17">
        <f t="shared" ref="I194:I220" si="76">ROUND(((K194/31)*6),0)</f>
        <v>2</v>
      </c>
      <c r="J194" s="76">
        <v>0</v>
      </c>
      <c r="K194" s="76">
        <v>10</v>
      </c>
      <c r="L194" s="21">
        <f t="shared" si="70"/>
        <v>0</v>
      </c>
      <c r="M194" s="76">
        <v>2</v>
      </c>
      <c r="N194" s="76">
        <v>0</v>
      </c>
      <c r="O194" s="64">
        <f t="shared" si="71"/>
        <v>6</v>
      </c>
      <c r="P194" s="77">
        <v>0</v>
      </c>
      <c r="Q194" s="63" t="s">
        <v>103</v>
      </c>
      <c r="R194" s="17">
        <f t="shared" si="72"/>
        <v>2</v>
      </c>
      <c r="S194" s="77">
        <v>0</v>
      </c>
      <c r="T194" s="76">
        <v>5</v>
      </c>
      <c r="U194" s="21">
        <f t="shared" si="73"/>
        <v>0</v>
      </c>
      <c r="V194" s="76">
        <v>1</v>
      </c>
      <c r="W194" s="76">
        <v>0</v>
      </c>
      <c r="X194" s="76">
        <v>0</v>
      </c>
      <c r="Y194" s="76">
        <f t="shared" ref="Y194:Y202" si="77">Y162+Y352</f>
        <v>1</v>
      </c>
      <c r="Z194" s="76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18"/>
    </row>
    <row r="195" spans="1:45" s="19" customFormat="1" x14ac:dyDescent="0.25">
      <c r="A195" s="63" t="s">
        <v>104</v>
      </c>
      <c r="B195" s="76">
        <f t="shared" si="74"/>
        <v>9.6774193548387082</v>
      </c>
      <c r="C195" s="76">
        <v>0</v>
      </c>
      <c r="D195" s="76">
        <v>50</v>
      </c>
      <c r="E195" s="76">
        <v>29</v>
      </c>
      <c r="F195" s="76">
        <v>26</v>
      </c>
      <c r="G195" s="17">
        <f t="shared" si="75"/>
        <v>40</v>
      </c>
      <c r="H195" s="76">
        <v>0</v>
      </c>
      <c r="I195" s="17">
        <f t="shared" si="76"/>
        <v>10</v>
      </c>
      <c r="J195" s="76">
        <v>0</v>
      </c>
      <c r="K195" s="76">
        <v>50</v>
      </c>
      <c r="L195" s="21">
        <f t="shared" si="70"/>
        <v>0</v>
      </c>
      <c r="M195" s="76">
        <v>0</v>
      </c>
      <c r="N195" s="76">
        <v>0</v>
      </c>
      <c r="O195" s="64">
        <f t="shared" si="71"/>
        <v>32</v>
      </c>
      <c r="P195" s="77">
        <v>0</v>
      </c>
      <c r="Q195" s="63" t="s">
        <v>104</v>
      </c>
      <c r="R195" s="17">
        <f t="shared" si="72"/>
        <v>14</v>
      </c>
      <c r="S195" s="77">
        <v>0</v>
      </c>
      <c r="T195" s="76">
        <v>40</v>
      </c>
      <c r="U195" s="21">
        <f t="shared" si="73"/>
        <v>0</v>
      </c>
      <c r="V195" s="76">
        <v>0</v>
      </c>
      <c r="W195" s="76">
        <v>0</v>
      </c>
      <c r="X195" s="76">
        <v>0</v>
      </c>
      <c r="Y195" s="76">
        <f t="shared" si="77"/>
        <v>9</v>
      </c>
      <c r="Z195" s="76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18"/>
    </row>
    <row r="196" spans="1:45" s="19" customFormat="1" x14ac:dyDescent="0.25">
      <c r="A196" s="63" t="s">
        <v>105</v>
      </c>
      <c r="B196" s="76">
        <f t="shared" si="74"/>
        <v>7.741935483870968</v>
      </c>
      <c r="C196" s="76">
        <v>0</v>
      </c>
      <c r="D196" s="76">
        <v>40</v>
      </c>
      <c r="E196" s="76">
        <v>0</v>
      </c>
      <c r="F196" s="76">
        <v>0</v>
      </c>
      <c r="G196" s="17">
        <f t="shared" si="75"/>
        <v>32</v>
      </c>
      <c r="H196" s="76">
        <v>0</v>
      </c>
      <c r="I196" s="17">
        <f t="shared" si="76"/>
        <v>8</v>
      </c>
      <c r="J196" s="76">
        <v>0</v>
      </c>
      <c r="K196" s="76">
        <v>40</v>
      </c>
      <c r="L196" s="21">
        <f t="shared" si="70"/>
        <v>0</v>
      </c>
      <c r="M196" s="76">
        <v>0</v>
      </c>
      <c r="N196" s="76">
        <v>1</v>
      </c>
      <c r="O196" s="64">
        <f t="shared" si="71"/>
        <v>26</v>
      </c>
      <c r="P196" s="77">
        <v>0</v>
      </c>
      <c r="Q196" s="63" t="s">
        <v>105</v>
      </c>
      <c r="R196" s="17">
        <f t="shared" si="72"/>
        <v>4</v>
      </c>
      <c r="S196" s="77">
        <v>0</v>
      </c>
      <c r="T196" s="76">
        <v>10</v>
      </c>
      <c r="U196" s="21">
        <f t="shared" si="73"/>
        <v>0</v>
      </c>
      <c r="V196" s="76">
        <v>4</v>
      </c>
      <c r="W196" s="76">
        <v>0</v>
      </c>
      <c r="X196" s="76">
        <v>2</v>
      </c>
      <c r="Y196" s="76">
        <f t="shared" si="77"/>
        <v>0</v>
      </c>
      <c r="Z196" s="76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18"/>
    </row>
    <row r="197" spans="1:45" s="19" customFormat="1" x14ac:dyDescent="0.25">
      <c r="A197" s="63" t="s">
        <v>106</v>
      </c>
      <c r="B197" s="76">
        <f t="shared" si="74"/>
        <v>6.5806451612903221</v>
      </c>
      <c r="C197" s="76">
        <v>2</v>
      </c>
      <c r="D197" s="76">
        <v>34</v>
      </c>
      <c r="E197" s="76">
        <v>89</v>
      </c>
      <c r="F197" s="76">
        <v>53</v>
      </c>
      <c r="G197" s="17">
        <f t="shared" si="75"/>
        <v>27</v>
      </c>
      <c r="H197" s="76">
        <v>48</v>
      </c>
      <c r="I197" s="17">
        <f t="shared" si="76"/>
        <v>7</v>
      </c>
      <c r="J197" s="76">
        <v>12</v>
      </c>
      <c r="K197" s="76">
        <v>34</v>
      </c>
      <c r="L197" s="21">
        <f t="shared" si="70"/>
        <v>60</v>
      </c>
      <c r="M197" s="76">
        <v>7</v>
      </c>
      <c r="N197" s="76">
        <v>0</v>
      </c>
      <c r="O197" s="64">
        <f t="shared" si="71"/>
        <v>22</v>
      </c>
      <c r="P197" s="77">
        <v>0</v>
      </c>
      <c r="Q197" s="63" t="s">
        <v>106</v>
      </c>
      <c r="R197" s="17">
        <f t="shared" si="72"/>
        <v>5</v>
      </c>
      <c r="S197" s="77">
        <v>0</v>
      </c>
      <c r="T197" s="76">
        <v>15</v>
      </c>
      <c r="U197" s="21">
        <f t="shared" si="73"/>
        <v>0</v>
      </c>
      <c r="V197" s="76">
        <v>0</v>
      </c>
      <c r="W197" s="76">
        <v>0</v>
      </c>
      <c r="X197" s="76">
        <v>21</v>
      </c>
      <c r="Y197" s="76">
        <f t="shared" si="77"/>
        <v>24</v>
      </c>
      <c r="Z197" s="76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18"/>
    </row>
    <row r="198" spans="1:45" s="19" customFormat="1" x14ac:dyDescent="0.25">
      <c r="A198" s="63" t="s">
        <v>107</v>
      </c>
      <c r="B198" s="76">
        <f t="shared" si="74"/>
        <v>33.870967741935488</v>
      </c>
      <c r="C198" s="76">
        <v>0</v>
      </c>
      <c r="D198" s="76">
        <v>175</v>
      </c>
      <c r="E198" s="76">
        <v>148</v>
      </c>
      <c r="F198" s="76">
        <v>163</v>
      </c>
      <c r="G198" s="17">
        <f t="shared" si="75"/>
        <v>141</v>
      </c>
      <c r="H198" s="76">
        <v>169</v>
      </c>
      <c r="I198" s="17">
        <f t="shared" si="76"/>
        <v>34</v>
      </c>
      <c r="J198" s="76">
        <v>0</v>
      </c>
      <c r="K198" s="76">
        <v>175</v>
      </c>
      <c r="L198" s="21">
        <f t="shared" si="70"/>
        <v>169</v>
      </c>
      <c r="M198" s="76">
        <v>160</v>
      </c>
      <c r="N198" s="76">
        <v>170</v>
      </c>
      <c r="O198" s="64">
        <f t="shared" si="71"/>
        <v>113</v>
      </c>
      <c r="P198" s="77">
        <v>184</v>
      </c>
      <c r="Q198" s="63" t="s">
        <v>107</v>
      </c>
      <c r="R198" s="17">
        <f t="shared" si="72"/>
        <v>18</v>
      </c>
      <c r="S198" s="77">
        <v>0</v>
      </c>
      <c r="T198" s="76">
        <v>50</v>
      </c>
      <c r="U198" s="21">
        <f t="shared" si="73"/>
        <v>184</v>
      </c>
      <c r="V198" s="76">
        <v>160</v>
      </c>
      <c r="W198" s="76">
        <v>137</v>
      </c>
      <c r="X198" s="76">
        <v>136</v>
      </c>
      <c r="Y198" s="76">
        <f t="shared" si="77"/>
        <v>159</v>
      </c>
      <c r="Z198" s="76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18"/>
    </row>
    <row r="199" spans="1:45" s="19" customFormat="1" x14ac:dyDescent="0.25">
      <c r="A199" s="63" t="s">
        <v>108</v>
      </c>
      <c r="B199" s="76">
        <f t="shared" si="74"/>
        <v>16.645161290322584</v>
      </c>
      <c r="C199" s="76">
        <v>0</v>
      </c>
      <c r="D199" s="76">
        <v>86</v>
      </c>
      <c r="E199" s="76">
        <v>70</v>
      </c>
      <c r="F199" s="76">
        <v>83</v>
      </c>
      <c r="G199" s="17">
        <f t="shared" si="75"/>
        <v>69</v>
      </c>
      <c r="H199" s="76">
        <v>83</v>
      </c>
      <c r="I199" s="17">
        <f t="shared" si="76"/>
        <v>17</v>
      </c>
      <c r="J199" s="76">
        <v>0</v>
      </c>
      <c r="K199" s="76">
        <v>86</v>
      </c>
      <c r="L199" s="21">
        <f t="shared" si="70"/>
        <v>83</v>
      </c>
      <c r="M199" s="76">
        <v>80</v>
      </c>
      <c r="N199" s="76">
        <v>81</v>
      </c>
      <c r="O199" s="64">
        <f t="shared" si="71"/>
        <v>55</v>
      </c>
      <c r="P199" s="77">
        <v>41</v>
      </c>
      <c r="Q199" s="63" t="s">
        <v>108</v>
      </c>
      <c r="R199" s="17">
        <f t="shared" si="72"/>
        <v>25</v>
      </c>
      <c r="S199" s="77">
        <v>0</v>
      </c>
      <c r="T199" s="76">
        <v>70</v>
      </c>
      <c r="U199" s="21">
        <f t="shared" si="73"/>
        <v>41</v>
      </c>
      <c r="V199" s="76">
        <v>29</v>
      </c>
      <c r="W199" s="76">
        <v>24</v>
      </c>
      <c r="X199" s="76">
        <v>38</v>
      </c>
      <c r="Y199" s="76">
        <f t="shared" si="77"/>
        <v>41</v>
      </c>
      <c r="Z199" s="76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18"/>
    </row>
    <row r="200" spans="1:45" s="19" customFormat="1" x14ac:dyDescent="0.25">
      <c r="A200" s="63" t="s">
        <v>109</v>
      </c>
      <c r="B200" s="76">
        <f t="shared" si="74"/>
        <v>15.483870967741936</v>
      </c>
      <c r="C200" s="76">
        <v>10</v>
      </c>
      <c r="D200" s="76">
        <v>80</v>
      </c>
      <c r="E200" s="76">
        <v>189</v>
      </c>
      <c r="F200" s="76">
        <v>322</v>
      </c>
      <c r="G200" s="17">
        <f t="shared" si="75"/>
        <v>65</v>
      </c>
      <c r="H200" s="76">
        <v>194</v>
      </c>
      <c r="I200" s="17">
        <f t="shared" si="76"/>
        <v>15</v>
      </c>
      <c r="J200" s="76">
        <v>39</v>
      </c>
      <c r="K200" s="76">
        <v>80</v>
      </c>
      <c r="L200" s="21">
        <f t="shared" si="70"/>
        <v>233</v>
      </c>
      <c r="M200" s="76">
        <v>211</v>
      </c>
      <c r="N200" s="76">
        <v>267</v>
      </c>
      <c r="O200" s="64">
        <f t="shared" si="71"/>
        <v>52</v>
      </c>
      <c r="P200" s="77">
        <v>162</v>
      </c>
      <c r="Q200" s="63" t="s">
        <v>109</v>
      </c>
      <c r="R200" s="17">
        <f t="shared" si="72"/>
        <v>21</v>
      </c>
      <c r="S200" s="77">
        <v>14</v>
      </c>
      <c r="T200" s="76">
        <v>60</v>
      </c>
      <c r="U200" s="21">
        <f t="shared" si="73"/>
        <v>176</v>
      </c>
      <c r="V200" s="76">
        <v>100</v>
      </c>
      <c r="W200" s="76">
        <v>140</v>
      </c>
      <c r="X200" s="76">
        <v>106</v>
      </c>
      <c r="Y200" s="76">
        <f t="shared" si="77"/>
        <v>93</v>
      </c>
      <c r="Z200" s="76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18"/>
    </row>
    <row r="201" spans="1:45" s="19" customFormat="1" x14ac:dyDescent="0.25">
      <c r="A201" s="63" t="s">
        <v>110</v>
      </c>
      <c r="B201" s="76">
        <f t="shared" si="74"/>
        <v>1.935483870967742</v>
      </c>
      <c r="C201" s="76">
        <v>0</v>
      </c>
      <c r="D201" s="76">
        <v>10</v>
      </c>
      <c r="E201" s="76">
        <v>4</v>
      </c>
      <c r="F201" s="76">
        <v>9</v>
      </c>
      <c r="G201" s="17">
        <f t="shared" si="75"/>
        <v>8</v>
      </c>
      <c r="H201" s="76">
        <v>10</v>
      </c>
      <c r="I201" s="17">
        <f t="shared" si="76"/>
        <v>2</v>
      </c>
      <c r="J201" s="76">
        <v>1</v>
      </c>
      <c r="K201" s="76">
        <v>10</v>
      </c>
      <c r="L201" s="21">
        <f t="shared" si="70"/>
        <v>11</v>
      </c>
      <c r="M201" s="76">
        <v>32</v>
      </c>
      <c r="N201" s="76">
        <v>17</v>
      </c>
      <c r="O201" s="64">
        <f t="shared" si="71"/>
        <v>6</v>
      </c>
      <c r="P201" s="77">
        <v>12</v>
      </c>
      <c r="Q201" s="63" t="s">
        <v>110</v>
      </c>
      <c r="R201" s="17">
        <f t="shared" si="72"/>
        <v>2</v>
      </c>
      <c r="S201" s="77">
        <v>0</v>
      </c>
      <c r="T201" s="76">
        <v>5</v>
      </c>
      <c r="U201" s="21">
        <f t="shared" si="73"/>
        <v>12</v>
      </c>
      <c r="V201" s="76">
        <v>4</v>
      </c>
      <c r="W201" s="76">
        <v>6</v>
      </c>
      <c r="X201" s="76">
        <v>11</v>
      </c>
      <c r="Y201" s="76">
        <f t="shared" si="77"/>
        <v>7</v>
      </c>
      <c r="Z201" s="76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18"/>
    </row>
    <row r="202" spans="1:45" s="19" customFormat="1" x14ac:dyDescent="0.25">
      <c r="A202" s="63" t="s">
        <v>111</v>
      </c>
      <c r="B202" s="76">
        <f t="shared" si="74"/>
        <v>4.8387096774193541</v>
      </c>
      <c r="C202" s="76">
        <v>0</v>
      </c>
      <c r="D202" s="76">
        <v>25</v>
      </c>
      <c r="E202" s="76">
        <v>0</v>
      </c>
      <c r="F202" s="76">
        <v>0</v>
      </c>
      <c r="G202" s="17">
        <f t="shared" si="75"/>
        <v>20</v>
      </c>
      <c r="H202" s="76">
        <v>0</v>
      </c>
      <c r="I202" s="17">
        <f t="shared" si="76"/>
        <v>5</v>
      </c>
      <c r="J202" s="76">
        <v>0</v>
      </c>
      <c r="K202" s="76">
        <v>25</v>
      </c>
      <c r="L202" s="21">
        <f t="shared" si="70"/>
        <v>0</v>
      </c>
      <c r="M202" s="76">
        <v>0</v>
      </c>
      <c r="N202" s="76">
        <v>0</v>
      </c>
      <c r="O202" s="64">
        <f t="shared" si="71"/>
        <v>16</v>
      </c>
      <c r="P202" s="77">
        <v>0</v>
      </c>
      <c r="Q202" s="63" t="s">
        <v>111</v>
      </c>
      <c r="R202" s="17">
        <f t="shared" si="72"/>
        <v>7</v>
      </c>
      <c r="S202" s="77">
        <v>0</v>
      </c>
      <c r="T202" s="76">
        <v>20</v>
      </c>
      <c r="U202" s="21">
        <f t="shared" si="73"/>
        <v>0</v>
      </c>
      <c r="V202" s="76">
        <v>0</v>
      </c>
      <c r="W202" s="76">
        <v>0</v>
      </c>
      <c r="X202" s="76">
        <v>0</v>
      </c>
      <c r="Y202" s="76">
        <f t="shared" si="77"/>
        <v>0</v>
      </c>
      <c r="Z202" s="76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18"/>
    </row>
    <row r="203" spans="1:45" s="19" customFormat="1" hidden="1" x14ac:dyDescent="0.25">
      <c r="A203" s="63" t="s">
        <v>112</v>
      </c>
      <c r="B203" s="76">
        <f>(D203/31)*6</f>
        <v>14.516129032258064</v>
      </c>
      <c r="C203" s="76">
        <v>0</v>
      </c>
      <c r="D203" s="76">
        <v>75</v>
      </c>
      <c r="E203" s="76">
        <v>0</v>
      </c>
      <c r="F203" s="76">
        <v>0</v>
      </c>
      <c r="G203" s="17">
        <f>ROUND(((K203/31)*25),0)</f>
        <v>8</v>
      </c>
      <c r="H203" s="76">
        <v>0</v>
      </c>
      <c r="I203" s="17">
        <f>ROUND(((K203/31)*6),0)</f>
        <v>2</v>
      </c>
      <c r="J203" s="76">
        <v>0</v>
      </c>
      <c r="K203" s="76">
        <v>10</v>
      </c>
      <c r="L203" s="21">
        <f>H203+J203</f>
        <v>0</v>
      </c>
      <c r="M203" s="76">
        <v>0</v>
      </c>
      <c r="N203" s="76">
        <v>0</v>
      </c>
      <c r="O203" s="64">
        <f t="shared" si="71"/>
        <v>6</v>
      </c>
      <c r="P203" s="77">
        <v>0</v>
      </c>
      <c r="Q203" s="63"/>
      <c r="R203" s="17"/>
      <c r="S203" s="76"/>
      <c r="T203" s="76"/>
      <c r="U203" s="21"/>
      <c r="V203" s="76"/>
      <c r="W203" s="76"/>
      <c r="X203" s="76"/>
      <c r="Y203" s="76"/>
      <c r="Z203" s="76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18"/>
    </row>
    <row r="204" spans="1:45" s="19" customFormat="1" x14ac:dyDescent="0.25">
      <c r="A204" s="63" t="s">
        <v>113</v>
      </c>
      <c r="B204" s="76">
        <f t="shared" si="74"/>
        <v>1.935483870967742</v>
      </c>
      <c r="C204" s="76">
        <v>0</v>
      </c>
      <c r="D204" s="76">
        <v>10</v>
      </c>
      <c r="E204" s="76">
        <v>0</v>
      </c>
      <c r="F204" s="76">
        <v>0</v>
      </c>
      <c r="G204" s="17">
        <f t="shared" si="75"/>
        <v>60</v>
      </c>
      <c r="H204" s="76">
        <v>0</v>
      </c>
      <c r="I204" s="17">
        <f t="shared" si="76"/>
        <v>15</v>
      </c>
      <c r="J204" s="76">
        <v>0</v>
      </c>
      <c r="K204" s="76">
        <v>75</v>
      </c>
      <c r="L204" s="21">
        <f t="shared" si="70"/>
        <v>0</v>
      </c>
      <c r="M204" s="76">
        <v>0</v>
      </c>
      <c r="N204" s="76">
        <v>0</v>
      </c>
      <c r="O204" s="64">
        <f t="shared" si="71"/>
        <v>48</v>
      </c>
      <c r="P204" s="77">
        <v>0</v>
      </c>
      <c r="Q204" s="63" t="s">
        <v>113</v>
      </c>
      <c r="R204" s="17">
        <f>ROUND((T204/31)*11,0)</f>
        <v>32</v>
      </c>
      <c r="S204" s="77">
        <v>0</v>
      </c>
      <c r="T204" s="76">
        <v>90</v>
      </c>
      <c r="U204" s="21">
        <f>S204+P204</f>
        <v>0</v>
      </c>
      <c r="V204" s="76">
        <v>15</v>
      </c>
      <c r="W204" s="76">
        <v>35</v>
      </c>
      <c r="X204" s="76">
        <v>42</v>
      </c>
      <c r="Y204" s="76">
        <f>Y172+Y361</f>
        <v>35</v>
      </c>
      <c r="Z204" s="76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18"/>
    </row>
    <row r="205" spans="1:45" s="19" customFormat="1" x14ac:dyDescent="0.25">
      <c r="A205" s="63" t="s">
        <v>114</v>
      </c>
      <c r="B205" s="76">
        <f t="shared" si="74"/>
        <v>1.935483870967742</v>
      </c>
      <c r="C205" s="76">
        <v>0</v>
      </c>
      <c r="D205" s="76">
        <v>10</v>
      </c>
      <c r="E205" s="76">
        <v>0</v>
      </c>
      <c r="F205" s="76">
        <v>0</v>
      </c>
      <c r="G205" s="17">
        <f t="shared" si="75"/>
        <v>8</v>
      </c>
      <c r="H205" s="76">
        <v>0</v>
      </c>
      <c r="I205" s="17">
        <f t="shared" si="76"/>
        <v>2</v>
      </c>
      <c r="J205" s="76">
        <v>0</v>
      </c>
      <c r="K205" s="76">
        <v>10</v>
      </c>
      <c r="L205" s="21">
        <f t="shared" si="70"/>
        <v>0</v>
      </c>
      <c r="M205" s="76">
        <v>0</v>
      </c>
      <c r="N205" s="76">
        <v>0</v>
      </c>
      <c r="O205" s="64">
        <f t="shared" si="71"/>
        <v>6</v>
      </c>
      <c r="P205" s="77">
        <v>0</v>
      </c>
      <c r="Q205" s="63" t="s">
        <v>114</v>
      </c>
      <c r="R205" s="17">
        <f>ROUND((T205/31)*11,0)</f>
        <v>4</v>
      </c>
      <c r="S205" s="77">
        <v>0</v>
      </c>
      <c r="T205" s="95">
        <v>10</v>
      </c>
      <c r="U205" s="21">
        <f>S205+P205</f>
        <v>0</v>
      </c>
      <c r="V205" s="76">
        <v>0</v>
      </c>
      <c r="W205" s="76">
        <v>11</v>
      </c>
      <c r="X205" s="76">
        <v>13</v>
      </c>
      <c r="Y205" s="76">
        <f>Y173+Y362</f>
        <v>4</v>
      </c>
      <c r="Z205" s="76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18"/>
    </row>
    <row r="206" spans="1:45" s="19" customFormat="1" x14ac:dyDescent="0.25">
      <c r="A206" s="63" t="str">
        <f>Q206</f>
        <v>Exames oftalmológicos</v>
      </c>
      <c r="B206" s="76"/>
      <c r="C206" s="76"/>
      <c r="D206" s="76"/>
      <c r="E206" s="76"/>
      <c r="F206" s="76"/>
      <c r="G206" s="17"/>
      <c r="H206" s="76"/>
      <c r="I206" s="17"/>
      <c r="J206" s="76"/>
      <c r="K206" s="76"/>
      <c r="L206" s="21"/>
      <c r="M206" s="76"/>
      <c r="N206" s="76"/>
      <c r="O206" s="64"/>
      <c r="P206" s="77"/>
      <c r="Q206" s="65" t="s">
        <v>133</v>
      </c>
      <c r="R206" s="66"/>
      <c r="S206" s="93"/>
      <c r="T206" s="96">
        <v>0</v>
      </c>
      <c r="U206" s="42"/>
      <c r="V206" s="76">
        <v>44</v>
      </c>
      <c r="W206" s="76">
        <v>825</v>
      </c>
      <c r="X206" s="76">
        <v>493</v>
      </c>
      <c r="Y206" s="76">
        <v>1656</v>
      </c>
      <c r="Z206" s="76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18"/>
    </row>
    <row r="207" spans="1:45" s="19" customFormat="1" x14ac:dyDescent="0.25">
      <c r="A207" s="63" t="s">
        <v>115</v>
      </c>
      <c r="B207" s="76">
        <f t="shared" si="74"/>
        <v>18.774193548387096</v>
      </c>
      <c r="C207" s="76">
        <v>14</v>
      </c>
      <c r="D207" s="76">
        <v>97</v>
      </c>
      <c r="E207" s="76">
        <v>78</v>
      </c>
      <c r="F207" s="76">
        <v>95</v>
      </c>
      <c r="G207" s="17">
        <f t="shared" si="75"/>
        <v>78</v>
      </c>
      <c r="H207" s="76">
        <v>69</v>
      </c>
      <c r="I207" s="17">
        <f t="shared" si="76"/>
        <v>19</v>
      </c>
      <c r="J207" s="76">
        <v>21</v>
      </c>
      <c r="K207" s="76">
        <v>97</v>
      </c>
      <c r="L207" s="21">
        <f t="shared" si="70"/>
        <v>90</v>
      </c>
      <c r="M207" s="76">
        <v>73</v>
      </c>
      <c r="N207" s="76">
        <v>81</v>
      </c>
      <c r="O207" s="64">
        <f t="shared" si="71"/>
        <v>63</v>
      </c>
      <c r="P207" s="77">
        <v>50</v>
      </c>
      <c r="Q207" s="63" t="s">
        <v>115</v>
      </c>
      <c r="R207" s="17">
        <f>ROUND((T207/31)*11,0)</f>
        <v>25</v>
      </c>
      <c r="S207" s="77">
        <v>13</v>
      </c>
      <c r="T207" s="97">
        <v>70</v>
      </c>
      <c r="U207" s="21">
        <f>S207+P207</f>
        <v>63</v>
      </c>
      <c r="V207" s="76">
        <v>37</v>
      </c>
      <c r="W207" s="76">
        <v>38</v>
      </c>
      <c r="X207" s="76">
        <v>47</v>
      </c>
      <c r="Y207" s="76">
        <f>Y175+Y363</f>
        <v>55</v>
      </c>
      <c r="Z207" s="76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18"/>
    </row>
    <row r="208" spans="1:45" s="19" customFormat="1" x14ac:dyDescent="0.25">
      <c r="A208" s="63" t="s">
        <v>116</v>
      </c>
      <c r="B208" s="76">
        <f t="shared" si="74"/>
        <v>16.258064516129032</v>
      </c>
      <c r="C208" s="76">
        <v>5</v>
      </c>
      <c r="D208" s="76">
        <v>84</v>
      </c>
      <c r="E208" s="76">
        <v>98</v>
      </c>
      <c r="F208" s="76">
        <v>100</v>
      </c>
      <c r="G208" s="17">
        <f t="shared" si="75"/>
        <v>68</v>
      </c>
      <c r="H208" s="76">
        <v>174</v>
      </c>
      <c r="I208" s="17">
        <f t="shared" si="76"/>
        <v>16</v>
      </c>
      <c r="J208" s="76">
        <v>17</v>
      </c>
      <c r="K208" s="76">
        <v>84</v>
      </c>
      <c r="L208" s="21">
        <f t="shared" si="70"/>
        <v>191</v>
      </c>
      <c r="M208" s="76">
        <v>88</v>
      </c>
      <c r="N208" s="76">
        <v>107</v>
      </c>
      <c r="O208" s="64">
        <f t="shared" si="71"/>
        <v>54</v>
      </c>
      <c r="P208" s="77">
        <v>57</v>
      </c>
      <c r="Q208" s="63" t="s">
        <v>116</v>
      </c>
      <c r="R208" s="17">
        <f>ROUND((T208/31)*11,0)</f>
        <v>18</v>
      </c>
      <c r="S208" s="77">
        <v>10</v>
      </c>
      <c r="T208" s="76">
        <v>50</v>
      </c>
      <c r="U208" s="21">
        <f>S208+P208</f>
        <v>67</v>
      </c>
      <c r="V208" s="76">
        <v>43</v>
      </c>
      <c r="W208" s="76">
        <v>8</v>
      </c>
      <c r="X208" s="76">
        <v>4</v>
      </c>
      <c r="Y208" s="76">
        <f>Y176+Y364</f>
        <v>0</v>
      </c>
      <c r="Z208" s="76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18"/>
    </row>
    <row r="209" spans="1:45" s="19" customFormat="1" x14ac:dyDescent="0.25">
      <c r="A209" s="63" t="s">
        <v>117</v>
      </c>
      <c r="B209" s="76">
        <f t="shared" si="74"/>
        <v>17.032258064516128</v>
      </c>
      <c r="C209" s="76">
        <v>9</v>
      </c>
      <c r="D209" s="76">
        <v>88</v>
      </c>
      <c r="E209" s="76">
        <v>67</v>
      </c>
      <c r="F209" s="76">
        <v>83</v>
      </c>
      <c r="G209" s="17">
        <f t="shared" si="75"/>
        <v>71</v>
      </c>
      <c r="H209" s="76">
        <v>76</v>
      </c>
      <c r="I209" s="17">
        <f t="shared" si="76"/>
        <v>17</v>
      </c>
      <c r="J209" s="76">
        <v>17</v>
      </c>
      <c r="K209" s="76">
        <v>88</v>
      </c>
      <c r="L209" s="21">
        <f t="shared" si="70"/>
        <v>93</v>
      </c>
      <c r="M209" s="76">
        <v>69</v>
      </c>
      <c r="N209" s="76">
        <v>84</v>
      </c>
      <c r="O209" s="64">
        <f t="shared" si="71"/>
        <v>57</v>
      </c>
      <c r="P209" s="77">
        <v>50</v>
      </c>
      <c r="Q209" s="63" t="s">
        <v>117</v>
      </c>
      <c r="R209" s="17">
        <f>ROUND((T209/31)*11,0)</f>
        <v>18</v>
      </c>
      <c r="S209" s="77">
        <v>0</v>
      </c>
      <c r="T209" s="76">
        <v>50</v>
      </c>
      <c r="U209" s="21">
        <f>S209+P209</f>
        <v>50</v>
      </c>
      <c r="V209" s="76">
        <v>51</v>
      </c>
      <c r="W209" s="76">
        <v>57</v>
      </c>
      <c r="X209" s="76">
        <v>64</v>
      </c>
      <c r="Y209" s="76">
        <f>Y177+Y365</f>
        <v>55</v>
      </c>
      <c r="Z209" s="76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18"/>
    </row>
    <row r="210" spans="1:45" s="19" customFormat="1" hidden="1" x14ac:dyDescent="0.25">
      <c r="A210" s="63" t="s">
        <v>118</v>
      </c>
      <c r="B210" s="76">
        <f t="shared" si="74"/>
        <v>1.935483870967742</v>
      </c>
      <c r="C210" s="76">
        <v>0</v>
      </c>
      <c r="D210" s="76">
        <v>10</v>
      </c>
      <c r="E210" s="76">
        <v>0</v>
      </c>
      <c r="F210" s="76">
        <v>0</v>
      </c>
      <c r="G210" s="17">
        <f t="shared" si="75"/>
        <v>8</v>
      </c>
      <c r="H210" s="76">
        <v>0</v>
      </c>
      <c r="I210" s="17">
        <f t="shared" si="76"/>
        <v>2</v>
      </c>
      <c r="J210" s="76">
        <v>0</v>
      </c>
      <c r="K210" s="76">
        <v>10</v>
      </c>
      <c r="L210" s="21">
        <f t="shared" si="70"/>
        <v>0</v>
      </c>
      <c r="M210" s="76">
        <v>0</v>
      </c>
      <c r="N210" s="76">
        <v>0</v>
      </c>
      <c r="O210" s="64">
        <f t="shared" si="71"/>
        <v>6</v>
      </c>
      <c r="P210" s="77">
        <v>0</v>
      </c>
      <c r="Q210" s="63"/>
      <c r="R210" s="17"/>
      <c r="S210" s="76"/>
      <c r="T210" s="76"/>
      <c r="U210" s="21"/>
      <c r="V210" s="76"/>
      <c r="W210" s="76"/>
      <c r="X210" s="76"/>
      <c r="Y210" s="76"/>
      <c r="Z210" s="76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18"/>
    </row>
    <row r="211" spans="1:45" s="19" customFormat="1" x14ac:dyDescent="0.25">
      <c r="A211" s="63" t="s">
        <v>119</v>
      </c>
      <c r="B211" s="76">
        <f t="shared" si="74"/>
        <v>1.935483870967742</v>
      </c>
      <c r="C211" s="76">
        <v>0</v>
      </c>
      <c r="D211" s="76">
        <v>10</v>
      </c>
      <c r="E211" s="76">
        <v>0</v>
      </c>
      <c r="F211" s="76">
        <v>9</v>
      </c>
      <c r="G211" s="17">
        <f t="shared" si="75"/>
        <v>8</v>
      </c>
      <c r="H211" s="76">
        <v>7</v>
      </c>
      <c r="I211" s="17">
        <f t="shared" si="76"/>
        <v>2</v>
      </c>
      <c r="J211" s="76">
        <v>0</v>
      </c>
      <c r="K211" s="76">
        <v>10</v>
      </c>
      <c r="L211" s="21">
        <f t="shared" si="70"/>
        <v>7</v>
      </c>
      <c r="M211" s="76">
        <v>0</v>
      </c>
      <c r="N211" s="76">
        <v>0</v>
      </c>
      <c r="O211" s="64">
        <f t="shared" si="71"/>
        <v>6</v>
      </c>
      <c r="P211" s="77">
        <v>0</v>
      </c>
      <c r="Q211" s="63" t="s">
        <v>119</v>
      </c>
      <c r="R211" s="17">
        <f t="shared" ref="R211:R220" si="78">ROUND((T211/31)*11,0)</f>
        <v>2</v>
      </c>
      <c r="S211" s="77">
        <v>0</v>
      </c>
      <c r="T211" s="76">
        <v>5</v>
      </c>
      <c r="U211" s="21">
        <f t="shared" ref="U211:U220" si="79">S211+P211</f>
        <v>0</v>
      </c>
      <c r="V211" s="76">
        <v>0</v>
      </c>
      <c r="W211" s="76">
        <v>0</v>
      </c>
      <c r="X211" s="76">
        <v>0</v>
      </c>
      <c r="Y211" s="76">
        <f>Y179+Y366</f>
        <v>0</v>
      </c>
      <c r="Z211" s="76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18"/>
    </row>
    <row r="212" spans="1:45" s="19" customFormat="1" x14ac:dyDescent="0.25">
      <c r="A212" s="27" t="str">
        <f>Q212</f>
        <v>Punção Aspirativa por Agulha Fina (PAAF): Tireóide</v>
      </c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 s="30"/>
      <c r="Q212" s="63" t="s">
        <v>120</v>
      </c>
      <c r="R212" s="17">
        <f t="shared" si="78"/>
        <v>2</v>
      </c>
      <c r="S212" s="77">
        <v>0</v>
      </c>
      <c r="T212" s="76">
        <v>5</v>
      </c>
      <c r="U212" s="21">
        <f t="shared" si="79"/>
        <v>0</v>
      </c>
      <c r="V212" s="76">
        <v>0</v>
      </c>
      <c r="W212" s="76">
        <v>0</v>
      </c>
      <c r="X212" s="76">
        <v>0</v>
      </c>
      <c r="Y212" s="76">
        <f t="shared" ref="Y212:Y220" si="80">Y180+Y367</f>
        <v>0</v>
      </c>
      <c r="Z212" s="76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18"/>
    </row>
    <row r="213" spans="1:45" s="19" customFormat="1" x14ac:dyDescent="0.25">
      <c r="A213" s="63" t="s">
        <v>121</v>
      </c>
      <c r="B213" s="76">
        <f t="shared" si="74"/>
        <v>1.935483870967742</v>
      </c>
      <c r="C213" s="76">
        <v>0</v>
      </c>
      <c r="D213" s="76">
        <v>10</v>
      </c>
      <c r="E213" s="76">
        <v>0</v>
      </c>
      <c r="F213" s="76">
        <v>8</v>
      </c>
      <c r="G213" s="17">
        <f t="shared" si="75"/>
        <v>8</v>
      </c>
      <c r="H213" s="76">
        <v>9</v>
      </c>
      <c r="I213" s="17">
        <f t="shared" si="76"/>
        <v>2</v>
      </c>
      <c r="J213" s="76">
        <v>0</v>
      </c>
      <c r="K213" s="76">
        <v>10</v>
      </c>
      <c r="L213" s="21">
        <f t="shared" si="70"/>
        <v>9</v>
      </c>
      <c r="M213" s="76">
        <v>0</v>
      </c>
      <c r="N213" s="76">
        <v>0</v>
      </c>
      <c r="O213" s="64">
        <f t="shared" ref="O213:O220" si="81">ROUND((K213/31)*20,0)</f>
        <v>6</v>
      </c>
      <c r="P213" s="77">
        <v>0</v>
      </c>
      <c r="Q213" s="63" t="s">
        <v>121</v>
      </c>
      <c r="R213" s="17">
        <f t="shared" si="78"/>
        <v>2</v>
      </c>
      <c r="S213" s="77">
        <v>0</v>
      </c>
      <c r="T213" s="76">
        <v>5</v>
      </c>
      <c r="U213" s="21">
        <f t="shared" si="79"/>
        <v>0</v>
      </c>
      <c r="V213" s="76">
        <v>0</v>
      </c>
      <c r="W213" s="76">
        <v>0</v>
      </c>
      <c r="X213" s="76">
        <v>0</v>
      </c>
      <c r="Y213" s="76">
        <f t="shared" si="80"/>
        <v>1</v>
      </c>
      <c r="Z213" s="76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18"/>
    </row>
    <row r="214" spans="1:45" s="19" customFormat="1" x14ac:dyDescent="0.25">
      <c r="A214" s="63" t="s">
        <v>122</v>
      </c>
      <c r="B214" s="76">
        <f t="shared" si="74"/>
        <v>98.903225806451616</v>
      </c>
      <c r="C214" s="76">
        <v>39</v>
      </c>
      <c r="D214" s="76">
        <v>511</v>
      </c>
      <c r="E214" s="76">
        <v>658</v>
      </c>
      <c r="F214" s="76">
        <v>748</v>
      </c>
      <c r="G214" s="17">
        <f t="shared" si="75"/>
        <v>412</v>
      </c>
      <c r="H214" s="76">
        <v>583</v>
      </c>
      <c r="I214" s="17">
        <f t="shared" si="76"/>
        <v>99</v>
      </c>
      <c r="J214" s="76">
        <v>64</v>
      </c>
      <c r="K214" s="76">
        <v>511</v>
      </c>
      <c r="L214" s="21">
        <f t="shared" si="70"/>
        <v>647</v>
      </c>
      <c r="M214" s="76">
        <v>714</v>
      </c>
      <c r="N214" s="76">
        <v>584</v>
      </c>
      <c r="O214" s="64">
        <f t="shared" si="81"/>
        <v>330</v>
      </c>
      <c r="P214" s="77">
        <v>322</v>
      </c>
      <c r="Q214" s="63" t="s">
        <v>122</v>
      </c>
      <c r="R214" s="17">
        <f t="shared" si="78"/>
        <v>53</v>
      </c>
      <c r="S214" s="77">
        <v>5</v>
      </c>
      <c r="T214" s="76">
        <v>150</v>
      </c>
      <c r="U214" s="21">
        <f t="shared" si="79"/>
        <v>327</v>
      </c>
      <c r="V214" s="76">
        <v>333</v>
      </c>
      <c r="W214" s="76">
        <v>360</v>
      </c>
      <c r="X214" s="76">
        <v>323</v>
      </c>
      <c r="Y214" s="76">
        <f t="shared" si="80"/>
        <v>339</v>
      </c>
      <c r="Z214" s="76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18"/>
    </row>
    <row r="215" spans="1:45" s="19" customFormat="1" x14ac:dyDescent="0.25">
      <c r="A215" s="63" t="s">
        <v>123</v>
      </c>
      <c r="B215" s="76">
        <f t="shared" si="74"/>
        <v>47.806451612903224</v>
      </c>
      <c r="C215" s="76">
        <v>15</v>
      </c>
      <c r="D215" s="76">
        <v>247</v>
      </c>
      <c r="E215" s="76">
        <v>267</v>
      </c>
      <c r="F215" s="76">
        <v>327</v>
      </c>
      <c r="G215" s="17">
        <f t="shared" si="75"/>
        <v>199</v>
      </c>
      <c r="H215" s="76">
        <v>247</v>
      </c>
      <c r="I215" s="17">
        <f t="shared" si="76"/>
        <v>48</v>
      </c>
      <c r="J215" s="76">
        <v>47</v>
      </c>
      <c r="K215" s="76">
        <v>247</v>
      </c>
      <c r="L215" s="21">
        <f t="shared" si="70"/>
        <v>294</v>
      </c>
      <c r="M215" s="76">
        <v>306</v>
      </c>
      <c r="N215" s="76">
        <v>279</v>
      </c>
      <c r="O215" s="64">
        <f t="shared" si="81"/>
        <v>159</v>
      </c>
      <c r="P215" s="77">
        <v>160</v>
      </c>
      <c r="Q215" s="63" t="s">
        <v>123</v>
      </c>
      <c r="R215" s="17">
        <f t="shared" si="78"/>
        <v>53</v>
      </c>
      <c r="S215" s="77">
        <v>19</v>
      </c>
      <c r="T215" s="76">
        <v>150</v>
      </c>
      <c r="U215" s="21">
        <f t="shared" si="79"/>
        <v>179</v>
      </c>
      <c r="V215" s="76">
        <v>115</v>
      </c>
      <c r="W215" s="76">
        <v>0</v>
      </c>
      <c r="X215" s="76">
        <v>201</v>
      </c>
      <c r="Y215" s="76">
        <f t="shared" si="80"/>
        <v>224</v>
      </c>
      <c r="Z215" s="76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18"/>
    </row>
    <row r="216" spans="1:45" s="19" customFormat="1" x14ac:dyDescent="0.25">
      <c r="A216" s="63" t="s">
        <v>124</v>
      </c>
      <c r="B216" s="76">
        <f t="shared" si="74"/>
        <v>12</v>
      </c>
      <c r="C216" s="76">
        <v>0</v>
      </c>
      <c r="D216" s="76">
        <v>62</v>
      </c>
      <c r="E216" s="76">
        <v>50</v>
      </c>
      <c r="F216" s="76">
        <v>54</v>
      </c>
      <c r="G216" s="17">
        <f t="shared" si="75"/>
        <v>50</v>
      </c>
      <c r="H216" s="76">
        <v>43</v>
      </c>
      <c r="I216" s="17">
        <f t="shared" si="76"/>
        <v>12</v>
      </c>
      <c r="J216" s="76">
        <v>2</v>
      </c>
      <c r="K216" s="76">
        <v>62</v>
      </c>
      <c r="L216" s="21">
        <f t="shared" si="70"/>
        <v>45</v>
      </c>
      <c r="M216" s="76">
        <v>58</v>
      </c>
      <c r="N216" s="76">
        <v>58</v>
      </c>
      <c r="O216" s="64">
        <f t="shared" si="81"/>
        <v>40</v>
      </c>
      <c r="P216" s="77">
        <v>45</v>
      </c>
      <c r="Q216" s="63" t="s">
        <v>124</v>
      </c>
      <c r="R216" s="17">
        <f t="shared" si="78"/>
        <v>14</v>
      </c>
      <c r="S216" s="77">
        <v>3</v>
      </c>
      <c r="T216" s="76">
        <v>40</v>
      </c>
      <c r="U216" s="21">
        <f t="shared" si="79"/>
        <v>48</v>
      </c>
      <c r="V216" s="76">
        <v>36</v>
      </c>
      <c r="W216" s="76">
        <v>30</v>
      </c>
      <c r="X216" s="76">
        <v>30</v>
      </c>
      <c r="Y216" s="76">
        <f t="shared" si="80"/>
        <v>40</v>
      </c>
      <c r="Z216" s="76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18"/>
    </row>
    <row r="217" spans="1:45" s="19" customFormat="1" x14ac:dyDescent="0.25">
      <c r="A217" s="63" t="s">
        <v>125</v>
      </c>
      <c r="B217" s="76">
        <f t="shared" si="74"/>
        <v>54</v>
      </c>
      <c r="C217" s="76">
        <v>33</v>
      </c>
      <c r="D217" s="76">
        <v>279</v>
      </c>
      <c r="E217" s="76">
        <v>324</v>
      </c>
      <c r="F217" s="76">
        <v>393</v>
      </c>
      <c r="G217" s="17">
        <f t="shared" si="75"/>
        <v>225</v>
      </c>
      <c r="H217" s="76">
        <v>284</v>
      </c>
      <c r="I217" s="17">
        <f t="shared" si="76"/>
        <v>54</v>
      </c>
      <c r="J217" s="76">
        <v>38</v>
      </c>
      <c r="K217" s="76">
        <v>279</v>
      </c>
      <c r="L217" s="21">
        <f t="shared" si="70"/>
        <v>322</v>
      </c>
      <c r="M217" s="76">
        <v>337</v>
      </c>
      <c r="N217" s="76">
        <v>412</v>
      </c>
      <c r="O217" s="64">
        <f t="shared" si="81"/>
        <v>180</v>
      </c>
      <c r="P217" s="77">
        <v>217</v>
      </c>
      <c r="Q217" s="63" t="s">
        <v>125</v>
      </c>
      <c r="R217" s="17">
        <f t="shared" si="78"/>
        <v>106</v>
      </c>
      <c r="S217" s="77">
        <v>39</v>
      </c>
      <c r="T217" s="76">
        <v>300</v>
      </c>
      <c r="U217" s="21">
        <f t="shared" si="79"/>
        <v>256</v>
      </c>
      <c r="V217" s="76">
        <v>133</v>
      </c>
      <c r="W217" s="76">
        <v>81</v>
      </c>
      <c r="X217" s="76">
        <v>149</v>
      </c>
      <c r="Y217" s="76">
        <f t="shared" si="80"/>
        <v>225</v>
      </c>
      <c r="Z217" s="76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18"/>
    </row>
    <row r="218" spans="1:45" s="19" customFormat="1" x14ac:dyDescent="0.25">
      <c r="A218" s="63" t="s">
        <v>126</v>
      </c>
      <c r="B218" s="76">
        <f t="shared" si="74"/>
        <v>71.032258064516128</v>
      </c>
      <c r="C218" s="76">
        <v>28</v>
      </c>
      <c r="D218" s="76">
        <v>367</v>
      </c>
      <c r="E218" s="76">
        <v>386</v>
      </c>
      <c r="F218" s="76">
        <v>356</v>
      </c>
      <c r="G218" s="17">
        <f t="shared" si="75"/>
        <v>296</v>
      </c>
      <c r="H218" s="76">
        <v>366</v>
      </c>
      <c r="I218" s="17">
        <f t="shared" si="76"/>
        <v>71</v>
      </c>
      <c r="J218" s="76">
        <v>64</v>
      </c>
      <c r="K218" s="76">
        <v>367</v>
      </c>
      <c r="L218" s="21">
        <f t="shared" si="70"/>
        <v>430</v>
      </c>
      <c r="M218" s="76">
        <v>357</v>
      </c>
      <c r="N218" s="76">
        <v>449</v>
      </c>
      <c r="O218" s="64">
        <f t="shared" si="81"/>
        <v>237</v>
      </c>
      <c r="P218" s="77">
        <v>403</v>
      </c>
      <c r="Q218" s="63" t="s">
        <v>126</v>
      </c>
      <c r="R218" s="17">
        <f t="shared" si="78"/>
        <v>53</v>
      </c>
      <c r="S218" s="77">
        <v>0</v>
      </c>
      <c r="T218" s="76">
        <v>150</v>
      </c>
      <c r="U218" s="21">
        <f t="shared" si="79"/>
        <v>403</v>
      </c>
      <c r="V218" s="76">
        <v>308</v>
      </c>
      <c r="W218" s="76">
        <v>326</v>
      </c>
      <c r="X218" s="76">
        <v>350</v>
      </c>
      <c r="Y218" s="76">
        <f t="shared" si="80"/>
        <v>334</v>
      </c>
      <c r="Z218" s="76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18"/>
    </row>
    <row r="219" spans="1:45" s="19" customFormat="1" x14ac:dyDescent="0.25">
      <c r="A219" s="63" t="s">
        <v>127</v>
      </c>
      <c r="B219" s="76">
        <f t="shared" si="74"/>
        <v>1.935483870967742</v>
      </c>
      <c r="C219" s="76">
        <v>0</v>
      </c>
      <c r="D219" s="76">
        <v>10</v>
      </c>
      <c r="E219" s="76">
        <v>1</v>
      </c>
      <c r="F219" s="76">
        <v>1</v>
      </c>
      <c r="G219" s="17">
        <f t="shared" si="75"/>
        <v>8</v>
      </c>
      <c r="H219" s="76">
        <v>4</v>
      </c>
      <c r="I219" s="17">
        <f t="shared" si="76"/>
        <v>2</v>
      </c>
      <c r="J219" s="76">
        <v>0</v>
      </c>
      <c r="K219" s="76">
        <v>10</v>
      </c>
      <c r="L219" s="21">
        <f t="shared" si="70"/>
        <v>4</v>
      </c>
      <c r="M219" s="76">
        <v>3</v>
      </c>
      <c r="N219" s="76">
        <v>5</v>
      </c>
      <c r="O219" s="64">
        <f t="shared" si="81"/>
        <v>6</v>
      </c>
      <c r="P219" s="77">
        <v>4</v>
      </c>
      <c r="Q219" s="63" t="s">
        <v>127</v>
      </c>
      <c r="R219" s="17">
        <f t="shared" si="78"/>
        <v>4</v>
      </c>
      <c r="S219" s="77">
        <v>0</v>
      </c>
      <c r="T219" s="76">
        <v>10</v>
      </c>
      <c r="U219" s="21">
        <f t="shared" si="79"/>
        <v>4</v>
      </c>
      <c r="V219" s="76">
        <v>0</v>
      </c>
      <c r="W219" s="76">
        <v>0</v>
      </c>
      <c r="X219" s="76">
        <v>5</v>
      </c>
      <c r="Y219" s="76">
        <f t="shared" si="80"/>
        <v>1</v>
      </c>
      <c r="Z219" s="76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18"/>
    </row>
    <row r="220" spans="1:45" s="19" customFormat="1" x14ac:dyDescent="0.25">
      <c r="A220" s="63" t="s">
        <v>128</v>
      </c>
      <c r="B220" s="76">
        <f t="shared" si="74"/>
        <v>1.935483870967742</v>
      </c>
      <c r="C220" s="76">
        <v>0</v>
      </c>
      <c r="D220" s="76">
        <v>10</v>
      </c>
      <c r="E220" s="76">
        <v>0</v>
      </c>
      <c r="F220" s="76">
        <v>0</v>
      </c>
      <c r="G220" s="17">
        <f t="shared" si="75"/>
        <v>8</v>
      </c>
      <c r="H220" s="76">
        <v>0</v>
      </c>
      <c r="I220" s="17">
        <f t="shared" si="76"/>
        <v>2</v>
      </c>
      <c r="J220" s="76">
        <v>0</v>
      </c>
      <c r="K220" s="76">
        <v>10</v>
      </c>
      <c r="L220" s="21">
        <f t="shared" si="70"/>
        <v>0</v>
      </c>
      <c r="M220" s="76">
        <v>0</v>
      </c>
      <c r="N220" s="76">
        <v>0</v>
      </c>
      <c r="O220" s="64">
        <f t="shared" si="81"/>
        <v>6</v>
      </c>
      <c r="P220" s="77">
        <v>0</v>
      </c>
      <c r="Q220" s="63" t="s">
        <v>128</v>
      </c>
      <c r="R220" s="17">
        <f t="shared" si="78"/>
        <v>4</v>
      </c>
      <c r="S220" s="77">
        <v>0</v>
      </c>
      <c r="T220" s="76">
        <v>10</v>
      </c>
      <c r="U220" s="21">
        <f t="shared" si="79"/>
        <v>0</v>
      </c>
      <c r="V220" s="76">
        <v>0</v>
      </c>
      <c r="W220" s="76">
        <v>0</v>
      </c>
      <c r="X220" s="76">
        <v>0</v>
      </c>
      <c r="Y220" s="76">
        <f t="shared" si="80"/>
        <v>0</v>
      </c>
      <c r="Z220" s="76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18"/>
    </row>
    <row r="221" spans="1:45" s="26" customFormat="1" x14ac:dyDescent="0.25">
      <c r="A221" s="84" t="s">
        <v>16</v>
      </c>
      <c r="B221" s="85">
        <f t="shared" ref="B221:S221" si="82">SUM(B193:B220)</f>
        <v>464.51612903225805</v>
      </c>
      <c r="C221" s="85">
        <f t="shared" si="82"/>
        <v>155</v>
      </c>
      <c r="D221" s="85">
        <f t="shared" si="82"/>
        <v>2400</v>
      </c>
      <c r="E221" s="85">
        <f t="shared" si="82"/>
        <v>2458</v>
      </c>
      <c r="F221" s="85">
        <f t="shared" si="82"/>
        <v>2830</v>
      </c>
      <c r="G221" s="85">
        <f t="shared" si="82"/>
        <v>1933</v>
      </c>
      <c r="H221" s="85">
        <f t="shared" si="82"/>
        <v>2366</v>
      </c>
      <c r="I221" s="85">
        <f t="shared" si="82"/>
        <v>467</v>
      </c>
      <c r="J221" s="85">
        <f t="shared" si="82"/>
        <v>322</v>
      </c>
      <c r="K221" s="85">
        <f>SUM(K193:K220)</f>
        <v>2400</v>
      </c>
      <c r="L221" s="85">
        <f t="shared" si="82"/>
        <v>2688</v>
      </c>
      <c r="M221" s="85">
        <f t="shared" si="82"/>
        <v>2497</v>
      </c>
      <c r="N221" s="85">
        <f t="shared" si="82"/>
        <v>2595</v>
      </c>
      <c r="O221" s="85">
        <f>SUM(O193:O220)</f>
        <v>1544</v>
      </c>
      <c r="P221" s="85">
        <f>SUM(P193:P220)</f>
        <v>1707</v>
      </c>
      <c r="Q221" s="84" t="s">
        <v>16</v>
      </c>
      <c r="R221" s="85">
        <f>SUM(R193:R220)</f>
        <v>490</v>
      </c>
      <c r="S221" s="85">
        <f t="shared" si="82"/>
        <v>103</v>
      </c>
      <c r="T221" s="85">
        <f>SUM(T193:T220)</f>
        <v>1375</v>
      </c>
      <c r="U221" s="85">
        <f t="shared" ref="U221:AR221" si="83">SUM(U193:U220)</f>
        <v>1810</v>
      </c>
      <c r="V221" s="85">
        <f t="shared" si="83"/>
        <v>1413</v>
      </c>
      <c r="W221" s="85">
        <f t="shared" si="83"/>
        <v>2078</v>
      </c>
      <c r="X221" s="85">
        <f t="shared" si="83"/>
        <v>2035</v>
      </c>
      <c r="Y221" s="85">
        <f t="shared" si="83"/>
        <v>3303</v>
      </c>
      <c r="Z221" s="85">
        <f t="shared" si="83"/>
        <v>0</v>
      </c>
      <c r="AA221" s="85">
        <f t="shared" si="83"/>
        <v>0</v>
      </c>
      <c r="AB221" s="85">
        <f t="shared" si="83"/>
        <v>0</v>
      </c>
      <c r="AC221" s="85">
        <f t="shared" si="83"/>
        <v>0</v>
      </c>
      <c r="AD221" s="85">
        <f t="shared" si="83"/>
        <v>0</v>
      </c>
      <c r="AE221" s="85">
        <f t="shared" si="83"/>
        <v>0</v>
      </c>
      <c r="AF221" s="85">
        <f t="shared" si="83"/>
        <v>0</v>
      </c>
      <c r="AG221" s="85">
        <f t="shared" si="83"/>
        <v>0</v>
      </c>
      <c r="AH221" s="85">
        <f t="shared" si="83"/>
        <v>0</v>
      </c>
      <c r="AI221" s="85">
        <f t="shared" si="83"/>
        <v>0</v>
      </c>
      <c r="AJ221" s="85">
        <f t="shared" si="83"/>
        <v>0</v>
      </c>
      <c r="AK221" s="85">
        <f t="shared" si="83"/>
        <v>0</v>
      </c>
      <c r="AL221" s="85">
        <f t="shared" si="83"/>
        <v>0</v>
      </c>
      <c r="AM221" s="85">
        <f t="shared" si="83"/>
        <v>0</v>
      </c>
      <c r="AN221" s="85">
        <f t="shared" si="83"/>
        <v>0</v>
      </c>
      <c r="AO221" s="85">
        <f t="shared" si="83"/>
        <v>0</v>
      </c>
      <c r="AP221" s="85">
        <f t="shared" si="83"/>
        <v>0</v>
      </c>
      <c r="AQ221" s="85">
        <f t="shared" si="83"/>
        <v>0</v>
      </c>
      <c r="AR221" s="85">
        <f t="shared" si="83"/>
        <v>0</v>
      </c>
      <c r="AS221" s="25"/>
    </row>
    <row r="222" spans="1:45" x14ac:dyDescent="0.25">
      <c r="A222" s="68">
        <f>Q222</f>
        <v>0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8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</row>
    <row r="223" spans="1:45" s="75" customFormat="1" x14ac:dyDescent="0.25">
      <c r="A223" s="7" t="s">
        <v>134</v>
      </c>
      <c r="B223" s="98"/>
      <c r="C223" s="8" t="str">
        <f t="shared" ref="C223:AR223" si="84">C$4</f>
        <v>26-31-jul-24</v>
      </c>
      <c r="D223" s="98"/>
      <c r="E223" s="8">
        <f t="shared" si="84"/>
        <v>45505</v>
      </c>
      <c r="F223" s="8" t="e">
        <f t="shared" ca="1" si="84"/>
        <v>#NAME?</v>
      </c>
      <c r="G223" s="98"/>
      <c r="H223" s="8" t="str">
        <f t="shared" si="84"/>
        <v>01-25-Out-24</v>
      </c>
      <c r="I223" s="98"/>
      <c r="J223" s="8" t="str">
        <f t="shared" si="84"/>
        <v>26-31-Out-24</v>
      </c>
      <c r="K223" s="98"/>
      <c r="L223" s="8">
        <f t="shared" si="84"/>
        <v>45566</v>
      </c>
      <c r="M223" s="8" t="e">
        <f t="shared" ca="1" si="84"/>
        <v>#NAME?</v>
      </c>
      <c r="N223" s="8" t="e">
        <f t="shared" ca="1" si="84"/>
        <v>#NAME?</v>
      </c>
      <c r="O223" s="98"/>
      <c r="P223" s="8" t="str">
        <f t="shared" si="84"/>
        <v>01-20/01 de 2025</v>
      </c>
      <c r="Q223" s="37" t="s">
        <v>135</v>
      </c>
      <c r="R223" s="99"/>
      <c r="S223" s="39" t="str">
        <f t="shared" si="84"/>
        <v>21-31/01 de 2025</v>
      </c>
      <c r="T223" s="99"/>
      <c r="U223" s="11">
        <f t="shared" si="84"/>
        <v>45658</v>
      </c>
      <c r="V223" s="11" t="e">
        <f t="shared" ca="1" si="84"/>
        <v>#NAME?</v>
      </c>
      <c r="W223" s="11" t="e">
        <f t="shared" ca="1" si="84"/>
        <v>#NAME?</v>
      </c>
      <c r="X223" s="11" t="e">
        <f t="shared" ca="1" si="84"/>
        <v>#NAME?</v>
      </c>
      <c r="Y223" s="11" t="e">
        <f t="shared" ca="1" si="84"/>
        <v>#NAME?</v>
      </c>
      <c r="Z223" s="11" t="e">
        <f t="shared" ca="1" si="84"/>
        <v>#NAME?</v>
      </c>
      <c r="AA223" s="11" t="e">
        <f t="shared" ca="1" si="84"/>
        <v>#NAME?</v>
      </c>
      <c r="AB223" s="11" t="e">
        <f t="shared" ca="1" si="84"/>
        <v>#NAME?</v>
      </c>
      <c r="AC223" s="11" t="e">
        <f t="shared" ca="1" si="84"/>
        <v>#NAME?</v>
      </c>
      <c r="AD223" s="11" t="e">
        <f t="shared" ca="1" si="84"/>
        <v>#NAME?</v>
      </c>
      <c r="AE223" s="11" t="e">
        <f t="shared" ca="1" si="84"/>
        <v>#NAME?</v>
      </c>
      <c r="AF223" s="11" t="e">
        <f t="shared" ca="1" si="84"/>
        <v>#NAME?</v>
      </c>
      <c r="AG223" s="11" t="e">
        <f t="shared" ca="1" si="84"/>
        <v>#NAME?</v>
      </c>
      <c r="AH223" s="11" t="e">
        <f t="shared" ca="1" si="84"/>
        <v>#NAME?</v>
      </c>
      <c r="AI223" s="11" t="e">
        <f t="shared" ca="1" si="84"/>
        <v>#NAME?</v>
      </c>
      <c r="AJ223" s="11" t="e">
        <f t="shared" ca="1" si="84"/>
        <v>#NAME?</v>
      </c>
      <c r="AK223" s="11" t="e">
        <f t="shared" ca="1" si="84"/>
        <v>#NAME?</v>
      </c>
      <c r="AL223" s="11" t="e">
        <f t="shared" ca="1" si="84"/>
        <v>#NAME?</v>
      </c>
      <c r="AM223" s="11" t="e">
        <f t="shared" ca="1" si="84"/>
        <v>#NAME?</v>
      </c>
      <c r="AN223" s="11" t="e">
        <f t="shared" ca="1" si="84"/>
        <v>#NAME?</v>
      </c>
      <c r="AO223" s="11" t="e">
        <f t="shared" ca="1" si="84"/>
        <v>#NAME?</v>
      </c>
      <c r="AP223" s="11" t="e">
        <f t="shared" ca="1" si="84"/>
        <v>#NAME?</v>
      </c>
      <c r="AQ223" s="11" t="e">
        <f t="shared" ca="1" si="84"/>
        <v>#NAME?</v>
      </c>
      <c r="AR223" s="11" t="e">
        <f t="shared" ca="1" si="84"/>
        <v>#NAME?</v>
      </c>
      <c r="AS223" s="13">
        <f>ROW()-3</f>
        <v>220</v>
      </c>
    </row>
    <row r="224" spans="1:45" s="19" customFormat="1" x14ac:dyDescent="0.25">
      <c r="A224" s="63" t="s">
        <v>136</v>
      </c>
      <c r="B224" s="76"/>
      <c r="C224" s="76">
        <v>0</v>
      </c>
      <c r="D224" s="76"/>
      <c r="E224" s="76">
        <v>532</v>
      </c>
      <c r="F224" s="76">
        <v>427</v>
      </c>
      <c r="G224" s="76"/>
      <c r="H224" s="76">
        <v>534</v>
      </c>
      <c r="I224" s="76"/>
      <c r="J224" s="76">
        <v>0</v>
      </c>
      <c r="K224" s="76"/>
      <c r="L224" s="21">
        <f>H224+J224</f>
        <v>534</v>
      </c>
      <c r="M224" s="76">
        <v>572</v>
      </c>
      <c r="N224" s="76">
        <v>508</v>
      </c>
      <c r="O224" s="76"/>
      <c r="P224" s="77">
        <v>14</v>
      </c>
      <c r="Q224" s="65" t="s">
        <v>136</v>
      </c>
      <c r="R224" s="92"/>
      <c r="S224" s="93">
        <v>50</v>
      </c>
      <c r="T224" s="92"/>
      <c r="U224" s="21">
        <f>S224+P224</f>
        <v>64</v>
      </c>
      <c r="V224" s="76">
        <v>18</v>
      </c>
      <c r="W224" s="76">
        <v>358</v>
      </c>
      <c r="X224" s="76">
        <v>175</v>
      </c>
      <c r="Y224" s="76">
        <v>661</v>
      </c>
      <c r="Z224" s="76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18"/>
    </row>
    <row r="225" spans="1:45" s="19" customFormat="1" x14ac:dyDescent="0.25">
      <c r="A225" s="63" t="s">
        <v>137</v>
      </c>
      <c r="B225" s="76"/>
      <c r="C225" s="76">
        <v>0</v>
      </c>
      <c r="D225" s="76"/>
      <c r="E225" s="76">
        <v>0</v>
      </c>
      <c r="F225" s="76">
        <v>0</v>
      </c>
      <c r="G225" s="76"/>
      <c r="H225" s="76">
        <v>0</v>
      </c>
      <c r="I225" s="76"/>
      <c r="J225" s="76">
        <v>0</v>
      </c>
      <c r="K225" s="76"/>
      <c r="L225" s="21">
        <f>H225+J225</f>
        <v>0</v>
      </c>
      <c r="M225" s="76">
        <v>0</v>
      </c>
      <c r="N225" s="76">
        <v>0</v>
      </c>
      <c r="O225" s="76"/>
      <c r="P225" s="77">
        <v>0</v>
      </c>
      <c r="Q225" s="65" t="s">
        <v>137</v>
      </c>
      <c r="R225" s="92"/>
      <c r="S225" s="93">
        <v>0</v>
      </c>
      <c r="T225" s="92"/>
      <c r="U225" s="21">
        <f>S225+P225</f>
        <v>0</v>
      </c>
      <c r="V225" s="76">
        <v>0</v>
      </c>
      <c r="W225" s="76">
        <v>0</v>
      </c>
      <c r="X225" s="76">
        <v>199</v>
      </c>
      <c r="Y225" s="76">
        <v>0</v>
      </c>
      <c r="Z225" s="76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18"/>
    </row>
    <row r="226" spans="1:45" s="19" customFormat="1" x14ac:dyDescent="0.25">
      <c r="A226" s="63" t="s">
        <v>138</v>
      </c>
      <c r="B226" s="76"/>
      <c r="C226" s="76">
        <v>0</v>
      </c>
      <c r="D226" s="76"/>
      <c r="E226" s="76">
        <v>532</v>
      </c>
      <c r="F226" s="76">
        <v>447</v>
      </c>
      <c r="G226" s="76"/>
      <c r="H226" s="76">
        <v>534</v>
      </c>
      <c r="I226" s="76"/>
      <c r="J226" s="76">
        <v>0</v>
      </c>
      <c r="K226" s="76"/>
      <c r="L226" s="21">
        <f>H226+J226</f>
        <v>534</v>
      </c>
      <c r="M226" s="76">
        <v>594</v>
      </c>
      <c r="N226" s="76">
        <v>508</v>
      </c>
      <c r="O226" s="76"/>
      <c r="P226" s="77">
        <v>14</v>
      </c>
      <c r="Q226" s="65" t="s">
        <v>138</v>
      </c>
      <c r="R226" s="92"/>
      <c r="S226" s="93">
        <v>50</v>
      </c>
      <c r="T226" s="92"/>
      <c r="U226" s="21">
        <f>S226+P226</f>
        <v>64</v>
      </c>
      <c r="V226" s="76">
        <v>18</v>
      </c>
      <c r="W226" s="76">
        <v>332</v>
      </c>
      <c r="X226" s="76">
        <v>0</v>
      </c>
      <c r="Y226" s="76">
        <v>665</v>
      </c>
      <c r="Z226" s="76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18"/>
    </row>
    <row r="227" spans="1:45" s="19" customFormat="1" x14ac:dyDescent="0.25">
      <c r="A227" s="63" t="s">
        <v>139</v>
      </c>
      <c r="B227" s="76"/>
      <c r="C227" s="76">
        <v>0</v>
      </c>
      <c r="D227" s="76"/>
      <c r="E227" s="76">
        <v>127</v>
      </c>
      <c r="F227" s="76">
        <v>92</v>
      </c>
      <c r="G227" s="76"/>
      <c r="H227" s="76">
        <v>1</v>
      </c>
      <c r="I227" s="76"/>
      <c r="J227" s="76">
        <v>0</v>
      </c>
      <c r="K227" s="76"/>
      <c r="L227" s="21">
        <f>H227+J227</f>
        <v>1</v>
      </c>
      <c r="M227" s="76">
        <v>0</v>
      </c>
      <c r="N227" s="76">
        <v>0</v>
      </c>
      <c r="O227" s="76"/>
      <c r="P227" s="77">
        <v>0</v>
      </c>
      <c r="Q227" s="65" t="s">
        <v>139</v>
      </c>
      <c r="R227" s="92"/>
      <c r="S227" s="93">
        <v>0</v>
      </c>
      <c r="T227" s="92"/>
      <c r="U227" s="21">
        <f>S227+P227</f>
        <v>0</v>
      </c>
      <c r="V227" s="76">
        <v>8</v>
      </c>
      <c r="W227" s="76">
        <v>135</v>
      </c>
      <c r="X227" s="76">
        <v>119</v>
      </c>
      <c r="Y227" s="76">
        <v>330</v>
      </c>
      <c r="Z227" s="76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18"/>
    </row>
    <row r="228" spans="1:45" s="19" customFormat="1" x14ac:dyDescent="0.25">
      <c r="A228" s="63" t="s">
        <v>140</v>
      </c>
      <c r="B228" s="76"/>
      <c r="C228" s="76">
        <v>0</v>
      </c>
      <c r="D228" s="76"/>
      <c r="E228" s="76">
        <v>0</v>
      </c>
      <c r="F228" s="76">
        <v>0</v>
      </c>
      <c r="G228" s="76"/>
      <c r="H228" s="76">
        <v>0</v>
      </c>
      <c r="I228" s="76"/>
      <c r="J228" s="76">
        <v>0</v>
      </c>
      <c r="K228" s="76"/>
      <c r="L228" s="21">
        <f>H228+J228</f>
        <v>0</v>
      </c>
      <c r="M228" s="76">
        <v>0</v>
      </c>
      <c r="N228" s="76">
        <v>0</v>
      </c>
      <c r="O228" s="76"/>
      <c r="P228" s="77">
        <v>0</v>
      </c>
      <c r="Q228" s="65" t="s">
        <v>140</v>
      </c>
      <c r="R228" s="92"/>
      <c r="S228" s="93">
        <v>0</v>
      </c>
      <c r="T228" s="92"/>
      <c r="U228" s="21">
        <f>S228+P228</f>
        <v>0</v>
      </c>
      <c r="V228" s="76">
        <v>0</v>
      </c>
      <c r="W228" s="76">
        <v>0</v>
      </c>
      <c r="X228" s="76">
        <v>0</v>
      </c>
      <c r="Y228" s="76">
        <v>0</v>
      </c>
      <c r="Z228" s="76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18"/>
    </row>
    <row r="229" spans="1:45" s="19" customFormat="1" x14ac:dyDescent="0.25">
      <c r="A229" s="27" t="str">
        <f>Q229</f>
        <v>Biomicroscopia de fundo de olho</v>
      </c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 s="30"/>
      <c r="Q229" s="65" t="s">
        <v>141</v>
      </c>
      <c r="R229" s="92"/>
      <c r="S229" s="93">
        <v>0</v>
      </c>
      <c r="T229" s="92"/>
      <c r="U229" s="21">
        <v>0</v>
      </c>
      <c r="V229" s="76">
        <v>0</v>
      </c>
      <c r="W229" s="76">
        <v>0</v>
      </c>
      <c r="X229" s="76">
        <v>0</v>
      </c>
      <c r="Y229" s="76">
        <v>0</v>
      </c>
      <c r="Z229" s="76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18"/>
    </row>
    <row r="230" spans="1:45" s="19" customFormat="1" hidden="1" x14ac:dyDescent="0.25">
      <c r="A230" s="27">
        <f>Q230</f>
        <v>0</v>
      </c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30"/>
      <c r="Q230" s="65"/>
      <c r="R230" s="92"/>
      <c r="S230" s="93"/>
      <c r="T230" s="92"/>
      <c r="U230" s="21"/>
      <c r="V230" s="76"/>
      <c r="W230" s="76"/>
      <c r="X230" s="76"/>
      <c r="Y230" s="76"/>
      <c r="Z230" s="76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18"/>
    </row>
    <row r="231" spans="1:45" s="19" customFormat="1" hidden="1" x14ac:dyDescent="0.25">
      <c r="A231" s="27">
        <f>Q231</f>
        <v>0</v>
      </c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30"/>
      <c r="Q231" s="65"/>
      <c r="R231" s="92"/>
      <c r="S231" s="93"/>
      <c r="T231" s="92"/>
      <c r="U231" s="21"/>
      <c r="V231" s="76"/>
      <c r="W231" s="76"/>
      <c r="X231" s="76"/>
      <c r="Y231" s="76"/>
      <c r="Z231" s="76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18"/>
    </row>
    <row r="232" spans="1:45" s="26" customFormat="1" x14ac:dyDescent="0.25">
      <c r="A232" s="84" t="s">
        <v>16</v>
      </c>
      <c r="B232" s="85"/>
      <c r="C232" s="85">
        <f>SUM(C224:C228)</f>
        <v>0</v>
      </c>
      <c r="D232" s="85"/>
      <c r="E232" s="85">
        <f t="shared" ref="E232:N232" si="85">SUM(E224:E228)</f>
        <v>1191</v>
      </c>
      <c r="F232" s="85">
        <f t="shared" si="85"/>
        <v>966</v>
      </c>
      <c r="G232" s="85"/>
      <c r="H232" s="85">
        <f t="shared" si="85"/>
        <v>1069</v>
      </c>
      <c r="I232" s="85"/>
      <c r="J232" s="85">
        <f t="shared" si="85"/>
        <v>0</v>
      </c>
      <c r="K232" s="85"/>
      <c r="L232" s="85">
        <f t="shared" si="85"/>
        <v>1069</v>
      </c>
      <c r="M232" s="85">
        <f t="shared" si="85"/>
        <v>1166</v>
      </c>
      <c r="N232" s="85">
        <f t="shared" si="85"/>
        <v>1016</v>
      </c>
      <c r="O232" s="85"/>
      <c r="P232" s="85">
        <f>SUM(P224:P228)</f>
        <v>28</v>
      </c>
      <c r="Q232" s="91" t="s">
        <v>16</v>
      </c>
      <c r="R232" s="89"/>
      <c r="S232" s="100">
        <f>SUM(S224:S229)</f>
        <v>100</v>
      </c>
      <c r="T232" s="89"/>
      <c r="U232" s="85">
        <f>SUM(U224:U229)</f>
        <v>128</v>
      </c>
      <c r="V232" s="85">
        <f>SUM(V224:V231)</f>
        <v>44</v>
      </c>
      <c r="W232" s="85">
        <f t="shared" ref="W232:AR232" si="86">SUM(W224:W231)</f>
        <v>825</v>
      </c>
      <c r="X232" s="85">
        <f t="shared" si="86"/>
        <v>493</v>
      </c>
      <c r="Y232" s="85">
        <f t="shared" si="86"/>
        <v>1656</v>
      </c>
      <c r="Z232" s="85">
        <f t="shared" si="86"/>
        <v>0</v>
      </c>
      <c r="AA232" s="85">
        <f t="shared" si="86"/>
        <v>0</v>
      </c>
      <c r="AB232" s="85">
        <f t="shared" si="86"/>
        <v>0</v>
      </c>
      <c r="AC232" s="85">
        <f t="shared" si="86"/>
        <v>0</v>
      </c>
      <c r="AD232" s="85">
        <f t="shared" si="86"/>
        <v>0</v>
      </c>
      <c r="AE232" s="85">
        <f t="shared" si="86"/>
        <v>0</v>
      </c>
      <c r="AF232" s="85">
        <f t="shared" si="86"/>
        <v>0</v>
      </c>
      <c r="AG232" s="85">
        <f t="shared" si="86"/>
        <v>0</v>
      </c>
      <c r="AH232" s="85">
        <f t="shared" si="86"/>
        <v>0</v>
      </c>
      <c r="AI232" s="85">
        <f t="shared" si="86"/>
        <v>0</v>
      </c>
      <c r="AJ232" s="85">
        <f t="shared" si="86"/>
        <v>0</v>
      </c>
      <c r="AK232" s="85">
        <f t="shared" si="86"/>
        <v>0</v>
      </c>
      <c r="AL232" s="85">
        <f t="shared" si="86"/>
        <v>0</v>
      </c>
      <c r="AM232" s="85">
        <f t="shared" si="86"/>
        <v>0</v>
      </c>
      <c r="AN232" s="85">
        <f t="shared" si="86"/>
        <v>0</v>
      </c>
      <c r="AO232" s="85">
        <f t="shared" si="86"/>
        <v>0</v>
      </c>
      <c r="AP232" s="85">
        <f t="shared" si="86"/>
        <v>0</v>
      </c>
      <c r="AQ232" s="85">
        <f t="shared" si="86"/>
        <v>0</v>
      </c>
      <c r="AR232" s="85">
        <f t="shared" si="86"/>
        <v>0</v>
      </c>
      <c r="AS232" s="25"/>
    </row>
    <row r="233" spans="1:45" x14ac:dyDescent="0.25">
      <c r="A233" s="68">
        <f>Q233</f>
        <v>0</v>
      </c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8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</row>
    <row r="234" spans="1:45" s="75" customFormat="1" x14ac:dyDescent="0.25">
      <c r="A234" s="7" t="s">
        <v>142</v>
      </c>
      <c r="B234" s="98"/>
      <c r="C234" s="8" t="str">
        <f t="shared" ref="C234:AR234" si="87">C$4</f>
        <v>26-31-jul-24</v>
      </c>
      <c r="D234" s="8"/>
      <c r="E234" s="8">
        <f t="shared" si="87"/>
        <v>45505</v>
      </c>
      <c r="F234" s="8" t="e">
        <f t="shared" ca="1" si="87"/>
        <v>#NAME?</v>
      </c>
      <c r="G234" s="98"/>
      <c r="H234" s="8" t="str">
        <f t="shared" si="87"/>
        <v>01-25-Out-24</v>
      </c>
      <c r="I234" s="98"/>
      <c r="J234" s="8" t="str">
        <f t="shared" si="87"/>
        <v>26-31-Out-24</v>
      </c>
      <c r="K234" s="98"/>
      <c r="L234" s="8">
        <f t="shared" si="87"/>
        <v>45566</v>
      </c>
      <c r="M234" s="8" t="e">
        <f t="shared" ca="1" si="87"/>
        <v>#NAME?</v>
      </c>
      <c r="N234" s="8" t="e">
        <f t="shared" ca="1" si="87"/>
        <v>#NAME?</v>
      </c>
      <c r="O234" s="98"/>
      <c r="P234" s="8" t="str">
        <f t="shared" si="87"/>
        <v>01-20/01 de 2025</v>
      </c>
      <c r="Q234" s="37" t="s">
        <v>143</v>
      </c>
      <c r="R234" s="99"/>
      <c r="S234" s="39" t="str">
        <f t="shared" si="87"/>
        <v>21-31/01 de 2025</v>
      </c>
      <c r="T234" s="99"/>
      <c r="U234" s="11">
        <f t="shared" si="87"/>
        <v>45658</v>
      </c>
      <c r="V234" s="11" t="e">
        <f t="shared" ca="1" si="87"/>
        <v>#NAME?</v>
      </c>
      <c r="W234" s="11" t="e">
        <f t="shared" ca="1" si="87"/>
        <v>#NAME?</v>
      </c>
      <c r="X234" s="11" t="e">
        <f t="shared" ca="1" si="87"/>
        <v>#NAME?</v>
      </c>
      <c r="Y234" s="11" t="e">
        <f t="shared" ca="1" si="87"/>
        <v>#NAME?</v>
      </c>
      <c r="Z234" s="11" t="e">
        <f t="shared" ca="1" si="87"/>
        <v>#NAME?</v>
      </c>
      <c r="AA234" s="11" t="e">
        <f t="shared" ca="1" si="87"/>
        <v>#NAME?</v>
      </c>
      <c r="AB234" s="11" t="e">
        <f t="shared" ca="1" si="87"/>
        <v>#NAME?</v>
      </c>
      <c r="AC234" s="11" t="e">
        <f t="shared" ca="1" si="87"/>
        <v>#NAME?</v>
      </c>
      <c r="AD234" s="11" t="e">
        <f t="shared" ca="1" si="87"/>
        <v>#NAME?</v>
      </c>
      <c r="AE234" s="11" t="e">
        <f t="shared" ca="1" si="87"/>
        <v>#NAME?</v>
      </c>
      <c r="AF234" s="11" t="e">
        <f t="shared" ca="1" si="87"/>
        <v>#NAME?</v>
      </c>
      <c r="AG234" s="11" t="e">
        <f t="shared" ca="1" si="87"/>
        <v>#NAME?</v>
      </c>
      <c r="AH234" s="11" t="e">
        <f t="shared" ca="1" si="87"/>
        <v>#NAME?</v>
      </c>
      <c r="AI234" s="11" t="e">
        <f t="shared" ca="1" si="87"/>
        <v>#NAME?</v>
      </c>
      <c r="AJ234" s="11" t="e">
        <f t="shared" ca="1" si="87"/>
        <v>#NAME?</v>
      </c>
      <c r="AK234" s="11" t="e">
        <f t="shared" ca="1" si="87"/>
        <v>#NAME?</v>
      </c>
      <c r="AL234" s="11" t="e">
        <f t="shared" ca="1" si="87"/>
        <v>#NAME?</v>
      </c>
      <c r="AM234" s="11" t="e">
        <f t="shared" ca="1" si="87"/>
        <v>#NAME?</v>
      </c>
      <c r="AN234" s="11" t="e">
        <f t="shared" ca="1" si="87"/>
        <v>#NAME?</v>
      </c>
      <c r="AO234" s="11" t="e">
        <f t="shared" ca="1" si="87"/>
        <v>#NAME?</v>
      </c>
      <c r="AP234" s="11" t="e">
        <f t="shared" ca="1" si="87"/>
        <v>#NAME?</v>
      </c>
      <c r="AQ234" s="11" t="e">
        <f t="shared" ca="1" si="87"/>
        <v>#NAME?</v>
      </c>
      <c r="AR234" s="11" t="e">
        <f t="shared" ca="1" si="87"/>
        <v>#NAME?</v>
      </c>
      <c r="AS234" s="13">
        <f>ROW()-3</f>
        <v>231</v>
      </c>
    </row>
    <row r="235" spans="1:45" s="19" customFormat="1" x14ac:dyDescent="0.25">
      <c r="A235" s="63" t="s">
        <v>144</v>
      </c>
      <c r="B235" s="76"/>
      <c r="C235" s="76">
        <v>0</v>
      </c>
      <c r="D235" s="76"/>
      <c r="E235" s="76">
        <v>26</v>
      </c>
      <c r="F235" s="76">
        <v>30</v>
      </c>
      <c r="G235" s="76"/>
      <c r="H235" s="76">
        <v>0</v>
      </c>
      <c r="I235" s="76"/>
      <c r="J235" s="76">
        <v>0</v>
      </c>
      <c r="K235" s="76"/>
      <c r="L235" s="21">
        <f>H235+J235</f>
        <v>0</v>
      </c>
      <c r="M235" s="76">
        <v>72</v>
      </c>
      <c r="N235" s="76">
        <v>0</v>
      </c>
      <c r="O235" s="76"/>
      <c r="P235" s="77">
        <v>7</v>
      </c>
      <c r="Q235" s="65" t="s">
        <v>145</v>
      </c>
      <c r="R235" s="92"/>
      <c r="S235" s="93">
        <v>1</v>
      </c>
      <c r="T235" s="92"/>
      <c r="U235" s="21">
        <f>S235+P235</f>
        <v>8</v>
      </c>
      <c r="V235" s="76">
        <v>3</v>
      </c>
      <c r="W235" s="76">
        <v>4458</v>
      </c>
      <c r="X235" s="76">
        <v>33</v>
      </c>
      <c r="Y235" s="76">
        <v>42</v>
      </c>
      <c r="Z235" s="76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18"/>
    </row>
    <row r="236" spans="1:45" s="19" customFormat="1" x14ac:dyDescent="0.25">
      <c r="A236" s="63" t="str">
        <f>Q236</f>
        <v>Biópsias gerais</v>
      </c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21"/>
      <c r="M236" s="76"/>
      <c r="N236" s="76"/>
      <c r="O236" s="76"/>
      <c r="P236" s="77"/>
      <c r="Q236" s="65" t="s">
        <v>146</v>
      </c>
      <c r="R236" s="92"/>
      <c r="S236" s="93"/>
      <c r="T236" s="92"/>
      <c r="U236" s="21"/>
      <c r="V236" s="76">
        <v>0</v>
      </c>
      <c r="W236" s="76">
        <v>38</v>
      </c>
      <c r="X236" s="76">
        <v>91</v>
      </c>
      <c r="Y236" s="76">
        <v>74</v>
      </c>
      <c r="Z236" s="76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18"/>
    </row>
    <row r="237" spans="1:45" s="26" customFormat="1" x14ac:dyDescent="0.25">
      <c r="A237" s="84" t="s">
        <v>16</v>
      </c>
      <c r="B237" s="85"/>
      <c r="C237" s="85">
        <f>SUM(C192:C235)</f>
        <v>418</v>
      </c>
      <c r="D237" s="85"/>
      <c r="E237" s="85">
        <f>SUM(E235:E236)</f>
        <v>26</v>
      </c>
      <c r="F237" s="85">
        <f>SUM(F235:F236)</f>
        <v>30</v>
      </c>
      <c r="G237" s="85"/>
      <c r="H237" s="85">
        <f>SUM(H235:H236)</f>
        <v>0</v>
      </c>
      <c r="I237" s="85"/>
      <c r="J237" s="85">
        <f>SUM(J235:J236)</f>
        <v>0</v>
      </c>
      <c r="K237" s="76"/>
      <c r="L237" s="76"/>
      <c r="M237" s="85">
        <f>SUM(M235:M236)</f>
        <v>72</v>
      </c>
      <c r="N237" s="76"/>
      <c r="O237" s="85"/>
      <c r="P237" s="85">
        <f>SUM(P235:P236)</f>
        <v>7</v>
      </c>
      <c r="Q237" s="91" t="s">
        <v>16</v>
      </c>
      <c r="R237" s="89"/>
      <c r="S237" s="85">
        <f>SUM(S235:S236)</f>
        <v>1</v>
      </c>
      <c r="T237" s="89"/>
      <c r="U237" s="85">
        <f>SUM(U192:U235)</f>
        <v>100821</v>
      </c>
      <c r="V237" s="85">
        <f>SUM(V235:V236)</f>
        <v>3</v>
      </c>
      <c r="W237" s="85">
        <f t="shared" ref="W237:AR237" si="88">SUM(W235:W236)</f>
        <v>4496</v>
      </c>
      <c r="X237" s="85">
        <f t="shared" si="88"/>
        <v>124</v>
      </c>
      <c r="Y237" s="85">
        <f t="shared" si="88"/>
        <v>116</v>
      </c>
      <c r="Z237" s="85">
        <f t="shared" si="88"/>
        <v>0</v>
      </c>
      <c r="AA237" s="85">
        <f t="shared" si="88"/>
        <v>0</v>
      </c>
      <c r="AB237" s="85">
        <f t="shared" si="88"/>
        <v>0</v>
      </c>
      <c r="AC237" s="85">
        <f t="shared" si="88"/>
        <v>0</v>
      </c>
      <c r="AD237" s="85">
        <f t="shared" si="88"/>
        <v>0</v>
      </c>
      <c r="AE237" s="85">
        <f t="shared" si="88"/>
        <v>0</v>
      </c>
      <c r="AF237" s="85">
        <f t="shared" si="88"/>
        <v>0</v>
      </c>
      <c r="AG237" s="85">
        <f t="shared" si="88"/>
        <v>0</v>
      </c>
      <c r="AH237" s="85">
        <f t="shared" si="88"/>
        <v>0</v>
      </c>
      <c r="AI237" s="85">
        <f t="shared" si="88"/>
        <v>0</v>
      </c>
      <c r="AJ237" s="85">
        <f t="shared" si="88"/>
        <v>0</v>
      </c>
      <c r="AK237" s="85">
        <f t="shared" si="88"/>
        <v>0</v>
      </c>
      <c r="AL237" s="85">
        <f t="shared" si="88"/>
        <v>0</v>
      </c>
      <c r="AM237" s="85">
        <f t="shared" si="88"/>
        <v>0</v>
      </c>
      <c r="AN237" s="85">
        <f t="shared" si="88"/>
        <v>0</v>
      </c>
      <c r="AO237" s="85">
        <f t="shared" si="88"/>
        <v>0</v>
      </c>
      <c r="AP237" s="85">
        <f t="shared" si="88"/>
        <v>0</v>
      </c>
      <c r="AQ237" s="85">
        <f t="shared" si="88"/>
        <v>0</v>
      </c>
      <c r="AR237" s="85">
        <f t="shared" si="88"/>
        <v>0</v>
      </c>
      <c r="AS237" s="25"/>
    </row>
    <row r="238" spans="1:45" x14ac:dyDescent="0.25">
      <c r="A238" s="101">
        <f>Q238</f>
        <v>0</v>
      </c>
    </row>
    <row r="239" spans="1:45" ht="15.75" customHeight="1" x14ac:dyDescent="0.25">
      <c r="A239" t="str">
        <f>Q239</f>
        <v>Centro Especializado em Odontologia (CEO II)</v>
      </c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 s="30"/>
      <c r="Q239" s="102" t="s">
        <v>147</v>
      </c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4"/>
    </row>
    <row r="240" spans="1:45" s="14" customFormat="1" ht="25.5" x14ac:dyDescent="0.25">
      <c r="A240" s="7" t="s">
        <v>148</v>
      </c>
      <c r="B240" s="8" t="str">
        <f>B$4</f>
        <v>Meta Parcial</v>
      </c>
      <c r="C240" s="8" t="str">
        <f t="shared" ref="C240:AR240" si="89">C$4</f>
        <v>26-31-jul-24</v>
      </c>
      <c r="D240" s="8" t="str">
        <f t="shared" si="89"/>
        <v>Meta Mensal</v>
      </c>
      <c r="E240" s="8">
        <f t="shared" si="89"/>
        <v>45505</v>
      </c>
      <c r="F240" s="8" t="e">
        <f t="shared" ca="1" si="89"/>
        <v>#NAME?</v>
      </c>
      <c r="G240" s="8" t="str">
        <f t="shared" si="89"/>
        <v>Meta Parcial</v>
      </c>
      <c r="H240" s="8" t="str">
        <f t="shared" si="89"/>
        <v>01-25-Out-24</v>
      </c>
      <c r="I240" s="8" t="str">
        <f t="shared" si="89"/>
        <v>Meta Parcial</v>
      </c>
      <c r="J240" s="8" t="str">
        <f t="shared" si="89"/>
        <v>26-31-Out-24</v>
      </c>
      <c r="K240" s="8" t="str">
        <f t="shared" si="89"/>
        <v>Meta Mensal</v>
      </c>
      <c r="L240" s="8">
        <f t="shared" si="89"/>
        <v>45566</v>
      </c>
      <c r="M240" s="8" t="e">
        <f t="shared" ca="1" si="89"/>
        <v>#NAME?</v>
      </c>
      <c r="N240" s="8" t="e">
        <f t="shared" ca="1" si="89"/>
        <v>#NAME?</v>
      </c>
      <c r="O240" s="8" t="str">
        <f t="shared" si="89"/>
        <v>Meta Parcial</v>
      </c>
      <c r="P240" s="8" t="str">
        <f t="shared" si="89"/>
        <v>01-20/01 de 2025</v>
      </c>
      <c r="Q240" s="10" t="s">
        <v>149</v>
      </c>
      <c r="R240" s="11" t="str">
        <f t="shared" si="89"/>
        <v>Meta Parcial</v>
      </c>
      <c r="S240" s="11" t="str">
        <f t="shared" si="89"/>
        <v>21-31/01 de 2025</v>
      </c>
      <c r="T240" s="11" t="str">
        <f t="shared" si="89"/>
        <v>Meta Mensal</v>
      </c>
      <c r="U240" s="11">
        <f t="shared" si="89"/>
        <v>45658</v>
      </c>
      <c r="V240" s="11" t="e">
        <f t="shared" ca="1" si="89"/>
        <v>#NAME?</v>
      </c>
      <c r="W240" s="11" t="e">
        <f t="shared" ca="1" si="89"/>
        <v>#NAME?</v>
      </c>
      <c r="X240" s="11" t="e">
        <f t="shared" ca="1" si="89"/>
        <v>#NAME?</v>
      </c>
      <c r="Y240" s="11" t="e">
        <f t="shared" ca="1" si="89"/>
        <v>#NAME?</v>
      </c>
      <c r="Z240" s="11" t="e">
        <f t="shared" ca="1" si="89"/>
        <v>#NAME?</v>
      </c>
      <c r="AA240" s="11" t="e">
        <f t="shared" ca="1" si="89"/>
        <v>#NAME?</v>
      </c>
      <c r="AB240" s="11" t="e">
        <f t="shared" ca="1" si="89"/>
        <v>#NAME?</v>
      </c>
      <c r="AC240" s="11" t="e">
        <f t="shared" ca="1" si="89"/>
        <v>#NAME?</v>
      </c>
      <c r="AD240" s="11" t="e">
        <f t="shared" ca="1" si="89"/>
        <v>#NAME?</v>
      </c>
      <c r="AE240" s="11" t="e">
        <f t="shared" ca="1" si="89"/>
        <v>#NAME?</v>
      </c>
      <c r="AF240" s="11" t="e">
        <f t="shared" ca="1" si="89"/>
        <v>#NAME?</v>
      </c>
      <c r="AG240" s="11" t="e">
        <f t="shared" ca="1" si="89"/>
        <v>#NAME?</v>
      </c>
      <c r="AH240" s="11" t="e">
        <f t="shared" ca="1" si="89"/>
        <v>#NAME?</v>
      </c>
      <c r="AI240" s="11" t="e">
        <f t="shared" ca="1" si="89"/>
        <v>#NAME?</v>
      </c>
      <c r="AJ240" s="11" t="e">
        <f t="shared" ca="1" si="89"/>
        <v>#NAME?</v>
      </c>
      <c r="AK240" s="11" t="e">
        <f t="shared" ca="1" si="89"/>
        <v>#NAME?</v>
      </c>
      <c r="AL240" s="11" t="e">
        <f t="shared" ca="1" si="89"/>
        <v>#NAME?</v>
      </c>
      <c r="AM240" s="11" t="e">
        <f t="shared" ca="1" si="89"/>
        <v>#NAME?</v>
      </c>
      <c r="AN240" s="11" t="e">
        <f t="shared" ca="1" si="89"/>
        <v>#NAME?</v>
      </c>
      <c r="AO240" s="11" t="e">
        <f t="shared" ca="1" si="89"/>
        <v>#NAME?</v>
      </c>
      <c r="AP240" s="11" t="e">
        <f t="shared" ca="1" si="89"/>
        <v>#NAME?</v>
      </c>
      <c r="AQ240" s="11" t="e">
        <f t="shared" ca="1" si="89"/>
        <v>#NAME?</v>
      </c>
      <c r="AR240" s="11" t="e">
        <f t="shared" ca="1" si="89"/>
        <v>#NAME?</v>
      </c>
      <c r="AS240" s="13">
        <f>ROW()-3</f>
        <v>237</v>
      </c>
    </row>
    <row r="241" spans="1:45" s="19" customFormat="1" x14ac:dyDescent="0.25">
      <c r="A241" s="20" t="s">
        <v>150</v>
      </c>
      <c r="B241" s="33">
        <f>(D241/31)*6</f>
        <v>46.451612903225808</v>
      </c>
      <c r="C241" s="76">
        <v>6</v>
      </c>
      <c r="D241" s="33">
        <v>240</v>
      </c>
      <c r="E241" s="76">
        <v>253</v>
      </c>
      <c r="F241" s="76">
        <v>257</v>
      </c>
      <c r="G241" s="17">
        <f>ROUND(((K241/31)*25),0)</f>
        <v>194</v>
      </c>
      <c r="H241" s="76">
        <v>241</v>
      </c>
      <c r="I241" s="17">
        <f>ROUND(((K241/31)*6),0)</f>
        <v>46</v>
      </c>
      <c r="J241" s="76">
        <v>4</v>
      </c>
      <c r="K241" s="76">
        <f>D241</f>
        <v>240</v>
      </c>
      <c r="L241" s="21">
        <f>H241+J241</f>
        <v>245</v>
      </c>
      <c r="M241" s="76">
        <v>240</v>
      </c>
      <c r="N241" s="76">
        <v>249</v>
      </c>
      <c r="O241" s="64">
        <f>ROUND((K241/31)*20,0)</f>
        <v>155</v>
      </c>
      <c r="P241" s="77">
        <v>146</v>
      </c>
      <c r="Q241" s="20" t="s">
        <v>150</v>
      </c>
      <c r="R241" s="17">
        <f>ROUND((T241/31)*11,0)</f>
        <v>85</v>
      </c>
      <c r="S241" s="77">
        <v>108</v>
      </c>
      <c r="T241" s="76">
        <v>240</v>
      </c>
      <c r="U241" s="21">
        <f>S241+P241</f>
        <v>254</v>
      </c>
      <c r="V241" s="76">
        <v>242</v>
      </c>
      <c r="W241" s="76">
        <v>241</v>
      </c>
      <c r="X241" s="76">
        <v>25</v>
      </c>
      <c r="Y241" s="76">
        <v>21</v>
      </c>
      <c r="Z241" s="76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18"/>
    </row>
    <row r="242" spans="1:45" s="19" customFormat="1" x14ac:dyDescent="0.25">
      <c r="A242" s="20" t="s">
        <v>151</v>
      </c>
      <c r="B242" s="33">
        <f>(D242/31)*6</f>
        <v>69.677419354838719</v>
      </c>
      <c r="C242" s="76">
        <v>45</v>
      </c>
      <c r="D242" s="33">
        <v>360</v>
      </c>
      <c r="E242" s="76">
        <v>411</v>
      </c>
      <c r="F242" s="76">
        <v>396</v>
      </c>
      <c r="G242" s="17">
        <f>ROUND(((K242/31)*25),0)</f>
        <v>290</v>
      </c>
      <c r="H242" s="76">
        <v>253</v>
      </c>
      <c r="I242" s="17">
        <f>ROUND(((K242/31)*6),0)</f>
        <v>70</v>
      </c>
      <c r="J242" s="76">
        <v>110</v>
      </c>
      <c r="K242" s="76">
        <f>D242</f>
        <v>360</v>
      </c>
      <c r="L242" s="21">
        <f>H242+J242</f>
        <v>363</v>
      </c>
      <c r="M242" s="76">
        <v>402</v>
      </c>
      <c r="N242" s="76">
        <v>397</v>
      </c>
      <c r="O242" s="64">
        <f>ROUND((K242/31)*20,0)</f>
        <v>232</v>
      </c>
      <c r="P242" s="77">
        <v>215</v>
      </c>
      <c r="Q242" s="20" t="s">
        <v>151</v>
      </c>
      <c r="R242" s="17">
        <f>ROUND((T242/31)*11,0)</f>
        <v>128</v>
      </c>
      <c r="S242" s="77">
        <v>150</v>
      </c>
      <c r="T242" s="76">
        <v>360</v>
      </c>
      <c r="U242" s="21">
        <f>S242+P242</f>
        <v>365</v>
      </c>
      <c r="V242" s="76">
        <v>367</v>
      </c>
      <c r="W242" s="76">
        <v>362</v>
      </c>
      <c r="X242" s="76">
        <v>499</v>
      </c>
      <c r="Y242" s="76">
        <v>366</v>
      </c>
      <c r="Z242" s="76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18"/>
    </row>
    <row r="243" spans="1:45" s="26" customFormat="1" x14ac:dyDescent="0.25">
      <c r="A243" s="22" t="s">
        <v>16</v>
      </c>
      <c r="B243" s="24">
        <f>SUM(B241:B242)</f>
        <v>116.12903225806453</v>
      </c>
      <c r="C243" s="24">
        <f>SUM(C241:C242)</f>
        <v>51</v>
      </c>
      <c r="D243" s="24">
        <f>SUM(D241:D242)</f>
        <v>600</v>
      </c>
      <c r="E243" s="24">
        <f t="shared" ref="E243:AR243" si="90">SUM(E241:E242)</f>
        <v>664</v>
      </c>
      <c r="F243" s="24">
        <f t="shared" si="90"/>
        <v>653</v>
      </c>
      <c r="G243" s="24">
        <f t="shared" si="90"/>
        <v>484</v>
      </c>
      <c r="H243" s="24">
        <f t="shared" si="90"/>
        <v>494</v>
      </c>
      <c r="I243" s="24">
        <f t="shared" si="90"/>
        <v>116</v>
      </c>
      <c r="J243" s="24">
        <f t="shared" si="90"/>
        <v>114</v>
      </c>
      <c r="K243" s="24">
        <f t="shared" si="90"/>
        <v>600</v>
      </c>
      <c r="L243" s="24">
        <f t="shared" si="90"/>
        <v>608</v>
      </c>
      <c r="M243" s="24">
        <f t="shared" si="90"/>
        <v>642</v>
      </c>
      <c r="N243" s="24">
        <f t="shared" si="90"/>
        <v>646</v>
      </c>
      <c r="O243" s="24">
        <f t="shared" si="90"/>
        <v>387</v>
      </c>
      <c r="P243" s="24">
        <f t="shared" si="90"/>
        <v>361</v>
      </c>
      <c r="Q243" s="22" t="s">
        <v>16</v>
      </c>
      <c r="R243" s="24">
        <f t="shared" si="90"/>
        <v>213</v>
      </c>
      <c r="S243" s="24">
        <f t="shared" si="90"/>
        <v>258</v>
      </c>
      <c r="T243" s="24">
        <f t="shared" si="90"/>
        <v>600</v>
      </c>
      <c r="U243" s="24">
        <f t="shared" si="90"/>
        <v>619</v>
      </c>
      <c r="V243" s="24">
        <f t="shared" si="90"/>
        <v>609</v>
      </c>
      <c r="W243" s="24">
        <f t="shared" si="90"/>
        <v>603</v>
      </c>
      <c r="X243" s="24">
        <f t="shared" si="90"/>
        <v>524</v>
      </c>
      <c r="Y243" s="24">
        <f t="shared" si="90"/>
        <v>387</v>
      </c>
      <c r="Z243" s="24">
        <f t="shared" si="90"/>
        <v>0</v>
      </c>
      <c r="AA243" s="24">
        <f t="shared" si="90"/>
        <v>0</v>
      </c>
      <c r="AB243" s="24">
        <f t="shared" si="90"/>
        <v>0</v>
      </c>
      <c r="AC243" s="24">
        <f t="shared" si="90"/>
        <v>0</v>
      </c>
      <c r="AD243" s="24">
        <f t="shared" si="90"/>
        <v>0</v>
      </c>
      <c r="AE243" s="24">
        <f t="shared" si="90"/>
        <v>0</v>
      </c>
      <c r="AF243" s="24">
        <f t="shared" si="90"/>
        <v>0</v>
      </c>
      <c r="AG243" s="24">
        <f t="shared" si="90"/>
        <v>0</v>
      </c>
      <c r="AH243" s="24">
        <f t="shared" si="90"/>
        <v>0</v>
      </c>
      <c r="AI243" s="24">
        <f t="shared" si="90"/>
        <v>0</v>
      </c>
      <c r="AJ243" s="24">
        <f t="shared" si="90"/>
        <v>0</v>
      </c>
      <c r="AK243" s="24">
        <f t="shared" si="90"/>
        <v>0</v>
      </c>
      <c r="AL243" s="24">
        <f t="shared" si="90"/>
        <v>0</v>
      </c>
      <c r="AM243" s="24">
        <f t="shared" si="90"/>
        <v>0</v>
      </c>
      <c r="AN243" s="24">
        <f t="shared" si="90"/>
        <v>0</v>
      </c>
      <c r="AO243" s="24">
        <f t="shared" si="90"/>
        <v>0</v>
      </c>
      <c r="AP243" s="24">
        <f t="shared" si="90"/>
        <v>0</v>
      </c>
      <c r="AQ243" s="24">
        <f t="shared" si="90"/>
        <v>0</v>
      </c>
      <c r="AR243" s="24">
        <f t="shared" si="90"/>
        <v>0</v>
      </c>
      <c r="AS243" s="25"/>
    </row>
    <row r="244" spans="1:45" x14ac:dyDescent="0.25">
      <c r="A244" s="68">
        <f>Q244</f>
        <v>0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8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</row>
    <row r="245" spans="1:45" s="14" customFormat="1" ht="25.5" x14ac:dyDescent="0.25">
      <c r="A245" s="7" t="s">
        <v>152</v>
      </c>
      <c r="B245" s="8" t="str">
        <f>B$4</f>
        <v>Meta Parcial</v>
      </c>
      <c r="C245" s="8" t="str">
        <f t="shared" ref="C245:AR245" si="91">C$4</f>
        <v>26-31-jul-24</v>
      </c>
      <c r="D245" s="8" t="str">
        <f t="shared" si="91"/>
        <v>Meta Mensal</v>
      </c>
      <c r="E245" s="8">
        <f t="shared" si="91"/>
        <v>45505</v>
      </c>
      <c r="F245" s="8" t="e">
        <f t="shared" ca="1" si="91"/>
        <v>#NAME?</v>
      </c>
      <c r="G245" s="8" t="str">
        <f t="shared" si="91"/>
        <v>Meta Parcial</v>
      </c>
      <c r="H245" s="8" t="str">
        <f t="shared" si="91"/>
        <v>01-25-Out-24</v>
      </c>
      <c r="I245" s="8" t="str">
        <f t="shared" si="91"/>
        <v>Meta Parcial</v>
      </c>
      <c r="J245" s="8" t="str">
        <f t="shared" si="91"/>
        <v>26-31-Out-24</v>
      </c>
      <c r="K245" s="8" t="str">
        <f t="shared" si="91"/>
        <v>Meta Mensal</v>
      </c>
      <c r="L245" s="8">
        <f t="shared" si="91"/>
        <v>45566</v>
      </c>
      <c r="M245" s="8" t="e">
        <f t="shared" ca="1" si="91"/>
        <v>#NAME?</v>
      </c>
      <c r="N245" s="8" t="e">
        <f t="shared" ca="1" si="91"/>
        <v>#NAME?</v>
      </c>
      <c r="O245" s="8" t="str">
        <f t="shared" si="91"/>
        <v>Meta Parcial</v>
      </c>
      <c r="P245" s="8" t="str">
        <f t="shared" si="91"/>
        <v>01-20/01 de 2025</v>
      </c>
      <c r="Q245" s="10" t="s">
        <v>153</v>
      </c>
      <c r="R245" s="11" t="str">
        <f t="shared" si="91"/>
        <v>Meta Parcial</v>
      </c>
      <c r="S245" s="11" t="str">
        <f t="shared" si="91"/>
        <v>21-31/01 de 2025</v>
      </c>
      <c r="T245" s="11" t="str">
        <f t="shared" si="91"/>
        <v>Meta Mensal</v>
      </c>
      <c r="U245" s="11">
        <f t="shared" si="91"/>
        <v>45658</v>
      </c>
      <c r="V245" s="11" t="e">
        <f t="shared" ca="1" si="91"/>
        <v>#NAME?</v>
      </c>
      <c r="W245" s="11" t="e">
        <f t="shared" ca="1" si="91"/>
        <v>#NAME?</v>
      </c>
      <c r="X245" s="11" t="e">
        <f t="shared" ca="1" si="91"/>
        <v>#NAME?</v>
      </c>
      <c r="Y245" s="11" t="e">
        <f t="shared" ca="1" si="91"/>
        <v>#NAME?</v>
      </c>
      <c r="Z245" s="11" t="e">
        <f t="shared" ca="1" si="91"/>
        <v>#NAME?</v>
      </c>
      <c r="AA245" s="11" t="e">
        <f t="shared" ca="1" si="91"/>
        <v>#NAME?</v>
      </c>
      <c r="AB245" s="11" t="e">
        <f t="shared" ca="1" si="91"/>
        <v>#NAME?</v>
      </c>
      <c r="AC245" s="11" t="e">
        <f t="shared" ca="1" si="91"/>
        <v>#NAME?</v>
      </c>
      <c r="AD245" s="11" t="e">
        <f t="shared" ca="1" si="91"/>
        <v>#NAME?</v>
      </c>
      <c r="AE245" s="11" t="e">
        <f t="shared" ca="1" si="91"/>
        <v>#NAME?</v>
      </c>
      <c r="AF245" s="11" t="e">
        <f t="shared" ca="1" si="91"/>
        <v>#NAME?</v>
      </c>
      <c r="AG245" s="11" t="e">
        <f t="shared" ca="1" si="91"/>
        <v>#NAME?</v>
      </c>
      <c r="AH245" s="11" t="e">
        <f t="shared" ca="1" si="91"/>
        <v>#NAME?</v>
      </c>
      <c r="AI245" s="11" t="e">
        <f t="shared" ca="1" si="91"/>
        <v>#NAME?</v>
      </c>
      <c r="AJ245" s="11" t="e">
        <f t="shared" ca="1" si="91"/>
        <v>#NAME?</v>
      </c>
      <c r="AK245" s="11" t="e">
        <f t="shared" ca="1" si="91"/>
        <v>#NAME?</v>
      </c>
      <c r="AL245" s="11" t="e">
        <f t="shared" ca="1" si="91"/>
        <v>#NAME?</v>
      </c>
      <c r="AM245" s="11" t="e">
        <f t="shared" ca="1" si="91"/>
        <v>#NAME?</v>
      </c>
      <c r="AN245" s="11" t="e">
        <f t="shared" ca="1" si="91"/>
        <v>#NAME?</v>
      </c>
      <c r="AO245" s="11" t="e">
        <f t="shared" ca="1" si="91"/>
        <v>#NAME?</v>
      </c>
      <c r="AP245" s="11" t="e">
        <f t="shared" ca="1" si="91"/>
        <v>#NAME?</v>
      </c>
      <c r="AQ245" s="11" t="e">
        <f t="shared" ca="1" si="91"/>
        <v>#NAME?</v>
      </c>
      <c r="AR245" s="11" t="e">
        <f t="shared" ca="1" si="91"/>
        <v>#NAME?</v>
      </c>
      <c r="AS245" s="13">
        <f>ROW()-3</f>
        <v>242</v>
      </c>
    </row>
    <row r="246" spans="1:45" s="19" customFormat="1" x14ac:dyDescent="0.25">
      <c r="A246" s="20" t="s">
        <v>154</v>
      </c>
      <c r="B246" s="33">
        <f>(D246/31)*6</f>
        <v>21.29032258064516</v>
      </c>
      <c r="C246" s="17">
        <v>145</v>
      </c>
      <c r="D246" s="33">
        <v>110</v>
      </c>
      <c r="E246" s="17">
        <v>986</v>
      </c>
      <c r="F246" s="17">
        <v>788</v>
      </c>
      <c r="G246" s="17">
        <f>ROUND(((K246/31)*25),0)</f>
        <v>89</v>
      </c>
      <c r="H246" s="17">
        <v>547</v>
      </c>
      <c r="I246" s="17">
        <f>ROUND(((K246/31)*6),0)</f>
        <v>21</v>
      </c>
      <c r="J246" s="17">
        <v>158</v>
      </c>
      <c r="K246" s="76">
        <f>D246</f>
        <v>110</v>
      </c>
      <c r="L246" s="21">
        <f>H246+J246</f>
        <v>705</v>
      </c>
      <c r="M246" s="17">
        <v>683</v>
      </c>
      <c r="N246" s="17">
        <v>592</v>
      </c>
      <c r="O246" s="64">
        <f>ROUND((K246/31)*20,0)</f>
        <v>71</v>
      </c>
      <c r="P246" s="50">
        <v>357</v>
      </c>
      <c r="Q246" s="20" t="s">
        <v>154</v>
      </c>
      <c r="R246" s="17">
        <f>ROUND((T246/31)*11,0)</f>
        <v>39</v>
      </c>
      <c r="S246" s="50">
        <v>265</v>
      </c>
      <c r="T246" s="76">
        <v>110</v>
      </c>
      <c r="U246" s="21">
        <f>S246+P246</f>
        <v>622</v>
      </c>
      <c r="V246" s="17">
        <v>477</v>
      </c>
      <c r="W246" s="17">
        <v>551</v>
      </c>
      <c r="X246" s="17">
        <v>522</v>
      </c>
      <c r="Y246" s="17">
        <v>430</v>
      </c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8"/>
    </row>
    <row r="247" spans="1:45" s="19" customFormat="1" x14ac:dyDescent="0.25">
      <c r="A247" s="20" t="s">
        <v>155</v>
      </c>
      <c r="B247" s="33">
        <f>(D247/31)*6</f>
        <v>17.41935483870968</v>
      </c>
      <c r="C247" s="17">
        <v>0</v>
      </c>
      <c r="D247" s="33">
        <v>90</v>
      </c>
      <c r="E247" s="17">
        <v>330</v>
      </c>
      <c r="F247" s="17">
        <v>299</v>
      </c>
      <c r="G247" s="17">
        <f>ROUND(((K247/31)*25),0)</f>
        <v>73</v>
      </c>
      <c r="H247" s="17">
        <v>255</v>
      </c>
      <c r="I247" s="17">
        <f>ROUND(((K247/31)*6),0)</f>
        <v>17</v>
      </c>
      <c r="J247" s="17">
        <v>21</v>
      </c>
      <c r="K247" s="76">
        <f>D247</f>
        <v>90</v>
      </c>
      <c r="L247" s="21">
        <f>H247+J247</f>
        <v>276</v>
      </c>
      <c r="M247" s="17">
        <v>162</v>
      </c>
      <c r="N247" s="17">
        <v>245</v>
      </c>
      <c r="O247" s="64">
        <f>ROUND((K247/31)*20,0)</f>
        <v>58</v>
      </c>
      <c r="P247" s="50">
        <v>132</v>
      </c>
      <c r="Q247" s="20" t="s">
        <v>155</v>
      </c>
      <c r="R247" s="17">
        <f>ROUND((T247/31)*11,0)</f>
        <v>32</v>
      </c>
      <c r="S247" s="50">
        <v>81</v>
      </c>
      <c r="T247" s="76">
        <v>90</v>
      </c>
      <c r="U247" s="21">
        <f>S247+P247</f>
        <v>213</v>
      </c>
      <c r="V247" s="17">
        <v>126</v>
      </c>
      <c r="W247" s="17">
        <v>198</v>
      </c>
      <c r="X247" s="17">
        <v>152</v>
      </c>
      <c r="Y247" s="17">
        <v>128</v>
      </c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8"/>
    </row>
    <row r="248" spans="1:45" s="19" customFormat="1" x14ac:dyDescent="0.25">
      <c r="A248" s="20" t="s">
        <v>156</v>
      </c>
      <c r="B248" s="33">
        <f>(D248/31)*6</f>
        <v>11.612903225806452</v>
      </c>
      <c r="C248" s="17">
        <v>24</v>
      </c>
      <c r="D248" s="33">
        <v>60</v>
      </c>
      <c r="E248" s="17">
        <v>84</v>
      </c>
      <c r="F248" s="17">
        <v>98</v>
      </c>
      <c r="G248" s="17">
        <f>ROUND(((K248/31)*25),0)</f>
        <v>48</v>
      </c>
      <c r="H248" s="17">
        <v>88</v>
      </c>
      <c r="I248" s="17">
        <f>ROUND(((K248/31)*6),0)</f>
        <v>12</v>
      </c>
      <c r="J248" s="17">
        <v>4</v>
      </c>
      <c r="K248" s="76">
        <f>D248</f>
        <v>60</v>
      </c>
      <c r="L248" s="21">
        <f>H248+J248</f>
        <v>92</v>
      </c>
      <c r="M248" s="17">
        <v>78</v>
      </c>
      <c r="N248" s="17">
        <v>73</v>
      </c>
      <c r="O248" s="64">
        <f>ROUND((K248/31)*20,0)</f>
        <v>39</v>
      </c>
      <c r="P248" s="50">
        <v>43</v>
      </c>
      <c r="Q248" s="20" t="s">
        <v>156</v>
      </c>
      <c r="R248" s="17">
        <f>ROUND((T248/31)*11,0)</f>
        <v>21</v>
      </c>
      <c r="S248" s="50">
        <v>31</v>
      </c>
      <c r="T248" s="76">
        <v>60</v>
      </c>
      <c r="U248" s="21">
        <f>S248+P248</f>
        <v>74</v>
      </c>
      <c r="V248" s="17">
        <v>71</v>
      </c>
      <c r="W248" s="17">
        <v>83</v>
      </c>
      <c r="X248" s="17">
        <v>68</v>
      </c>
      <c r="Y248" s="17">
        <v>76</v>
      </c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8"/>
    </row>
    <row r="249" spans="1:45" s="19" customFormat="1" x14ac:dyDescent="0.25">
      <c r="A249" s="20" t="s">
        <v>157</v>
      </c>
      <c r="B249" s="33">
        <f>(D249/31)*6</f>
        <v>17.41935483870968</v>
      </c>
      <c r="C249" s="17">
        <v>7</v>
      </c>
      <c r="D249" s="33">
        <v>90</v>
      </c>
      <c r="E249" s="17">
        <v>146</v>
      </c>
      <c r="F249" s="17">
        <v>135</v>
      </c>
      <c r="G249" s="17">
        <f>ROUND(((K249/31)*25),0)</f>
        <v>73</v>
      </c>
      <c r="H249" s="17">
        <v>75</v>
      </c>
      <c r="I249" s="17">
        <f>ROUND(((K249/31)*6),0)</f>
        <v>17</v>
      </c>
      <c r="J249" s="17">
        <v>33</v>
      </c>
      <c r="K249" s="76">
        <f>D249</f>
        <v>90</v>
      </c>
      <c r="L249" s="21">
        <f>H249+J249</f>
        <v>108</v>
      </c>
      <c r="M249" s="17">
        <v>126</v>
      </c>
      <c r="N249" s="17">
        <v>96</v>
      </c>
      <c r="O249" s="64">
        <f>ROUND((K249/31)*20,0)</f>
        <v>58</v>
      </c>
      <c r="P249" s="50">
        <v>106</v>
      </c>
      <c r="Q249" s="20" t="s">
        <v>157</v>
      </c>
      <c r="R249" s="17">
        <f>ROUND((T249/31)*11,0)</f>
        <v>32</v>
      </c>
      <c r="S249" s="50">
        <v>15</v>
      </c>
      <c r="T249" s="76">
        <v>90</v>
      </c>
      <c r="U249" s="21">
        <f>S249+P249</f>
        <v>121</v>
      </c>
      <c r="V249" s="17">
        <v>110</v>
      </c>
      <c r="W249" s="17">
        <v>102</v>
      </c>
      <c r="X249" s="17">
        <v>113</v>
      </c>
      <c r="Y249" s="17">
        <v>113</v>
      </c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8"/>
    </row>
    <row r="250" spans="1:45" s="26" customFormat="1" x14ac:dyDescent="0.25">
      <c r="A250" s="22" t="s">
        <v>16</v>
      </c>
      <c r="B250" s="24">
        <f>SUM(B246:B249)</f>
        <v>67.741935483870975</v>
      </c>
      <c r="C250" s="24">
        <f>SUM(C246:C249)</f>
        <v>176</v>
      </c>
      <c r="D250" s="24">
        <f>SUM(D246:D249)</f>
        <v>350</v>
      </c>
      <c r="E250" s="24">
        <f t="shared" ref="E250:AR250" si="92">SUM(E246:E249)</f>
        <v>1546</v>
      </c>
      <c r="F250" s="24">
        <f t="shared" si="92"/>
        <v>1320</v>
      </c>
      <c r="G250" s="24">
        <f t="shared" si="92"/>
        <v>283</v>
      </c>
      <c r="H250" s="24">
        <f t="shared" si="92"/>
        <v>965</v>
      </c>
      <c r="I250" s="24">
        <f t="shared" si="92"/>
        <v>67</v>
      </c>
      <c r="J250" s="24">
        <f t="shared" si="92"/>
        <v>216</v>
      </c>
      <c r="K250" s="24">
        <f t="shared" si="92"/>
        <v>350</v>
      </c>
      <c r="L250" s="24">
        <f t="shared" si="92"/>
        <v>1181</v>
      </c>
      <c r="M250" s="24">
        <f t="shared" si="92"/>
        <v>1049</v>
      </c>
      <c r="N250" s="24">
        <f t="shared" si="92"/>
        <v>1006</v>
      </c>
      <c r="O250" s="24">
        <f t="shared" si="92"/>
        <v>226</v>
      </c>
      <c r="P250" s="24">
        <f t="shared" si="92"/>
        <v>638</v>
      </c>
      <c r="Q250" s="22" t="s">
        <v>16</v>
      </c>
      <c r="R250" s="24">
        <f t="shared" si="92"/>
        <v>124</v>
      </c>
      <c r="S250" s="24">
        <f t="shared" si="92"/>
        <v>392</v>
      </c>
      <c r="T250" s="24">
        <f t="shared" si="92"/>
        <v>350</v>
      </c>
      <c r="U250" s="24">
        <f t="shared" si="92"/>
        <v>1030</v>
      </c>
      <c r="V250" s="24">
        <f t="shared" si="92"/>
        <v>784</v>
      </c>
      <c r="W250" s="24">
        <f t="shared" si="92"/>
        <v>934</v>
      </c>
      <c r="X250" s="24">
        <f t="shared" si="92"/>
        <v>855</v>
      </c>
      <c r="Y250" s="24">
        <f t="shared" si="92"/>
        <v>747</v>
      </c>
      <c r="Z250" s="24">
        <f t="shared" si="92"/>
        <v>0</v>
      </c>
      <c r="AA250" s="24">
        <f t="shared" si="92"/>
        <v>0</v>
      </c>
      <c r="AB250" s="24">
        <f t="shared" si="92"/>
        <v>0</v>
      </c>
      <c r="AC250" s="24">
        <f t="shared" si="92"/>
        <v>0</v>
      </c>
      <c r="AD250" s="24">
        <f t="shared" si="92"/>
        <v>0</v>
      </c>
      <c r="AE250" s="24">
        <f t="shared" si="92"/>
        <v>0</v>
      </c>
      <c r="AF250" s="24">
        <f t="shared" si="92"/>
        <v>0</v>
      </c>
      <c r="AG250" s="24">
        <f t="shared" si="92"/>
        <v>0</v>
      </c>
      <c r="AH250" s="24">
        <f t="shared" si="92"/>
        <v>0</v>
      </c>
      <c r="AI250" s="24">
        <f t="shared" si="92"/>
        <v>0</v>
      </c>
      <c r="AJ250" s="24">
        <f t="shared" si="92"/>
        <v>0</v>
      </c>
      <c r="AK250" s="24">
        <f t="shared" si="92"/>
        <v>0</v>
      </c>
      <c r="AL250" s="24">
        <f t="shared" si="92"/>
        <v>0</v>
      </c>
      <c r="AM250" s="24">
        <f t="shared" si="92"/>
        <v>0</v>
      </c>
      <c r="AN250" s="24">
        <f t="shared" si="92"/>
        <v>0</v>
      </c>
      <c r="AO250" s="24">
        <f t="shared" si="92"/>
        <v>0</v>
      </c>
      <c r="AP250" s="24">
        <f t="shared" si="92"/>
        <v>0</v>
      </c>
      <c r="AQ250" s="24">
        <f t="shared" si="92"/>
        <v>0</v>
      </c>
      <c r="AR250" s="24">
        <f t="shared" si="92"/>
        <v>0</v>
      </c>
      <c r="AS250" s="25"/>
    </row>
    <row r="251" spans="1:45" x14ac:dyDescent="0.25">
      <c r="A251" s="101">
        <f>Q251</f>
        <v>0</v>
      </c>
    </row>
    <row r="252" spans="1:45" ht="15.75" customHeight="1" x14ac:dyDescent="0.25">
      <c r="A252" t="str">
        <f>Q252</f>
        <v>Clínica de Serviços Dialíticos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 s="30"/>
      <c r="Q252" s="102" t="s">
        <v>158</v>
      </c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4"/>
    </row>
    <row r="253" spans="1:45" x14ac:dyDescent="0.25">
      <c r="A253" s="7" t="s">
        <v>159</v>
      </c>
      <c r="B253" s="8" t="str">
        <f>B$4</f>
        <v>Meta Parcial</v>
      </c>
      <c r="C253" s="8" t="str">
        <f t="shared" ref="C253:AR253" si="93">C$4</f>
        <v>26-31-jul-24</v>
      </c>
      <c r="D253" s="8" t="str">
        <f t="shared" si="93"/>
        <v>Meta Mensal</v>
      </c>
      <c r="E253" s="8">
        <f t="shared" si="93"/>
        <v>45505</v>
      </c>
      <c r="F253" s="8" t="e">
        <f t="shared" ca="1" si="93"/>
        <v>#NAME?</v>
      </c>
      <c r="G253" s="8" t="str">
        <f t="shared" si="93"/>
        <v>Meta Parcial</v>
      </c>
      <c r="H253" s="8" t="str">
        <f t="shared" si="93"/>
        <v>01-25-Out-24</v>
      </c>
      <c r="I253" s="8" t="str">
        <f t="shared" si="93"/>
        <v>Meta Parcial</v>
      </c>
      <c r="J253" s="8" t="str">
        <f t="shared" si="93"/>
        <v>26-31-Out-24</v>
      </c>
      <c r="K253" s="8" t="str">
        <f t="shared" si="93"/>
        <v>Meta Mensal</v>
      </c>
      <c r="L253" s="8">
        <f t="shared" si="93"/>
        <v>45566</v>
      </c>
      <c r="M253" s="8" t="e">
        <f t="shared" ca="1" si="93"/>
        <v>#NAME?</v>
      </c>
      <c r="N253" s="8" t="e">
        <f t="shared" ca="1" si="93"/>
        <v>#NAME?</v>
      </c>
      <c r="O253" s="8" t="str">
        <f t="shared" si="93"/>
        <v>Meta Parcial</v>
      </c>
      <c r="P253" s="8" t="str">
        <f t="shared" si="93"/>
        <v>01-20/01 de 2025</v>
      </c>
      <c r="Q253" s="10" t="s">
        <v>160</v>
      </c>
      <c r="R253" s="11" t="str">
        <f t="shared" si="93"/>
        <v>Meta Parcial</v>
      </c>
      <c r="S253" s="11" t="str">
        <f t="shared" si="93"/>
        <v>21-31/01 de 2025</v>
      </c>
      <c r="T253" s="11" t="str">
        <f t="shared" si="93"/>
        <v>Meta Mensal</v>
      </c>
      <c r="U253" s="11">
        <f t="shared" si="93"/>
        <v>45658</v>
      </c>
      <c r="V253" s="11" t="e">
        <f t="shared" ca="1" si="93"/>
        <v>#NAME?</v>
      </c>
      <c r="W253" s="11" t="e">
        <f t="shared" ca="1" si="93"/>
        <v>#NAME?</v>
      </c>
      <c r="X253" s="11" t="e">
        <f t="shared" ca="1" si="93"/>
        <v>#NAME?</v>
      </c>
      <c r="Y253" s="11" t="e">
        <f t="shared" ca="1" si="93"/>
        <v>#NAME?</v>
      </c>
      <c r="Z253" s="11" t="e">
        <f t="shared" ca="1" si="93"/>
        <v>#NAME?</v>
      </c>
      <c r="AA253" s="11" t="e">
        <f t="shared" ca="1" si="93"/>
        <v>#NAME?</v>
      </c>
      <c r="AB253" s="11" t="e">
        <f t="shared" ca="1" si="93"/>
        <v>#NAME?</v>
      </c>
      <c r="AC253" s="11" t="e">
        <f t="shared" ca="1" si="93"/>
        <v>#NAME?</v>
      </c>
      <c r="AD253" s="11" t="e">
        <f t="shared" ca="1" si="93"/>
        <v>#NAME?</v>
      </c>
      <c r="AE253" s="11" t="e">
        <f t="shared" ca="1" si="93"/>
        <v>#NAME?</v>
      </c>
      <c r="AF253" s="11" t="e">
        <f t="shared" ca="1" si="93"/>
        <v>#NAME?</v>
      </c>
      <c r="AG253" s="11" t="e">
        <f t="shared" ca="1" si="93"/>
        <v>#NAME?</v>
      </c>
      <c r="AH253" s="11" t="e">
        <f t="shared" ca="1" si="93"/>
        <v>#NAME?</v>
      </c>
      <c r="AI253" s="11" t="e">
        <f t="shared" ca="1" si="93"/>
        <v>#NAME?</v>
      </c>
      <c r="AJ253" s="11" t="e">
        <f t="shared" ca="1" si="93"/>
        <v>#NAME?</v>
      </c>
      <c r="AK253" s="11" t="e">
        <f t="shared" ca="1" si="93"/>
        <v>#NAME?</v>
      </c>
      <c r="AL253" s="11" t="e">
        <f t="shared" ca="1" si="93"/>
        <v>#NAME?</v>
      </c>
      <c r="AM253" s="11" t="e">
        <f t="shared" ca="1" si="93"/>
        <v>#NAME?</v>
      </c>
      <c r="AN253" s="11" t="e">
        <f t="shared" ca="1" si="93"/>
        <v>#NAME?</v>
      </c>
      <c r="AO253" s="11" t="e">
        <f t="shared" ca="1" si="93"/>
        <v>#NAME?</v>
      </c>
      <c r="AP253" s="11" t="e">
        <f t="shared" ca="1" si="93"/>
        <v>#NAME?</v>
      </c>
      <c r="AQ253" s="11" t="e">
        <f t="shared" ca="1" si="93"/>
        <v>#NAME?</v>
      </c>
      <c r="AR253" s="11" t="e">
        <f t="shared" ca="1" si="93"/>
        <v>#NAME?</v>
      </c>
      <c r="AS253" s="13">
        <f>ROW()-3</f>
        <v>250</v>
      </c>
    </row>
    <row r="254" spans="1:45" s="19" customFormat="1" x14ac:dyDescent="0.25">
      <c r="A254" s="20" t="s">
        <v>161</v>
      </c>
      <c r="B254" s="33">
        <f>(D254/31)*6</f>
        <v>181.16129032258067</v>
      </c>
      <c r="C254" s="17">
        <v>140</v>
      </c>
      <c r="D254" s="33">
        <v>936</v>
      </c>
      <c r="E254" s="17">
        <v>756</v>
      </c>
      <c r="F254" s="17">
        <v>697</v>
      </c>
      <c r="G254" s="17">
        <f>ROUND(((K254/31)*25),0)</f>
        <v>755</v>
      </c>
      <c r="H254" s="17">
        <v>598</v>
      </c>
      <c r="I254" s="17">
        <f>ROUND(((K254/31)*6),0)</f>
        <v>181</v>
      </c>
      <c r="J254" s="17">
        <v>134</v>
      </c>
      <c r="K254" s="76">
        <f>D254</f>
        <v>936</v>
      </c>
      <c r="L254" s="21">
        <f>H254+J254</f>
        <v>732</v>
      </c>
      <c r="M254" s="17">
        <v>719</v>
      </c>
      <c r="N254" s="17">
        <v>757</v>
      </c>
      <c r="O254" s="64">
        <f>ROUND((K254/31)*20,0)</f>
        <v>604</v>
      </c>
      <c r="P254" s="50">
        <v>490</v>
      </c>
      <c r="Q254" s="20" t="s">
        <v>162</v>
      </c>
      <c r="R254" s="17">
        <f>ROUND((T254/31)*11,0)</f>
        <v>314</v>
      </c>
      <c r="S254" s="50">
        <v>311</v>
      </c>
      <c r="T254" s="76">
        <v>884</v>
      </c>
      <c r="U254" s="21">
        <f>S254+P254</f>
        <v>801</v>
      </c>
      <c r="V254" s="17">
        <v>770</v>
      </c>
      <c r="W254" s="17">
        <v>864</v>
      </c>
      <c r="X254" s="17">
        <v>828</v>
      </c>
      <c r="Y254" s="17">
        <v>887</v>
      </c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8"/>
    </row>
    <row r="255" spans="1:45" s="19" customFormat="1" x14ac:dyDescent="0.25">
      <c r="A255" s="20" t="s">
        <v>163</v>
      </c>
      <c r="B255" s="105">
        <f>(D255/31)*6</f>
        <v>6.9677419354838719</v>
      </c>
      <c r="C255" s="17">
        <v>0</v>
      </c>
      <c r="D255" s="105">
        <v>36</v>
      </c>
      <c r="E255" s="17">
        <v>0</v>
      </c>
      <c r="F255" s="17">
        <v>0</v>
      </c>
      <c r="G255" s="17">
        <f>ROUND(((K255/31)*25),0)</f>
        <v>29</v>
      </c>
      <c r="H255" s="17">
        <v>0</v>
      </c>
      <c r="I255" s="17">
        <f>ROUND(((K255/31)*6),0)</f>
        <v>7</v>
      </c>
      <c r="J255" s="17">
        <v>0</v>
      </c>
      <c r="K255" s="76">
        <f>D255</f>
        <v>36</v>
      </c>
      <c r="L255" s="21">
        <f>H255+J255</f>
        <v>0</v>
      </c>
      <c r="M255" s="17">
        <v>0</v>
      </c>
      <c r="N255" s="17">
        <v>0</v>
      </c>
      <c r="O255" s="64">
        <f>ROUND((K255/31)*20,0)</f>
        <v>23</v>
      </c>
      <c r="P255" s="50">
        <v>0</v>
      </c>
      <c r="Q255" s="20" t="s">
        <v>164</v>
      </c>
      <c r="R255" s="17">
        <f>ROUND((T255/31)*11,0)</f>
        <v>2</v>
      </c>
      <c r="S255" s="50">
        <v>0</v>
      </c>
      <c r="T255" s="76">
        <v>6</v>
      </c>
      <c r="U255" s="21">
        <f>S255+P255</f>
        <v>0</v>
      </c>
      <c r="V255" s="17">
        <v>0</v>
      </c>
      <c r="W255" s="17">
        <v>0</v>
      </c>
      <c r="X255" s="17">
        <v>0</v>
      </c>
      <c r="Y255" s="17">
        <v>0</v>
      </c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8"/>
    </row>
    <row r="256" spans="1:45" s="26" customFormat="1" x14ac:dyDescent="0.25">
      <c r="A256" s="22" t="s">
        <v>16</v>
      </c>
      <c r="B256" s="106">
        <f t="shared" ref="B256:P256" si="94">SUM(B254:B255)</f>
        <v>188.12903225806454</v>
      </c>
      <c r="C256" s="106">
        <f t="shared" si="94"/>
        <v>140</v>
      </c>
      <c r="D256" s="106">
        <f t="shared" si="94"/>
        <v>972</v>
      </c>
      <c r="E256" s="106">
        <f t="shared" si="94"/>
        <v>756</v>
      </c>
      <c r="F256" s="106">
        <f t="shared" si="94"/>
        <v>697</v>
      </c>
      <c r="G256" s="106">
        <f t="shared" si="94"/>
        <v>784</v>
      </c>
      <c r="H256" s="106">
        <f t="shared" si="94"/>
        <v>598</v>
      </c>
      <c r="I256" s="106">
        <f t="shared" si="94"/>
        <v>188</v>
      </c>
      <c r="J256" s="106">
        <f t="shared" si="94"/>
        <v>134</v>
      </c>
      <c r="K256" s="106">
        <f t="shared" si="94"/>
        <v>972</v>
      </c>
      <c r="L256" s="106">
        <f t="shared" si="94"/>
        <v>732</v>
      </c>
      <c r="M256" s="106">
        <f t="shared" si="94"/>
        <v>719</v>
      </c>
      <c r="N256" s="106">
        <f t="shared" si="94"/>
        <v>757</v>
      </c>
      <c r="O256" s="106">
        <f t="shared" si="94"/>
        <v>627</v>
      </c>
      <c r="P256" s="106">
        <f t="shared" si="94"/>
        <v>490</v>
      </c>
      <c r="Q256" s="22" t="s">
        <v>16</v>
      </c>
      <c r="R256" s="106">
        <f t="shared" ref="R256:AR256" si="95">SUM(R254:R255)</f>
        <v>316</v>
      </c>
      <c r="S256" s="106">
        <f t="shared" si="95"/>
        <v>311</v>
      </c>
      <c r="T256" s="106">
        <f t="shared" si="95"/>
        <v>890</v>
      </c>
      <c r="U256" s="106">
        <f t="shared" si="95"/>
        <v>801</v>
      </c>
      <c r="V256" s="106">
        <f t="shared" si="95"/>
        <v>770</v>
      </c>
      <c r="W256" s="106">
        <f t="shared" si="95"/>
        <v>864</v>
      </c>
      <c r="X256" s="106">
        <f t="shared" si="95"/>
        <v>828</v>
      </c>
      <c r="Y256" s="106">
        <f t="shared" si="95"/>
        <v>887</v>
      </c>
      <c r="Z256" s="106">
        <f t="shared" si="95"/>
        <v>0</v>
      </c>
      <c r="AA256" s="106">
        <f t="shared" si="95"/>
        <v>0</v>
      </c>
      <c r="AB256" s="106">
        <f t="shared" si="95"/>
        <v>0</v>
      </c>
      <c r="AC256" s="106">
        <f t="shared" si="95"/>
        <v>0</v>
      </c>
      <c r="AD256" s="106">
        <f t="shared" si="95"/>
        <v>0</v>
      </c>
      <c r="AE256" s="106">
        <f t="shared" si="95"/>
        <v>0</v>
      </c>
      <c r="AF256" s="106">
        <f t="shared" si="95"/>
        <v>0</v>
      </c>
      <c r="AG256" s="106">
        <f t="shared" si="95"/>
        <v>0</v>
      </c>
      <c r="AH256" s="106">
        <f t="shared" si="95"/>
        <v>0</v>
      </c>
      <c r="AI256" s="106">
        <f t="shared" si="95"/>
        <v>0</v>
      </c>
      <c r="AJ256" s="106">
        <f t="shared" si="95"/>
        <v>0</v>
      </c>
      <c r="AK256" s="106">
        <f t="shared" si="95"/>
        <v>0</v>
      </c>
      <c r="AL256" s="106">
        <f t="shared" si="95"/>
        <v>0</v>
      </c>
      <c r="AM256" s="106">
        <f t="shared" si="95"/>
        <v>0</v>
      </c>
      <c r="AN256" s="106">
        <f t="shared" si="95"/>
        <v>0</v>
      </c>
      <c r="AO256" s="106">
        <f t="shared" si="95"/>
        <v>0</v>
      </c>
      <c r="AP256" s="106">
        <f t="shared" si="95"/>
        <v>0</v>
      </c>
      <c r="AQ256" s="106">
        <f t="shared" si="95"/>
        <v>0</v>
      </c>
      <c r="AR256" s="106">
        <f t="shared" si="95"/>
        <v>0</v>
      </c>
      <c r="AS256" s="25"/>
    </row>
    <row r="257" spans="1:45" x14ac:dyDescent="0.25">
      <c r="A257" s="68">
        <f>Q257</f>
        <v>0</v>
      </c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8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</row>
    <row r="258" spans="1:45" ht="15.75" customHeight="1" x14ac:dyDescent="0.25">
      <c r="A258" t="str">
        <f>Q258</f>
        <v>Transporte para sessões de tratamento dialítico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 s="30"/>
      <c r="Q258" s="102" t="s">
        <v>165</v>
      </c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4"/>
    </row>
    <row r="259" spans="1:45" x14ac:dyDescent="0.25">
      <c r="A259" s="7" t="s">
        <v>166</v>
      </c>
      <c r="B259" s="8" t="str">
        <f>B$4</f>
        <v>Meta Parcial</v>
      </c>
      <c r="C259" s="8" t="str">
        <f t="shared" ref="C259:AR259" si="96">C$4</f>
        <v>26-31-jul-24</v>
      </c>
      <c r="D259" s="8" t="str">
        <f t="shared" si="96"/>
        <v>Meta Mensal</v>
      </c>
      <c r="E259" s="8">
        <f t="shared" si="96"/>
        <v>45505</v>
      </c>
      <c r="F259" s="8" t="e">
        <f t="shared" ca="1" si="96"/>
        <v>#NAME?</v>
      </c>
      <c r="G259" s="8" t="str">
        <f t="shared" si="96"/>
        <v>Meta Parcial</v>
      </c>
      <c r="H259" s="8" t="str">
        <f t="shared" si="96"/>
        <v>01-25-Out-24</v>
      </c>
      <c r="I259" s="8" t="str">
        <f t="shared" si="96"/>
        <v>Meta Parcial</v>
      </c>
      <c r="J259" s="8" t="str">
        <f t="shared" si="96"/>
        <v>26-31-Out-24</v>
      </c>
      <c r="K259" s="8" t="str">
        <f t="shared" si="96"/>
        <v>Meta Mensal</v>
      </c>
      <c r="L259" s="8">
        <f>L$4</f>
        <v>45566</v>
      </c>
      <c r="M259" s="8" t="e">
        <f t="shared" ca="1" si="96"/>
        <v>#NAME?</v>
      </c>
      <c r="N259" s="8" t="e">
        <f t="shared" ca="1" si="96"/>
        <v>#NAME?</v>
      </c>
      <c r="O259" s="8" t="str">
        <f t="shared" si="96"/>
        <v>Meta Parcial</v>
      </c>
      <c r="P259" s="8" t="str">
        <f t="shared" si="96"/>
        <v>01-20/01 de 2025</v>
      </c>
      <c r="Q259" s="10" t="s">
        <v>167</v>
      </c>
      <c r="R259" s="11" t="str">
        <f t="shared" si="96"/>
        <v>Meta Parcial</v>
      </c>
      <c r="S259" s="11" t="str">
        <f t="shared" si="96"/>
        <v>21-31/01 de 2025</v>
      </c>
      <c r="T259" s="11" t="str">
        <f t="shared" si="96"/>
        <v>Meta Mensal</v>
      </c>
      <c r="U259" s="11">
        <f t="shared" si="96"/>
        <v>45658</v>
      </c>
      <c r="V259" s="11" t="e">
        <f t="shared" ca="1" si="96"/>
        <v>#NAME?</v>
      </c>
      <c r="W259" s="11" t="e">
        <f t="shared" ca="1" si="96"/>
        <v>#NAME?</v>
      </c>
      <c r="X259" s="11" t="e">
        <f t="shared" ca="1" si="96"/>
        <v>#NAME?</v>
      </c>
      <c r="Y259" s="11" t="e">
        <f t="shared" ca="1" si="96"/>
        <v>#NAME?</v>
      </c>
      <c r="Z259" s="11" t="e">
        <f t="shared" ca="1" si="96"/>
        <v>#NAME?</v>
      </c>
      <c r="AA259" s="11" t="e">
        <f t="shared" ca="1" si="96"/>
        <v>#NAME?</v>
      </c>
      <c r="AB259" s="11" t="e">
        <f t="shared" ca="1" si="96"/>
        <v>#NAME?</v>
      </c>
      <c r="AC259" s="11" t="e">
        <f t="shared" ca="1" si="96"/>
        <v>#NAME?</v>
      </c>
      <c r="AD259" s="11" t="e">
        <f t="shared" ca="1" si="96"/>
        <v>#NAME?</v>
      </c>
      <c r="AE259" s="11" t="e">
        <f t="shared" ca="1" si="96"/>
        <v>#NAME?</v>
      </c>
      <c r="AF259" s="11" t="e">
        <f t="shared" ca="1" si="96"/>
        <v>#NAME?</v>
      </c>
      <c r="AG259" s="11" t="e">
        <f t="shared" ca="1" si="96"/>
        <v>#NAME?</v>
      </c>
      <c r="AH259" s="11" t="e">
        <f t="shared" ca="1" si="96"/>
        <v>#NAME?</v>
      </c>
      <c r="AI259" s="11" t="e">
        <f t="shared" ca="1" si="96"/>
        <v>#NAME?</v>
      </c>
      <c r="AJ259" s="11" t="e">
        <f t="shared" ca="1" si="96"/>
        <v>#NAME?</v>
      </c>
      <c r="AK259" s="11" t="e">
        <f t="shared" ca="1" si="96"/>
        <v>#NAME?</v>
      </c>
      <c r="AL259" s="11" t="e">
        <f t="shared" ca="1" si="96"/>
        <v>#NAME?</v>
      </c>
      <c r="AM259" s="11" t="e">
        <f t="shared" ca="1" si="96"/>
        <v>#NAME?</v>
      </c>
      <c r="AN259" s="11" t="e">
        <f t="shared" ca="1" si="96"/>
        <v>#NAME?</v>
      </c>
      <c r="AO259" s="11" t="e">
        <f t="shared" ca="1" si="96"/>
        <v>#NAME?</v>
      </c>
      <c r="AP259" s="11" t="e">
        <f t="shared" ca="1" si="96"/>
        <v>#NAME?</v>
      </c>
      <c r="AQ259" s="11" t="e">
        <f t="shared" ca="1" si="96"/>
        <v>#NAME?</v>
      </c>
      <c r="AR259" s="11" t="e">
        <f t="shared" ca="1" si="96"/>
        <v>#NAME?</v>
      </c>
      <c r="AS259" s="13">
        <f>ROW()-3</f>
        <v>256</v>
      </c>
    </row>
    <row r="260" spans="1:45" s="19" customFormat="1" hidden="1" x14ac:dyDescent="0.25">
      <c r="A260" s="27">
        <f>Q260</f>
        <v>0</v>
      </c>
      <c r="B260" s="33">
        <f>(D260/31)*6</f>
        <v>2322.5806451612907</v>
      </c>
      <c r="C260" s="17">
        <v>2842</v>
      </c>
      <c r="D260" s="33">
        <v>12000</v>
      </c>
      <c r="E260" s="17">
        <v>14061</v>
      </c>
      <c r="F260" s="17">
        <v>7935</v>
      </c>
      <c r="G260" s="17">
        <f>ROUND(((K260/31)*25),0)</f>
        <v>9677</v>
      </c>
      <c r="H260" s="17">
        <v>9290</v>
      </c>
      <c r="I260" s="17">
        <f>ROUND(((K260/31)*6),0)</f>
        <v>2323</v>
      </c>
      <c r="J260" s="17">
        <v>3141</v>
      </c>
      <c r="K260" s="76">
        <f>D260</f>
        <v>12000</v>
      </c>
      <c r="L260" s="21">
        <f>H260+J260</f>
        <v>12431</v>
      </c>
      <c r="M260" s="17">
        <v>11907</v>
      </c>
      <c r="N260" s="17">
        <v>14812</v>
      </c>
      <c r="O260" s="17">
        <f>ROUND((K260/31)*20,0)</f>
        <v>7742</v>
      </c>
      <c r="P260" s="50">
        <v>7718</v>
      </c>
      <c r="Q260" s="107"/>
      <c r="R260" s="80"/>
      <c r="S260" s="80"/>
      <c r="T260" s="81"/>
      <c r="U260" s="82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18"/>
    </row>
    <row r="261" spans="1:45" s="19" customFormat="1" x14ac:dyDescent="0.25">
      <c r="A261" s="27" t="str">
        <f>Q261</f>
        <v>Veículo I</v>
      </c>
      <c r="B261" s="105">
        <f>(D261/31)*6</f>
        <v>2322.5806451612907</v>
      </c>
      <c r="C261" s="17">
        <v>1831</v>
      </c>
      <c r="D261" s="105">
        <v>12000</v>
      </c>
      <c r="E261" s="17">
        <v>9294</v>
      </c>
      <c r="F261" s="17">
        <v>13253</v>
      </c>
      <c r="G261" s="17">
        <f>ROUND(((K261/31)*25),0)</f>
        <v>9677</v>
      </c>
      <c r="H261" s="17">
        <v>9519</v>
      </c>
      <c r="I261" s="17">
        <f>ROUND(((K261/31)*6),0)</f>
        <v>2323</v>
      </c>
      <c r="J261" s="17">
        <v>1499</v>
      </c>
      <c r="K261" s="76">
        <f>D261</f>
        <v>12000</v>
      </c>
      <c r="L261" s="21">
        <f>H261+J261</f>
        <v>11018</v>
      </c>
      <c r="M261" s="17">
        <v>10785</v>
      </c>
      <c r="N261" s="17">
        <v>7261</v>
      </c>
      <c r="O261" s="17">
        <f>ROUND((K261/31)*20,0)</f>
        <v>7742</v>
      </c>
      <c r="P261" s="50">
        <v>6825</v>
      </c>
      <c r="Q261" s="20" t="s">
        <v>168</v>
      </c>
      <c r="R261" s="17">
        <f>ROUND((T261/31)*11,0)</f>
        <v>3548</v>
      </c>
      <c r="S261" s="50">
        <v>8556</v>
      </c>
      <c r="T261" s="246">
        <v>10000</v>
      </c>
      <c r="U261" s="21">
        <f>S261+P261</f>
        <v>15381</v>
      </c>
      <c r="V261" s="17">
        <v>13138</v>
      </c>
      <c r="W261" s="17">
        <v>12125</v>
      </c>
      <c r="X261" s="17">
        <v>6783</v>
      </c>
      <c r="Y261" s="17">
        <v>7679</v>
      </c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8"/>
    </row>
    <row r="262" spans="1:45" s="19" customFormat="1" x14ac:dyDescent="0.25">
      <c r="A262" s="27" t="str">
        <f>Q262</f>
        <v>Veículo II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 s="30"/>
      <c r="Q262" s="20" t="s">
        <v>169</v>
      </c>
      <c r="R262" s="17"/>
      <c r="S262" s="50"/>
      <c r="T262" s="247"/>
      <c r="U262" s="21"/>
      <c r="V262" s="17">
        <v>7258</v>
      </c>
      <c r="W262" s="17">
        <v>9525</v>
      </c>
      <c r="X262" s="17">
        <v>14107</v>
      </c>
      <c r="Y262" s="17">
        <v>14844</v>
      </c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8"/>
    </row>
    <row r="263" spans="1:45" s="26" customFormat="1" x14ac:dyDescent="0.25">
      <c r="A263" s="22" t="s">
        <v>16</v>
      </c>
      <c r="B263" s="106">
        <f t="shared" ref="B263:P263" si="97">SUM(B260:B261)</f>
        <v>4645.1612903225814</v>
      </c>
      <c r="C263" s="106">
        <f t="shared" si="97"/>
        <v>4673</v>
      </c>
      <c r="D263" s="106">
        <f t="shared" si="97"/>
        <v>24000</v>
      </c>
      <c r="E263" s="106">
        <f t="shared" si="97"/>
        <v>23355</v>
      </c>
      <c r="F263" s="106">
        <f t="shared" si="97"/>
        <v>21188</v>
      </c>
      <c r="G263" s="106">
        <f t="shared" si="97"/>
        <v>19354</v>
      </c>
      <c r="H263" s="106">
        <f t="shared" si="97"/>
        <v>18809</v>
      </c>
      <c r="I263" s="106">
        <f t="shared" si="97"/>
        <v>4646</v>
      </c>
      <c r="J263" s="106">
        <f t="shared" si="97"/>
        <v>4640</v>
      </c>
      <c r="K263" s="106">
        <f t="shared" si="97"/>
        <v>24000</v>
      </c>
      <c r="L263" s="106">
        <f t="shared" si="97"/>
        <v>23449</v>
      </c>
      <c r="M263" s="106">
        <f t="shared" si="97"/>
        <v>22692</v>
      </c>
      <c r="N263" s="106">
        <f t="shared" si="97"/>
        <v>22073</v>
      </c>
      <c r="O263" s="106">
        <f t="shared" si="97"/>
        <v>15484</v>
      </c>
      <c r="P263" s="106">
        <f t="shared" si="97"/>
        <v>14543</v>
      </c>
      <c r="Q263" s="22" t="s">
        <v>16</v>
      </c>
      <c r="R263" s="106">
        <f t="shared" ref="R263:AR263" si="98">SUM(R260:R262)</f>
        <v>3548</v>
      </c>
      <c r="S263" s="106">
        <f t="shared" si="98"/>
        <v>8556</v>
      </c>
      <c r="T263" s="106">
        <f t="shared" si="98"/>
        <v>10000</v>
      </c>
      <c r="U263" s="106">
        <f t="shared" si="98"/>
        <v>15381</v>
      </c>
      <c r="V263" s="106">
        <f t="shared" si="98"/>
        <v>20396</v>
      </c>
      <c r="W263" s="106">
        <f t="shared" si="98"/>
        <v>21650</v>
      </c>
      <c r="X263" s="106">
        <f t="shared" si="98"/>
        <v>20890</v>
      </c>
      <c r="Y263" s="106">
        <f t="shared" si="98"/>
        <v>22523</v>
      </c>
      <c r="Z263" s="106">
        <f t="shared" si="98"/>
        <v>0</v>
      </c>
      <c r="AA263" s="106">
        <f t="shared" si="98"/>
        <v>0</v>
      </c>
      <c r="AB263" s="106">
        <f t="shared" si="98"/>
        <v>0</v>
      </c>
      <c r="AC263" s="106">
        <f t="shared" si="98"/>
        <v>0</v>
      </c>
      <c r="AD263" s="106">
        <f t="shared" si="98"/>
        <v>0</v>
      </c>
      <c r="AE263" s="106">
        <f t="shared" si="98"/>
        <v>0</v>
      </c>
      <c r="AF263" s="106">
        <f t="shared" si="98"/>
        <v>0</v>
      </c>
      <c r="AG263" s="106">
        <f t="shared" si="98"/>
        <v>0</v>
      </c>
      <c r="AH263" s="106">
        <f t="shared" si="98"/>
        <v>0</v>
      </c>
      <c r="AI263" s="106">
        <f t="shared" si="98"/>
        <v>0</v>
      </c>
      <c r="AJ263" s="106">
        <f t="shared" si="98"/>
        <v>0</v>
      </c>
      <c r="AK263" s="106">
        <f t="shared" si="98"/>
        <v>0</v>
      </c>
      <c r="AL263" s="106">
        <f t="shared" si="98"/>
        <v>0</v>
      </c>
      <c r="AM263" s="106">
        <f t="shared" si="98"/>
        <v>0</v>
      </c>
      <c r="AN263" s="106">
        <f t="shared" si="98"/>
        <v>0</v>
      </c>
      <c r="AO263" s="106">
        <f t="shared" si="98"/>
        <v>0</v>
      </c>
      <c r="AP263" s="106">
        <f t="shared" si="98"/>
        <v>0</v>
      </c>
      <c r="AQ263" s="106">
        <f t="shared" si="98"/>
        <v>0</v>
      </c>
      <c r="AR263" s="106">
        <f t="shared" si="98"/>
        <v>0</v>
      </c>
      <c r="AS263" s="25"/>
    </row>
    <row r="264" spans="1:45" x14ac:dyDescent="0.25">
      <c r="A264" s="27">
        <f t="shared" ref="A264:A292" si="99">Q264</f>
        <v>0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28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5" s="14" customFormat="1" x14ac:dyDescent="0.25">
      <c r="A265" s="27" t="str">
        <f t="shared" si="99"/>
        <v>22. CONSULTA MULTIPROFISSIONAL - [INTERCONSULTA]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 s="30"/>
      <c r="Q265" s="10" t="s">
        <v>170</v>
      </c>
      <c r="R265" s="11" t="str">
        <f t="shared" ref="R265:AR265" si="100">R$4</f>
        <v>Meta Parcial</v>
      </c>
      <c r="S265" s="11" t="str">
        <f t="shared" si="100"/>
        <v>21-31/01 de 2025</v>
      </c>
      <c r="T265" s="11" t="str">
        <f t="shared" si="100"/>
        <v>Meta Mensal</v>
      </c>
      <c r="U265" s="11">
        <f t="shared" si="100"/>
        <v>45658</v>
      </c>
      <c r="V265" s="11" t="e">
        <f t="shared" ca="1" si="100"/>
        <v>#NAME?</v>
      </c>
      <c r="W265" s="11" t="e">
        <f t="shared" ca="1" si="100"/>
        <v>#NAME?</v>
      </c>
      <c r="X265" s="11" t="e">
        <f t="shared" ca="1" si="100"/>
        <v>#NAME?</v>
      </c>
      <c r="Y265" s="11" t="e">
        <f t="shared" ca="1" si="100"/>
        <v>#NAME?</v>
      </c>
      <c r="Z265" s="11" t="e">
        <f t="shared" ca="1" si="100"/>
        <v>#NAME?</v>
      </c>
      <c r="AA265" s="11" t="e">
        <f t="shared" ca="1" si="100"/>
        <v>#NAME?</v>
      </c>
      <c r="AB265" s="11" t="e">
        <f t="shared" ca="1" si="100"/>
        <v>#NAME?</v>
      </c>
      <c r="AC265" s="11" t="e">
        <f t="shared" ca="1" si="100"/>
        <v>#NAME?</v>
      </c>
      <c r="AD265" s="11" t="e">
        <f t="shared" ca="1" si="100"/>
        <v>#NAME?</v>
      </c>
      <c r="AE265" s="11" t="e">
        <f t="shared" ca="1" si="100"/>
        <v>#NAME?</v>
      </c>
      <c r="AF265" s="11" t="e">
        <f t="shared" ca="1" si="100"/>
        <v>#NAME?</v>
      </c>
      <c r="AG265" s="11" t="e">
        <f t="shared" ca="1" si="100"/>
        <v>#NAME?</v>
      </c>
      <c r="AH265" s="11" t="e">
        <f t="shared" ca="1" si="100"/>
        <v>#NAME?</v>
      </c>
      <c r="AI265" s="11" t="e">
        <f t="shared" ca="1" si="100"/>
        <v>#NAME?</v>
      </c>
      <c r="AJ265" s="11" t="e">
        <f t="shared" ca="1" si="100"/>
        <v>#NAME?</v>
      </c>
      <c r="AK265" s="11" t="e">
        <f t="shared" ca="1" si="100"/>
        <v>#NAME?</v>
      </c>
      <c r="AL265" s="11" t="e">
        <f t="shared" ca="1" si="100"/>
        <v>#NAME?</v>
      </c>
      <c r="AM265" s="11" t="e">
        <f t="shared" ca="1" si="100"/>
        <v>#NAME?</v>
      </c>
      <c r="AN265" s="11" t="e">
        <f t="shared" ca="1" si="100"/>
        <v>#NAME?</v>
      </c>
      <c r="AO265" s="11" t="e">
        <f t="shared" ca="1" si="100"/>
        <v>#NAME?</v>
      </c>
      <c r="AP265" s="11" t="e">
        <f t="shared" ca="1" si="100"/>
        <v>#NAME?</v>
      </c>
      <c r="AQ265" s="11" t="e">
        <f t="shared" ca="1" si="100"/>
        <v>#NAME?</v>
      </c>
      <c r="AR265" s="11" t="e">
        <f t="shared" ca="1" si="100"/>
        <v>#NAME?</v>
      </c>
      <c r="AS265" s="13">
        <f>ROW()-3</f>
        <v>262</v>
      </c>
    </row>
    <row r="266" spans="1:45" s="19" customFormat="1" x14ac:dyDescent="0.25">
      <c r="A266" s="27" t="str">
        <f t="shared" si="99"/>
        <v>Enfermeiro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 s="30"/>
      <c r="Q266" s="20" t="s">
        <v>51</v>
      </c>
      <c r="R266" s="238">
        <f>ROUND((T266/31)*11,0)</f>
        <v>458</v>
      </c>
      <c r="S266" s="32">
        <v>317</v>
      </c>
      <c r="T266" s="236">
        <v>1290</v>
      </c>
      <c r="U266" s="21">
        <f t="shared" ref="U266:U271" si="101">S266+P266</f>
        <v>317</v>
      </c>
      <c r="V266" s="21">
        <v>851</v>
      </c>
      <c r="W266" s="21">
        <v>748</v>
      </c>
      <c r="X266" s="21">
        <v>854</v>
      </c>
      <c r="Y266" s="21">
        <v>810</v>
      </c>
      <c r="Z266" s="21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18"/>
    </row>
    <row r="267" spans="1:45" s="19" customFormat="1" x14ac:dyDescent="0.25">
      <c r="A267" s="27" t="str">
        <f t="shared" si="99"/>
        <v>Farmacêutico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 s="30"/>
      <c r="Q267" s="20" t="s">
        <v>52</v>
      </c>
      <c r="R267" s="238"/>
      <c r="S267" s="32">
        <v>7</v>
      </c>
      <c r="T267" s="242"/>
      <c r="U267" s="21">
        <f t="shared" si="101"/>
        <v>7</v>
      </c>
      <c r="V267" s="21">
        <v>118</v>
      </c>
      <c r="W267" s="21">
        <v>162</v>
      </c>
      <c r="X267" s="21">
        <v>99</v>
      </c>
      <c r="Y267" s="21">
        <v>81</v>
      </c>
      <c r="Z267" s="21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18"/>
    </row>
    <row r="268" spans="1:45" s="19" customFormat="1" x14ac:dyDescent="0.25">
      <c r="A268" s="27" t="str">
        <f t="shared" si="99"/>
        <v>Fisioterapeuta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 s="30"/>
      <c r="Q268" s="20" t="s">
        <v>53</v>
      </c>
      <c r="R268" s="238"/>
      <c r="S268" s="32">
        <v>102</v>
      </c>
      <c r="T268" s="242"/>
      <c r="U268" s="21">
        <f t="shared" si="101"/>
        <v>102</v>
      </c>
      <c r="V268" s="21">
        <v>355</v>
      </c>
      <c r="W268" s="21">
        <v>307</v>
      </c>
      <c r="X268" s="21">
        <v>261</v>
      </c>
      <c r="Y268" s="21">
        <v>281</v>
      </c>
      <c r="Z268" s="21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18"/>
    </row>
    <row r="269" spans="1:45" s="19" customFormat="1" x14ac:dyDescent="0.25">
      <c r="A269" s="27" t="str">
        <f t="shared" si="99"/>
        <v>Fonoaudiólogo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 s="30"/>
      <c r="Q269" s="20" t="s">
        <v>54</v>
      </c>
      <c r="R269" s="238"/>
      <c r="S269" s="32">
        <v>0</v>
      </c>
      <c r="T269" s="242"/>
      <c r="U269" s="21">
        <f t="shared" si="101"/>
        <v>0</v>
      </c>
      <c r="V269" s="21">
        <v>0</v>
      </c>
      <c r="W269" s="21">
        <v>0</v>
      </c>
      <c r="X269" s="21">
        <v>0</v>
      </c>
      <c r="Y269" s="21">
        <v>0</v>
      </c>
      <c r="Z269" s="21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18"/>
    </row>
    <row r="270" spans="1:45" s="19" customFormat="1" x14ac:dyDescent="0.25">
      <c r="A270" s="27" t="str">
        <f t="shared" si="99"/>
        <v>Nutricionista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 s="30"/>
      <c r="Q270" s="20" t="s">
        <v>55</v>
      </c>
      <c r="R270" s="238"/>
      <c r="S270" s="32">
        <v>45</v>
      </c>
      <c r="T270" s="242"/>
      <c r="U270" s="21">
        <f t="shared" si="101"/>
        <v>45</v>
      </c>
      <c r="V270" s="21">
        <v>94</v>
      </c>
      <c r="W270" s="21">
        <v>97</v>
      </c>
      <c r="X270" s="21">
        <v>100</v>
      </c>
      <c r="Y270" s="21">
        <v>101</v>
      </c>
      <c r="Z270" s="21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18"/>
    </row>
    <row r="271" spans="1:45" s="19" customFormat="1" x14ac:dyDescent="0.25">
      <c r="A271" s="27" t="str">
        <f t="shared" si="99"/>
        <v>Psicólogo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 s="30"/>
      <c r="Q271" s="20" t="s">
        <v>56</v>
      </c>
      <c r="R271" s="238"/>
      <c r="S271" s="32">
        <v>20</v>
      </c>
      <c r="T271" s="242"/>
      <c r="U271" s="21">
        <f t="shared" si="101"/>
        <v>20</v>
      </c>
      <c r="V271" s="21">
        <v>46</v>
      </c>
      <c r="W271" s="21">
        <v>48</v>
      </c>
      <c r="X271" s="21">
        <v>97</v>
      </c>
      <c r="Y271" s="21">
        <v>118</v>
      </c>
      <c r="Z271" s="21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18"/>
    </row>
    <row r="272" spans="1:45" s="19" customFormat="1" x14ac:dyDescent="0.25">
      <c r="A272" s="27" t="str">
        <f t="shared" si="99"/>
        <v>Terapia Ocupacional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 s="30"/>
      <c r="Q272" s="20" t="s">
        <v>57</v>
      </c>
      <c r="R272" s="21"/>
      <c r="S272" s="32"/>
      <c r="T272" s="237"/>
      <c r="U272" s="21"/>
      <c r="V272" s="21">
        <v>0</v>
      </c>
      <c r="W272" s="21">
        <v>0</v>
      </c>
      <c r="X272" s="21">
        <v>0</v>
      </c>
      <c r="Y272" s="21">
        <v>0</v>
      </c>
      <c r="Z272" s="21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18"/>
    </row>
    <row r="273" spans="1:45" s="26" customFormat="1" x14ac:dyDescent="0.25">
      <c r="A273" s="27" t="str">
        <f t="shared" si="99"/>
        <v>TOTAL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 s="30"/>
      <c r="Q273" s="22" t="s">
        <v>16</v>
      </c>
      <c r="R273" s="23">
        <f>SUM(R266:R271)</f>
        <v>458</v>
      </c>
      <c r="S273" s="23">
        <f>SUM(S266:S271)</f>
        <v>491</v>
      </c>
      <c r="T273" s="23">
        <f>SUM(T266:T272)</f>
        <v>1290</v>
      </c>
      <c r="U273" s="23">
        <f t="shared" ref="U273:AR273" si="102">SUM(U266:U272)</f>
        <v>491</v>
      </c>
      <c r="V273" s="23">
        <f t="shared" si="102"/>
        <v>1464</v>
      </c>
      <c r="W273" s="23">
        <f t="shared" si="102"/>
        <v>1362</v>
      </c>
      <c r="X273" s="23">
        <f t="shared" si="102"/>
        <v>1411</v>
      </c>
      <c r="Y273" s="23">
        <f t="shared" si="102"/>
        <v>1391</v>
      </c>
      <c r="Z273" s="23">
        <f t="shared" si="102"/>
        <v>0</v>
      </c>
      <c r="AA273" s="23">
        <f t="shared" si="102"/>
        <v>0</v>
      </c>
      <c r="AB273" s="23">
        <f t="shared" si="102"/>
        <v>0</v>
      </c>
      <c r="AC273" s="23">
        <f t="shared" si="102"/>
        <v>0</v>
      </c>
      <c r="AD273" s="23">
        <f t="shared" si="102"/>
        <v>0</v>
      </c>
      <c r="AE273" s="23">
        <f t="shared" si="102"/>
        <v>0</v>
      </c>
      <c r="AF273" s="23">
        <f t="shared" si="102"/>
        <v>0</v>
      </c>
      <c r="AG273" s="23">
        <f t="shared" si="102"/>
        <v>0</v>
      </c>
      <c r="AH273" s="23">
        <f t="shared" si="102"/>
        <v>0</v>
      </c>
      <c r="AI273" s="23">
        <f t="shared" si="102"/>
        <v>0</v>
      </c>
      <c r="AJ273" s="23">
        <f t="shared" si="102"/>
        <v>0</v>
      </c>
      <c r="AK273" s="23">
        <f t="shared" si="102"/>
        <v>0</v>
      </c>
      <c r="AL273" s="23">
        <f t="shared" si="102"/>
        <v>0</v>
      </c>
      <c r="AM273" s="23">
        <f t="shared" si="102"/>
        <v>0</v>
      </c>
      <c r="AN273" s="23">
        <f t="shared" si="102"/>
        <v>0</v>
      </c>
      <c r="AO273" s="23">
        <f t="shared" si="102"/>
        <v>0</v>
      </c>
      <c r="AP273" s="23">
        <f t="shared" si="102"/>
        <v>0</v>
      </c>
      <c r="AQ273" s="23">
        <f t="shared" si="102"/>
        <v>0</v>
      </c>
      <c r="AR273" s="23">
        <f t="shared" si="102"/>
        <v>0</v>
      </c>
      <c r="AS273" s="25"/>
    </row>
    <row r="274" spans="1:45" x14ac:dyDescent="0.25">
      <c r="A274" s="27">
        <f t="shared" si="99"/>
        <v>0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28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5" s="14" customFormat="1" x14ac:dyDescent="0.25">
      <c r="A275" s="27" t="str">
        <f t="shared" si="99"/>
        <v>23. CONSULTA MULTIPROFISSIONAL - [RETORNO]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 s="30"/>
      <c r="Q275" s="10" t="s">
        <v>171</v>
      </c>
      <c r="R275" s="11" t="str">
        <f t="shared" ref="R275:AR275" si="103">R$4</f>
        <v>Meta Parcial</v>
      </c>
      <c r="S275" s="11" t="str">
        <f t="shared" si="103"/>
        <v>21-31/01 de 2025</v>
      </c>
      <c r="T275" s="11" t="str">
        <f t="shared" si="103"/>
        <v>Meta Mensal</v>
      </c>
      <c r="U275" s="11">
        <f t="shared" si="103"/>
        <v>45658</v>
      </c>
      <c r="V275" s="11" t="e">
        <f t="shared" ca="1" si="103"/>
        <v>#NAME?</v>
      </c>
      <c r="W275" s="11" t="e">
        <f t="shared" ca="1" si="103"/>
        <v>#NAME?</v>
      </c>
      <c r="X275" s="11" t="e">
        <f t="shared" ca="1" si="103"/>
        <v>#NAME?</v>
      </c>
      <c r="Y275" s="11" t="e">
        <f t="shared" ca="1" si="103"/>
        <v>#NAME?</v>
      </c>
      <c r="Z275" s="11" t="e">
        <f t="shared" ca="1" si="103"/>
        <v>#NAME?</v>
      </c>
      <c r="AA275" s="11" t="e">
        <f t="shared" ca="1" si="103"/>
        <v>#NAME?</v>
      </c>
      <c r="AB275" s="11" t="e">
        <f t="shared" ca="1" si="103"/>
        <v>#NAME?</v>
      </c>
      <c r="AC275" s="11" t="e">
        <f t="shared" ca="1" si="103"/>
        <v>#NAME?</v>
      </c>
      <c r="AD275" s="11" t="e">
        <f t="shared" ca="1" si="103"/>
        <v>#NAME?</v>
      </c>
      <c r="AE275" s="11" t="e">
        <f t="shared" ca="1" si="103"/>
        <v>#NAME?</v>
      </c>
      <c r="AF275" s="11" t="e">
        <f t="shared" ca="1" si="103"/>
        <v>#NAME?</v>
      </c>
      <c r="AG275" s="11" t="e">
        <f t="shared" ca="1" si="103"/>
        <v>#NAME?</v>
      </c>
      <c r="AH275" s="11" t="e">
        <f t="shared" ca="1" si="103"/>
        <v>#NAME?</v>
      </c>
      <c r="AI275" s="11" t="e">
        <f t="shared" ca="1" si="103"/>
        <v>#NAME?</v>
      </c>
      <c r="AJ275" s="11" t="e">
        <f t="shared" ca="1" si="103"/>
        <v>#NAME?</v>
      </c>
      <c r="AK275" s="11" t="e">
        <f t="shared" ca="1" si="103"/>
        <v>#NAME?</v>
      </c>
      <c r="AL275" s="11" t="e">
        <f t="shared" ca="1" si="103"/>
        <v>#NAME?</v>
      </c>
      <c r="AM275" s="11" t="e">
        <f t="shared" ca="1" si="103"/>
        <v>#NAME?</v>
      </c>
      <c r="AN275" s="11" t="e">
        <f t="shared" ca="1" si="103"/>
        <v>#NAME?</v>
      </c>
      <c r="AO275" s="11" t="e">
        <f t="shared" ca="1" si="103"/>
        <v>#NAME?</v>
      </c>
      <c r="AP275" s="11" t="e">
        <f t="shared" ca="1" si="103"/>
        <v>#NAME?</v>
      </c>
      <c r="AQ275" s="11" t="e">
        <f t="shared" ca="1" si="103"/>
        <v>#NAME?</v>
      </c>
      <c r="AR275" s="11" t="e">
        <f t="shared" ca="1" si="103"/>
        <v>#NAME?</v>
      </c>
      <c r="AS275" s="13">
        <f>ROW()-3</f>
        <v>272</v>
      </c>
    </row>
    <row r="276" spans="1:45" s="19" customFormat="1" x14ac:dyDescent="0.25">
      <c r="A276" s="27" t="str">
        <f t="shared" si="99"/>
        <v>Enfermeiro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 s="30"/>
      <c r="Q276" s="20" t="s">
        <v>51</v>
      </c>
      <c r="R276" s="238">
        <f>ROUND((T276/31)*11,0)</f>
        <v>1068</v>
      </c>
      <c r="S276" s="32">
        <v>208</v>
      </c>
      <c r="T276" s="236">
        <v>3010</v>
      </c>
      <c r="U276" s="21">
        <f t="shared" ref="U276:U281" si="104">S276+P276</f>
        <v>208</v>
      </c>
      <c r="V276" s="21">
        <v>722</v>
      </c>
      <c r="W276" s="21">
        <v>632</v>
      </c>
      <c r="X276" s="21">
        <v>801</v>
      </c>
      <c r="Y276" s="21">
        <v>1055</v>
      </c>
      <c r="Z276" s="21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18"/>
    </row>
    <row r="277" spans="1:45" s="19" customFormat="1" x14ac:dyDescent="0.25">
      <c r="A277" s="27" t="str">
        <f t="shared" si="99"/>
        <v>Farmacêutico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 s="30"/>
      <c r="Q277" s="20" t="s">
        <v>52</v>
      </c>
      <c r="R277" s="238"/>
      <c r="S277" s="32">
        <v>28</v>
      </c>
      <c r="T277" s="242"/>
      <c r="U277" s="21">
        <f t="shared" si="104"/>
        <v>28</v>
      </c>
      <c r="V277" s="21">
        <v>16</v>
      </c>
      <c r="W277" s="21">
        <v>0</v>
      </c>
      <c r="X277" s="21">
        <v>0</v>
      </c>
      <c r="Y277" s="21">
        <v>0</v>
      </c>
      <c r="Z277" s="21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18"/>
    </row>
    <row r="278" spans="1:45" s="19" customFormat="1" x14ac:dyDescent="0.25">
      <c r="A278" s="27" t="str">
        <f t="shared" si="99"/>
        <v>Fisioterapeuta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 s="30"/>
      <c r="Q278" s="20" t="s">
        <v>53</v>
      </c>
      <c r="R278" s="238"/>
      <c r="S278" s="32">
        <v>592</v>
      </c>
      <c r="T278" s="242"/>
      <c r="U278" s="21">
        <f t="shared" si="104"/>
        <v>592</v>
      </c>
      <c r="V278" s="21">
        <v>1592</v>
      </c>
      <c r="W278" s="21">
        <v>1850</v>
      </c>
      <c r="X278" s="21">
        <v>1625</v>
      </c>
      <c r="Y278" s="21">
        <v>1258</v>
      </c>
      <c r="Z278" s="21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18"/>
    </row>
    <row r="279" spans="1:45" s="19" customFormat="1" x14ac:dyDescent="0.25">
      <c r="A279" s="27" t="str">
        <f t="shared" si="99"/>
        <v>Fonoaudiólogo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 s="30"/>
      <c r="Q279" s="20" t="s">
        <v>54</v>
      </c>
      <c r="R279" s="238"/>
      <c r="S279" s="32">
        <v>0</v>
      </c>
      <c r="T279" s="242"/>
      <c r="U279" s="21">
        <f t="shared" si="104"/>
        <v>0</v>
      </c>
      <c r="V279" s="21">
        <v>0</v>
      </c>
      <c r="W279" s="21">
        <v>0</v>
      </c>
      <c r="X279" s="21">
        <v>0</v>
      </c>
      <c r="Y279" s="21">
        <v>0</v>
      </c>
      <c r="Z279" s="21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18"/>
    </row>
    <row r="280" spans="1:45" s="19" customFormat="1" x14ac:dyDescent="0.25">
      <c r="A280" s="27" t="str">
        <f t="shared" si="99"/>
        <v>Nutricionista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 s="30"/>
      <c r="Q280" s="20" t="s">
        <v>55</v>
      </c>
      <c r="R280" s="238"/>
      <c r="S280" s="32">
        <v>144</v>
      </c>
      <c r="T280" s="242"/>
      <c r="U280" s="21">
        <f t="shared" si="104"/>
        <v>144</v>
      </c>
      <c r="V280" s="21">
        <v>414</v>
      </c>
      <c r="W280" s="21">
        <v>413</v>
      </c>
      <c r="X280" s="21">
        <v>326</v>
      </c>
      <c r="Y280" s="21">
        <v>398</v>
      </c>
      <c r="Z280" s="21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18"/>
    </row>
    <row r="281" spans="1:45" s="19" customFormat="1" x14ac:dyDescent="0.25">
      <c r="A281" s="27" t="str">
        <f t="shared" si="99"/>
        <v>Psicólogo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 s="30"/>
      <c r="Q281" s="20" t="s">
        <v>56</v>
      </c>
      <c r="R281" s="238"/>
      <c r="S281" s="32">
        <v>49</v>
      </c>
      <c r="T281" s="242"/>
      <c r="U281" s="21">
        <f t="shared" si="104"/>
        <v>49</v>
      </c>
      <c r="V281" s="21">
        <v>154</v>
      </c>
      <c r="W281" s="21">
        <v>131</v>
      </c>
      <c r="X281" s="21">
        <v>190</v>
      </c>
      <c r="Y281" s="21">
        <v>322</v>
      </c>
      <c r="Z281" s="21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18"/>
    </row>
    <row r="282" spans="1:45" s="19" customFormat="1" x14ac:dyDescent="0.25">
      <c r="A282" s="27" t="str">
        <f t="shared" si="99"/>
        <v>Terapia Ocupacional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 s="30"/>
      <c r="Q282" s="20" t="s">
        <v>57</v>
      </c>
      <c r="R282" s="21"/>
      <c r="S282" s="32"/>
      <c r="T282" s="237"/>
      <c r="U282" s="21"/>
      <c r="V282" s="21"/>
      <c r="W282" s="21">
        <v>0</v>
      </c>
      <c r="X282" s="21">
        <v>0</v>
      </c>
      <c r="Y282" s="21">
        <v>0</v>
      </c>
      <c r="Z282" s="21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18"/>
    </row>
    <row r="283" spans="1:45" s="26" customFormat="1" x14ac:dyDescent="0.25">
      <c r="A283" s="27" t="str">
        <f t="shared" si="99"/>
        <v>TOTAL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 s="30"/>
      <c r="Q283" s="22" t="s">
        <v>16</v>
      </c>
      <c r="R283" s="23">
        <f>SUM(R276:R281)</f>
        <v>1068</v>
      </c>
      <c r="S283" s="23">
        <f t="shared" ref="S283:AR283" si="105">SUM(S276:S281)</f>
        <v>1021</v>
      </c>
      <c r="T283" s="23">
        <f t="shared" si="105"/>
        <v>3010</v>
      </c>
      <c r="U283" s="23">
        <f t="shared" si="105"/>
        <v>1021</v>
      </c>
      <c r="V283" s="23">
        <f t="shared" si="105"/>
        <v>2898</v>
      </c>
      <c r="W283" s="23">
        <f t="shared" si="105"/>
        <v>3026</v>
      </c>
      <c r="X283" s="23">
        <f t="shared" si="105"/>
        <v>2942</v>
      </c>
      <c r="Y283" s="23">
        <f t="shared" si="105"/>
        <v>3033</v>
      </c>
      <c r="Z283" s="23">
        <f t="shared" si="105"/>
        <v>0</v>
      </c>
      <c r="AA283" s="24">
        <f t="shared" si="105"/>
        <v>0</v>
      </c>
      <c r="AB283" s="24">
        <f t="shared" si="105"/>
        <v>0</v>
      </c>
      <c r="AC283" s="24">
        <f t="shared" si="105"/>
        <v>0</v>
      </c>
      <c r="AD283" s="24">
        <f t="shared" si="105"/>
        <v>0</v>
      </c>
      <c r="AE283" s="24">
        <f t="shared" si="105"/>
        <v>0</v>
      </c>
      <c r="AF283" s="24">
        <f t="shared" si="105"/>
        <v>0</v>
      </c>
      <c r="AG283" s="24">
        <f t="shared" si="105"/>
        <v>0</v>
      </c>
      <c r="AH283" s="24">
        <f t="shared" si="105"/>
        <v>0</v>
      </c>
      <c r="AI283" s="24">
        <f t="shared" si="105"/>
        <v>0</v>
      </c>
      <c r="AJ283" s="24">
        <f t="shared" si="105"/>
        <v>0</v>
      </c>
      <c r="AK283" s="24">
        <f t="shared" si="105"/>
        <v>0</v>
      </c>
      <c r="AL283" s="24">
        <f t="shared" si="105"/>
        <v>0</v>
      </c>
      <c r="AM283" s="24">
        <f t="shared" si="105"/>
        <v>0</v>
      </c>
      <c r="AN283" s="24">
        <f t="shared" si="105"/>
        <v>0</v>
      </c>
      <c r="AO283" s="24">
        <f t="shared" si="105"/>
        <v>0</v>
      </c>
      <c r="AP283" s="24">
        <f t="shared" si="105"/>
        <v>0</v>
      </c>
      <c r="AQ283" s="24">
        <f t="shared" si="105"/>
        <v>0</v>
      </c>
      <c r="AR283" s="24">
        <f t="shared" si="105"/>
        <v>0</v>
      </c>
      <c r="AS283" s="25"/>
    </row>
    <row r="284" spans="1:45" x14ac:dyDescent="0.25">
      <c r="A284" s="27">
        <f t="shared" si="99"/>
        <v>0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28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5" s="14" customFormat="1" x14ac:dyDescent="0.25">
      <c r="A285" s="27" t="str">
        <f t="shared" si="99"/>
        <v>24. PRÁTICAS INTEGRATIVAS E COMPLEMENTARES - PICS - [MÉDICA]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 s="30"/>
      <c r="Q285" s="10" t="s">
        <v>172</v>
      </c>
      <c r="R285" s="11" t="str">
        <f t="shared" ref="R285:AR285" si="106">R$4</f>
        <v>Meta Parcial</v>
      </c>
      <c r="S285" s="11" t="str">
        <f t="shared" si="106"/>
        <v>21-31/01 de 2025</v>
      </c>
      <c r="T285" s="11" t="str">
        <f t="shared" si="106"/>
        <v>Meta Mensal</v>
      </c>
      <c r="U285" s="11">
        <f t="shared" si="106"/>
        <v>45658</v>
      </c>
      <c r="V285" s="11" t="e">
        <f t="shared" ca="1" si="106"/>
        <v>#NAME?</v>
      </c>
      <c r="W285" s="11" t="e">
        <f t="shared" ca="1" si="106"/>
        <v>#NAME?</v>
      </c>
      <c r="X285" s="11" t="e">
        <f t="shared" ca="1" si="106"/>
        <v>#NAME?</v>
      </c>
      <c r="Y285" s="11" t="e">
        <f t="shared" ca="1" si="106"/>
        <v>#NAME?</v>
      </c>
      <c r="Z285" s="11" t="e">
        <f t="shared" ca="1" si="106"/>
        <v>#NAME?</v>
      </c>
      <c r="AA285" s="11" t="e">
        <f t="shared" ca="1" si="106"/>
        <v>#NAME?</v>
      </c>
      <c r="AB285" s="11" t="e">
        <f t="shared" ca="1" si="106"/>
        <v>#NAME?</v>
      </c>
      <c r="AC285" s="11" t="e">
        <f t="shared" ca="1" si="106"/>
        <v>#NAME?</v>
      </c>
      <c r="AD285" s="11" t="e">
        <f t="shared" ca="1" si="106"/>
        <v>#NAME?</v>
      </c>
      <c r="AE285" s="11" t="e">
        <f t="shared" ca="1" si="106"/>
        <v>#NAME?</v>
      </c>
      <c r="AF285" s="11" t="e">
        <f t="shared" ca="1" si="106"/>
        <v>#NAME?</v>
      </c>
      <c r="AG285" s="11" t="e">
        <f t="shared" ca="1" si="106"/>
        <v>#NAME?</v>
      </c>
      <c r="AH285" s="11" t="e">
        <f t="shared" ca="1" si="106"/>
        <v>#NAME?</v>
      </c>
      <c r="AI285" s="11" t="e">
        <f t="shared" ca="1" si="106"/>
        <v>#NAME?</v>
      </c>
      <c r="AJ285" s="11" t="e">
        <f t="shared" ca="1" si="106"/>
        <v>#NAME?</v>
      </c>
      <c r="AK285" s="11" t="e">
        <f t="shared" ca="1" si="106"/>
        <v>#NAME?</v>
      </c>
      <c r="AL285" s="11" t="e">
        <f t="shared" ca="1" si="106"/>
        <v>#NAME?</v>
      </c>
      <c r="AM285" s="11" t="e">
        <f t="shared" ca="1" si="106"/>
        <v>#NAME?</v>
      </c>
      <c r="AN285" s="11" t="e">
        <f t="shared" ca="1" si="106"/>
        <v>#NAME?</v>
      </c>
      <c r="AO285" s="11" t="e">
        <f t="shared" ca="1" si="106"/>
        <v>#NAME?</v>
      </c>
      <c r="AP285" s="11" t="e">
        <f t="shared" ca="1" si="106"/>
        <v>#NAME?</v>
      </c>
      <c r="AQ285" s="11" t="e">
        <f t="shared" ca="1" si="106"/>
        <v>#NAME?</v>
      </c>
      <c r="AR285" s="11" t="e">
        <f t="shared" ca="1" si="106"/>
        <v>#NAME?</v>
      </c>
      <c r="AS285" s="13">
        <f>ROW()-3</f>
        <v>282</v>
      </c>
    </row>
    <row r="286" spans="1:45" s="19" customFormat="1" x14ac:dyDescent="0.25">
      <c r="A286" s="27" t="str">
        <f t="shared" si="99"/>
        <v>Acunputura/Auriculoterapia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 s="30"/>
      <c r="Q286" s="20" t="s">
        <v>173</v>
      </c>
      <c r="R286" s="236">
        <f>R44*10%</f>
        <v>440</v>
      </c>
      <c r="S286" s="32">
        <v>0</v>
      </c>
      <c r="T286" s="236">
        <f>T78*10%</f>
        <v>430</v>
      </c>
      <c r="U286" s="21">
        <f t="shared" ref="U286:U292" si="107">S286+P286</f>
        <v>0</v>
      </c>
      <c r="V286" s="21">
        <v>0</v>
      </c>
      <c r="W286" s="21">
        <v>0</v>
      </c>
      <c r="X286" s="21">
        <v>0</v>
      </c>
      <c r="Y286" s="21">
        <v>0</v>
      </c>
      <c r="Z286" s="21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18"/>
    </row>
    <row r="287" spans="1:45" s="19" customFormat="1" x14ac:dyDescent="0.25">
      <c r="A287" s="27" t="str">
        <f t="shared" si="99"/>
        <v>Aromaterapia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 s="30"/>
      <c r="Q287" s="20" t="s">
        <v>81</v>
      </c>
      <c r="R287" s="242"/>
      <c r="S287" s="32">
        <v>0</v>
      </c>
      <c r="T287" s="242"/>
      <c r="U287" s="21">
        <f t="shared" si="107"/>
        <v>0</v>
      </c>
      <c r="V287" s="21">
        <v>0</v>
      </c>
      <c r="W287" s="21">
        <v>0</v>
      </c>
      <c r="X287" s="21">
        <v>0</v>
      </c>
      <c r="Y287" s="21">
        <v>0</v>
      </c>
      <c r="Z287" s="21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18"/>
    </row>
    <row r="288" spans="1:45" s="19" customFormat="1" x14ac:dyDescent="0.25">
      <c r="A288" s="27" t="str">
        <f t="shared" si="99"/>
        <v>Fitoterapia</v>
      </c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 s="30"/>
      <c r="Q288" s="20" t="s">
        <v>82</v>
      </c>
      <c r="R288" s="242"/>
      <c r="S288" s="32">
        <v>0</v>
      </c>
      <c r="T288" s="242"/>
      <c r="U288" s="21">
        <f t="shared" si="107"/>
        <v>0</v>
      </c>
      <c r="V288" s="21">
        <v>0</v>
      </c>
      <c r="W288" s="21">
        <v>0</v>
      </c>
      <c r="X288" s="21">
        <v>0</v>
      </c>
      <c r="Y288" s="21">
        <v>0</v>
      </c>
      <c r="Z288" s="21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18"/>
    </row>
    <row r="289" spans="1:45" s="19" customFormat="1" x14ac:dyDescent="0.25">
      <c r="A289" s="27" t="str">
        <f t="shared" si="99"/>
        <v>Tratamento Naturopático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 s="30"/>
      <c r="Q289" s="20" t="s">
        <v>83</v>
      </c>
      <c r="R289" s="242"/>
      <c r="S289" s="32">
        <v>0</v>
      </c>
      <c r="T289" s="242"/>
      <c r="U289" s="21">
        <f t="shared" si="107"/>
        <v>0</v>
      </c>
      <c r="V289" s="21">
        <v>0</v>
      </c>
      <c r="W289" s="21">
        <v>0</v>
      </c>
      <c r="X289" s="21">
        <v>0</v>
      </c>
      <c r="Y289" s="21">
        <v>0</v>
      </c>
      <c r="Z289" s="21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18"/>
    </row>
    <row r="290" spans="1:45" s="19" customFormat="1" x14ac:dyDescent="0.25">
      <c r="A290" s="27" t="str">
        <f t="shared" si="99"/>
        <v>Medicina tradicional chinesa/Acupuntura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 s="30"/>
      <c r="Q290" s="20" t="s">
        <v>174</v>
      </c>
      <c r="R290" s="242"/>
      <c r="S290" s="32">
        <v>0</v>
      </c>
      <c r="T290" s="242"/>
      <c r="U290" s="21">
        <f t="shared" si="107"/>
        <v>0</v>
      </c>
      <c r="V290" s="21">
        <v>0</v>
      </c>
      <c r="W290" s="21">
        <v>0</v>
      </c>
      <c r="X290" s="21">
        <v>0</v>
      </c>
      <c r="Y290" s="21">
        <v>0</v>
      </c>
      <c r="Z290" s="21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18"/>
    </row>
    <row r="291" spans="1:45" s="19" customFormat="1" x14ac:dyDescent="0.25">
      <c r="A291" s="27" t="str">
        <f t="shared" si="99"/>
        <v>Ventosaterapia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 s="30"/>
      <c r="Q291" s="20" t="s">
        <v>84</v>
      </c>
      <c r="R291" s="242"/>
      <c r="S291" s="32">
        <v>0</v>
      </c>
      <c r="T291" s="242"/>
      <c r="U291" s="21">
        <f t="shared" si="107"/>
        <v>0</v>
      </c>
      <c r="V291" s="21">
        <v>0</v>
      </c>
      <c r="W291" s="21">
        <v>0</v>
      </c>
      <c r="X291" s="21">
        <v>0</v>
      </c>
      <c r="Y291" s="21">
        <v>0</v>
      </c>
      <c r="Z291" s="21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18"/>
    </row>
    <row r="292" spans="1:45" s="19" customFormat="1" x14ac:dyDescent="0.25">
      <c r="A292" s="27" t="str">
        <f t="shared" si="99"/>
        <v>Eletroestimulação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 s="30"/>
      <c r="Q292" s="20" t="s">
        <v>85</v>
      </c>
      <c r="R292" s="237"/>
      <c r="S292" s="32">
        <v>0</v>
      </c>
      <c r="T292" s="242"/>
      <c r="U292" s="21">
        <f t="shared" si="107"/>
        <v>0</v>
      </c>
      <c r="V292" s="21">
        <v>0</v>
      </c>
      <c r="W292" s="21">
        <v>0</v>
      </c>
      <c r="X292" s="21">
        <v>0</v>
      </c>
      <c r="Y292" s="21">
        <v>0</v>
      </c>
      <c r="Z292" s="21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18"/>
    </row>
    <row r="293" spans="1:45" s="19" customFormat="1" hidden="1" x14ac:dyDescent="0.25">
      <c r="A293" s="27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 s="30"/>
      <c r="Q293" s="20"/>
      <c r="R293" s="16"/>
      <c r="S293" s="32"/>
      <c r="T293" s="242"/>
      <c r="U293" s="21"/>
      <c r="V293" s="21"/>
      <c r="W293" s="21"/>
      <c r="X293" s="21"/>
      <c r="Y293" s="21"/>
      <c r="Z293" s="21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18"/>
    </row>
    <row r="294" spans="1:45" s="19" customFormat="1" hidden="1" x14ac:dyDescent="0.25">
      <c r="A294" s="27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 s="30"/>
      <c r="Q294" s="20"/>
      <c r="R294" s="16"/>
      <c r="S294" s="32"/>
      <c r="T294" s="242"/>
      <c r="U294" s="21"/>
      <c r="V294" s="21"/>
      <c r="W294" s="21"/>
      <c r="X294" s="21"/>
      <c r="Y294" s="21"/>
      <c r="Z294" s="21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18"/>
    </row>
    <row r="295" spans="1:45" s="19" customFormat="1" hidden="1" x14ac:dyDescent="0.25">
      <c r="A295" s="27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 s="30"/>
      <c r="Q295" s="20"/>
      <c r="R295" s="16"/>
      <c r="S295" s="32"/>
      <c r="T295" s="242"/>
      <c r="U295" s="21"/>
      <c r="V295" s="21"/>
      <c r="W295" s="21"/>
      <c r="X295" s="21"/>
      <c r="Y295" s="21"/>
      <c r="Z295" s="21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18"/>
    </row>
    <row r="296" spans="1:45" s="19" customFormat="1" hidden="1" x14ac:dyDescent="0.25">
      <c r="A296" s="27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 s="30"/>
      <c r="Q296" s="20"/>
      <c r="R296" s="16"/>
      <c r="S296" s="32"/>
      <c r="T296" s="242"/>
      <c r="U296" s="21"/>
      <c r="V296" s="21"/>
      <c r="W296" s="21"/>
      <c r="X296" s="21"/>
      <c r="Y296" s="21"/>
      <c r="Z296" s="21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18"/>
    </row>
    <row r="297" spans="1:45" s="19" customFormat="1" hidden="1" x14ac:dyDescent="0.25">
      <c r="A297" s="2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 s="30"/>
      <c r="Q297" s="20"/>
      <c r="R297" s="16"/>
      <c r="S297" s="32"/>
      <c r="T297" s="242"/>
      <c r="U297" s="21"/>
      <c r="V297" s="21"/>
      <c r="W297" s="21"/>
      <c r="X297" s="21"/>
      <c r="Y297" s="21"/>
      <c r="Z297" s="21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18"/>
    </row>
    <row r="298" spans="1:45" s="19" customFormat="1" hidden="1" x14ac:dyDescent="0.25">
      <c r="A298" s="27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 s="30"/>
      <c r="Q298" s="20"/>
      <c r="R298" s="16"/>
      <c r="S298" s="32"/>
      <c r="T298" s="242"/>
      <c r="U298" s="21"/>
      <c r="V298" s="21"/>
      <c r="W298" s="21"/>
      <c r="X298" s="21"/>
      <c r="Y298" s="21"/>
      <c r="Z298" s="21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18"/>
    </row>
    <row r="299" spans="1:45" s="19" customFormat="1" hidden="1" x14ac:dyDescent="0.25">
      <c r="A299" s="27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 s="30"/>
      <c r="Q299" s="20"/>
      <c r="R299" s="16"/>
      <c r="S299" s="32"/>
      <c r="T299" s="237"/>
      <c r="U299" s="21"/>
      <c r="V299" s="21"/>
      <c r="W299" s="21"/>
      <c r="X299" s="21"/>
      <c r="Y299" s="21"/>
      <c r="Z299" s="21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18"/>
    </row>
    <row r="300" spans="1:45" s="26" customFormat="1" x14ac:dyDescent="0.25">
      <c r="A300" s="27" t="str">
        <f>Q300</f>
        <v>TOTAL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 s="30"/>
      <c r="Q300" s="22" t="s">
        <v>16</v>
      </c>
      <c r="R300" s="23">
        <f>SUM(R286:R292)</f>
        <v>440</v>
      </c>
      <c r="S300" s="23">
        <f>SUM(S286:S292)</f>
        <v>0</v>
      </c>
      <c r="T300" s="23">
        <f>SUM(T286:T299)</f>
        <v>430</v>
      </c>
      <c r="U300" s="23">
        <f t="shared" ref="U300:AR300" si="108">SUM(U286:U299)</f>
        <v>0</v>
      </c>
      <c r="V300" s="23">
        <f t="shared" si="108"/>
        <v>0</v>
      </c>
      <c r="W300" s="23">
        <f t="shared" si="108"/>
        <v>0</v>
      </c>
      <c r="X300" s="23">
        <f t="shared" si="108"/>
        <v>0</v>
      </c>
      <c r="Y300" s="23">
        <f t="shared" si="108"/>
        <v>0</v>
      </c>
      <c r="Z300" s="23">
        <f t="shared" si="108"/>
        <v>0</v>
      </c>
      <c r="AA300" s="23">
        <f t="shared" si="108"/>
        <v>0</v>
      </c>
      <c r="AB300" s="23">
        <f t="shared" si="108"/>
        <v>0</v>
      </c>
      <c r="AC300" s="23">
        <f t="shared" si="108"/>
        <v>0</v>
      </c>
      <c r="AD300" s="23">
        <f t="shared" si="108"/>
        <v>0</v>
      </c>
      <c r="AE300" s="23">
        <f t="shared" si="108"/>
        <v>0</v>
      </c>
      <c r="AF300" s="23">
        <f t="shared" si="108"/>
        <v>0</v>
      </c>
      <c r="AG300" s="23">
        <f t="shared" si="108"/>
        <v>0</v>
      </c>
      <c r="AH300" s="23">
        <f t="shared" si="108"/>
        <v>0</v>
      </c>
      <c r="AI300" s="23">
        <f t="shared" si="108"/>
        <v>0</v>
      </c>
      <c r="AJ300" s="23">
        <f t="shared" si="108"/>
        <v>0</v>
      </c>
      <c r="AK300" s="23">
        <f t="shared" si="108"/>
        <v>0</v>
      </c>
      <c r="AL300" s="23">
        <f t="shared" si="108"/>
        <v>0</v>
      </c>
      <c r="AM300" s="23">
        <f t="shared" si="108"/>
        <v>0</v>
      </c>
      <c r="AN300" s="23">
        <f t="shared" si="108"/>
        <v>0</v>
      </c>
      <c r="AO300" s="23">
        <f t="shared" si="108"/>
        <v>0</v>
      </c>
      <c r="AP300" s="23">
        <f t="shared" si="108"/>
        <v>0</v>
      </c>
      <c r="AQ300" s="23">
        <f t="shared" si="108"/>
        <v>0</v>
      </c>
      <c r="AR300" s="23">
        <f t="shared" si="108"/>
        <v>0</v>
      </c>
      <c r="AS300" s="25"/>
    </row>
    <row r="301" spans="1:45" x14ac:dyDescent="0.25">
      <c r="A301" s="27">
        <f>Q301</f>
        <v>0</v>
      </c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28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5" s="14" customFormat="1" x14ac:dyDescent="0.25">
      <c r="A302" s="27" t="str">
        <f t="shared" ref="A302:A309" si="109">Q302</f>
        <v>25. PRÁTICAS INTEGRATIVAS E COMPLEMENTARES - PICS - [MULTIPROFISSIONAL]</v>
      </c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 s="30"/>
      <c r="Q302" s="10" t="s">
        <v>175</v>
      </c>
      <c r="R302" s="11" t="str">
        <f t="shared" ref="R302:AR302" si="110">R$4</f>
        <v>Meta Parcial</v>
      </c>
      <c r="S302" s="11" t="str">
        <f t="shared" si="110"/>
        <v>21-31/01 de 2025</v>
      </c>
      <c r="T302" s="11" t="str">
        <f t="shared" si="110"/>
        <v>Meta Mensal</v>
      </c>
      <c r="U302" s="11">
        <f t="shared" si="110"/>
        <v>45658</v>
      </c>
      <c r="V302" s="11" t="e">
        <f t="shared" ca="1" si="110"/>
        <v>#NAME?</v>
      </c>
      <c r="W302" s="11" t="e">
        <f t="shared" ca="1" si="110"/>
        <v>#NAME?</v>
      </c>
      <c r="X302" s="11" t="e">
        <f t="shared" ca="1" si="110"/>
        <v>#NAME?</v>
      </c>
      <c r="Y302" s="11" t="e">
        <f t="shared" ca="1" si="110"/>
        <v>#NAME?</v>
      </c>
      <c r="Z302" s="11" t="e">
        <f t="shared" ca="1" si="110"/>
        <v>#NAME?</v>
      </c>
      <c r="AA302" s="11" t="e">
        <f t="shared" ca="1" si="110"/>
        <v>#NAME?</v>
      </c>
      <c r="AB302" s="11" t="e">
        <f t="shared" ca="1" si="110"/>
        <v>#NAME?</v>
      </c>
      <c r="AC302" s="11" t="e">
        <f t="shared" ca="1" si="110"/>
        <v>#NAME?</v>
      </c>
      <c r="AD302" s="11" t="e">
        <f t="shared" ca="1" si="110"/>
        <v>#NAME?</v>
      </c>
      <c r="AE302" s="11" t="e">
        <f t="shared" ca="1" si="110"/>
        <v>#NAME?</v>
      </c>
      <c r="AF302" s="11" t="e">
        <f t="shared" ca="1" si="110"/>
        <v>#NAME?</v>
      </c>
      <c r="AG302" s="11" t="e">
        <f t="shared" ca="1" si="110"/>
        <v>#NAME?</v>
      </c>
      <c r="AH302" s="11" t="e">
        <f t="shared" ca="1" si="110"/>
        <v>#NAME?</v>
      </c>
      <c r="AI302" s="11" t="e">
        <f t="shared" ca="1" si="110"/>
        <v>#NAME?</v>
      </c>
      <c r="AJ302" s="11" t="e">
        <f t="shared" ca="1" si="110"/>
        <v>#NAME?</v>
      </c>
      <c r="AK302" s="11" t="e">
        <f t="shared" ca="1" si="110"/>
        <v>#NAME?</v>
      </c>
      <c r="AL302" s="11" t="e">
        <f t="shared" ca="1" si="110"/>
        <v>#NAME?</v>
      </c>
      <c r="AM302" s="11" t="e">
        <f t="shared" ca="1" si="110"/>
        <v>#NAME?</v>
      </c>
      <c r="AN302" s="11" t="e">
        <f t="shared" ca="1" si="110"/>
        <v>#NAME?</v>
      </c>
      <c r="AO302" s="11" t="e">
        <f t="shared" ca="1" si="110"/>
        <v>#NAME?</v>
      </c>
      <c r="AP302" s="11" t="e">
        <f t="shared" ca="1" si="110"/>
        <v>#NAME?</v>
      </c>
      <c r="AQ302" s="11" t="e">
        <f t="shared" ca="1" si="110"/>
        <v>#NAME?</v>
      </c>
      <c r="AR302" s="11" t="e">
        <f t="shared" ca="1" si="110"/>
        <v>#NAME?</v>
      </c>
      <c r="AS302" s="13">
        <f>ROW()-3</f>
        <v>299</v>
      </c>
    </row>
    <row r="303" spans="1:45" s="19" customFormat="1" x14ac:dyDescent="0.25">
      <c r="A303" s="27" t="str">
        <f t="shared" si="109"/>
        <v>Acunputura/Auriculoterapia</v>
      </c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 s="30"/>
      <c r="Q303" s="20" t="s">
        <v>173</v>
      </c>
      <c r="R303" s="236">
        <f>R78*10%</f>
        <v>152.6</v>
      </c>
      <c r="S303" s="32">
        <v>0</v>
      </c>
      <c r="T303" s="236">
        <f>T78*10%</f>
        <v>430</v>
      </c>
      <c r="U303" s="21">
        <f t="shared" ref="U303:U309" si="111">S303+P303</f>
        <v>0</v>
      </c>
      <c r="V303" s="21">
        <v>0</v>
      </c>
      <c r="W303" s="21">
        <v>0</v>
      </c>
      <c r="X303" s="21">
        <v>0</v>
      </c>
      <c r="Y303" s="21">
        <v>0</v>
      </c>
      <c r="Z303" s="21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18"/>
    </row>
    <row r="304" spans="1:45" s="19" customFormat="1" x14ac:dyDescent="0.25">
      <c r="A304" s="27" t="str">
        <f t="shared" si="109"/>
        <v>Aromaterapia</v>
      </c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 s="30"/>
      <c r="Q304" s="20" t="s">
        <v>81</v>
      </c>
      <c r="R304" s="242"/>
      <c r="S304" s="32">
        <v>210</v>
      </c>
      <c r="T304" s="242"/>
      <c r="U304" s="21">
        <f t="shared" si="111"/>
        <v>210</v>
      </c>
      <c r="V304" s="21">
        <v>555</v>
      </c>
      <c r="W304" s="21">
        <v>249</v>
      </c>
      <c r="X304" s="21">
        <v>284</v>
      </c>
      <c r="Y304" s="21">
        <v>259</v>
      </c>
      <c r="Z304" s="21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18"/>
    </row>
    <row r="305" spans="1:45" s="19" customFormat="1" x14ac:dyDescent="0.25">
      <c r="A305" s="27" t="str">
        <f t="shared" si="109"/>
        <v>Fitoterapia</v>
      </c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 s="30"/>
      <c r="Q305" s="20" t="s">
        <v>82</v>
      </c>
      <c r="R305" s="242"/>
      <c r="S305" s="32">
        <v>0</v>
      </c>
      <c r="T305" s="242"/>
      <c r="U305" s="21">
        <f t="shared" si="111"/>
        <v>0</v>
      </c>
      <c r="V305" s="21">
        <v>0</v>
      </c>
      <c r="W305" s="21">
        <v>25</v>
      </c>
      <c r="X305" s="21">
        <v>24</v>
      </c>
      <c r="Y305" s="21">
        <v>32</v>
      </c>
      <c r="Z305" s="21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18"/>
    </row>
    <row r="306" spans="1:45" s="19" customFormat="1" x14ac:dyDescent="0.25">
      <c r="A306" s="27" t="str">
        <f t="shared" si="109"/>
        <v>Tratamento Naturopático</v>
      </c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 s="30"/>
      <c r="Q306" s="20" t="s">
        <v>83</v>
      </c>
      <c r="R306" s="242"/>
      <c r="S306" s="32">
        <v>20</v>
      </c>
      <c r="T306" s="242"/>
      <c r="U306" s="21">
        <f t="shared" si="111"/>
        <v>20</v>
      </c>
      <c r="V306" s="21">
        <v>55</v>
      </c>
      <c r="W306" s="21">
        <v>61</v>
      </c>
      <c r="X306" s="21">
        <v>39</v>
      </c>
      <c r="Y306" s="21">
        <v>0</v>
      </c>
      <c r="Z306" s="21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18"/>
    </row>
    <row r="307" spans="1:45" s="19" customFormat="1" x14ac:dyDescent="0.25">
      <c r="A307" s="27" t="str">
        <f t="shared" si="109"/>
        <v>Medicina tradicional chinesa/Acupuntura</v>
      </c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 s="30"/>
      <c r="Q307" s="20" t="s">
        <v>174</v>
      </c>
      <c r="R307" s="242"/>
      <c r="S307" s="32">
        <v>131</v>
      </c>
      <c r="T307" s="242"/>
      <c r="U307" s="21">
        <f t="shared" si="111"/>
        <v>131</v>
      </c>
      <c r="V307" s="21">
        <v>2</v>
      </c>
      <c r="W307" s="21">
        <v>0</v>
      </c>
      <c r="X307" s="21">
        <v>0</v>
      </c>
      <c r="Y307" s="21">
        <v>0</v>
      </c>
      <c r="Z307" s="21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18"/>
    </row>
    <row r="308" spans="1:45" s="19" customFormat="1" x14ac:dyDescent="0.25">
      <c r="A308" s="27" t="str">
        <f t="shared" si="109"/>
        <v>Ventosaterapia</v>
      </c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 s="30"/>
      <c r="Q308" s="20" t="s">
        <v>84</v>
      </c>
      <c r="R308" s="242"/>
      <c r="S308" s="32">
        <v>31</v>
      </c>
      <c r="T308" s="242"/>
      <c r="U308" s="21">
        <f t="shared" si="111"/>
        <v>31</v>
      </c>
      <c r="V308" s="21">
        <v>131</v>
      </c>
      <c r="W308" s="21">
        <v>82</v>
      </c>
      <c r="X308" s="21">
        <v>71</v>
      </c>
      <c r="Y308" s="21">
        <v>119</v>
      </c>
      <c r="Z308" s="21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18"/>
    </row>
    <row r="309" spans="1:45" s="19" customFormat="1" x14ac:dyDescent="0.25">
      <c r="A309" s="27" t="str">
        <f t="shared" si="109"/>
        <v>Eletroestimulação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 s="30"/>
      <c r="Q309" s="20" t="s">
        <v>85</v>
      </c>
      <c r="R309" s="237"/>
      <c r="S309" s="32">
        <v>2</v>
      </c>
      <c r="T309" s="242"/>
      <c r="U309" s="21">
        <f t="shared" si="111"/>
        <v>2</v>
      </c>
      <c r="V309" s="21">
        <v>17</v>
      </c>
      <c r="W309" s="21">
        <v>4</v>
      </c>
      <c r="X309" s="21">
        <v>3</v>
      </c>
      <c r="Y309" s="21">
        <v>2</v>
      </c>
      <c r="Z309" s="21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18"/>
    </row>
    <row r="310" spans="1:45" s="19" customFormat="1" hidden="1" x14ac:dyDescent="0.25">
      <c r="A310" s="27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 s="30"/>
      <c r="Q310" s="20"/>
      <c r="R310" s="16"/>
      <c r="S310" s="32"/>
      <c r="T310" s="242"/>
      <c r="U310" s="21"/>
      <c r="V310" s="21"/>
      <c r="W310" s="21"/>
      <c r="X310" s="21"/>
      <c r="Y310" s="21"/>
      <c r="Z310" s="21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18"/>
    </row>
    <row r="311" spans="1:45" s="19" customFormat="1" hidden="1" x14ac:dyDescent="0.25">
      <c r="A311" s="27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 s="30"/>
      <c r="Q311" s="20"/>
      <c r="R311" s="16"/>
      <c r="S311" s="32"/>
      <c r="T311" s="242"/>
      <c r="U311" s="21"/>
      <c r="V311" s="21"/>
      <c r="W311" s="21"/>
      <c r="X311" s="21"/>
      <c r="Y311" s="21"/>
      <c r="Z311" s="21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18"/>
    </row>
    <row r="312" spans="1:45" s="19" customFormat="1" hidden="1" x14ac:dyDescent="0.25">
      <c r="A312" s="27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 s="30"/>
      <c r="Q312" s="20"/>
      <c r="R312" s="16"/>
      <c r="S312" s="32"/>
      <c r="T312" s="242"/>
      <c r="U312" s="21"/>
      <c r="V312" s="21"/>
      <c r="W312" s="21"/>
      <c r="X312" s="21"/>
      <c r="Y312" s="21"/>
      <c r="Z312" s="21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18"/>
    </row>
    <row r="313" spans="1:45" s="19" customFormat="1" hidden="1" x14ac:dyDescent="0.25">
      <c r="A313" s="27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 s="30"/>
      <c r="Q313" s="20"/>
      <c r="R313" s="16"/>
      <c r="S313" s="32"/>
      <c r="T313" s="242"/>
      <c r="U313" s="21"/>
      <c r="V313" s="21"/>
      <c r="W313" s="21"/>
      <c r="X313" s="21"/>
      <c r="Y313" s="21"/>
      <c r="Z313" s="21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18"/>
    </row>
    <row r="314" spans="1:45" s="19" customFormat="1" hidden="1" x14ac:dyDescent="0.25">
      <c r="A314" s="27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 s="30"/>
      <c r="Q314" s="20"/>
      <c r="R314" s="16"/>
      <c r="S314" s="32"/>
      <c r="T314" s="242"/>
      <c r="U314" s="21"/>
      <c r="V314" s="21"/>
      <c r="W314" s="21"/>
      <c r="X314" s="21"/>
      <c r="Y314" s="21"/>
      <c r="Z314" s="21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18"/>
    </row>
    <row r="315" spans="1:45" s="19" customFormat="1" hidden="1" x14ac:dyDescent="0.25">
      <c r="A315" s="27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 s="30"/>
      <c r="Q315" s="20"/>
      <c r="R315" s="16"/>
      <c r="S315" s="32"/>
      <c r="T315" s="242"/>
      <c r="U315" s="21"/>
      <c r="V315" s="21"/>
      <c r="W315" s="21"/>
      <c r="X315" s="21"/>
      <c r="Y315" s="21"/>
      <c r="Z315" s="21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18"/>
    </row>
    <row r="316" spans="1:45" s="19" customFormat="1" hidden="1" x14ac:dyDescent="0.25">
      <c r="A316" s="27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 s="30"/>
      <c r="Q316" s="20"/>
      <c r="R316" s="16"/>
      <c r="S316" s="32"/>
      <c r="T316" s="237"/>
      <c r="U316" s="21"/>
      <c r="V316" s="21"/>
      <c r="W316" s="21"/>
      <c r="X316" s="21"/>
      <c r="Y316" s="21"/>
      <c r="Z316" s="21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18"/>
    </row>
    <row r="317" spans="1:45" s="26" customFormat="1" x14ac:dyDescent="0.25">
      <c r="A317" s="27" t="str">
        <f>Q317</f>
        <v>TOTAL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 s="30"/>
      <c r="Q317" s="22" t="s">
        <v>16</v>
      </c>
      <c r="R317" s="23">
        <f>SUM(R303:R309)</f>
        <v>152.6</v>
      </c>
      <c r="S317" s="23">
        <f>SUM(S303:S309)</f>
        <v>394</v>
      </c>
      <c r="T317" s="23">
        <f>SUM(T303:T316)</f>
        <v>430</v>
      </c>
      <c r="U317" s="23">
        <f t="shared" ref="U317:AR317" si="112">SUM(U303:U316)</f>
        <v>394</v>
      </c>
      <c r="V317" s="23">
        <f t="shared" si="112"/>
        <v>760</v>
      </c>
      <c r="W317" s="23">
        <f t="shared" si="112"/>
        <v>421</v>
      </c>
      <c r="X317" s="23">
        <f t="shared" si="112"/>
        <v>421</v>
      </c>
      <c r="Y317" s="23">
        <f t="shared" si="112"/>
        <v>412</v>
      </c>
      <c r="Z317" s="23">
        <f t="shared" si="112"/>
        <v>0</v>
      </c>
      <c r="AA317" s="23">
        <f t="shared" si="112"/>
        <v>0</v>
      </c>
      <c r="AB317" s="23">
        <f t="shared" si="112"/>
        <v>0</v>
      </c>
      <c r="AC317" s="23">
        <f t="shared" si="112"/>
        <v>0</v>
      </c>
      <c r="AD317" s="23">
        <f t="shared" si="112"/>
        <v>0</v>
      </c>
      <c r="AE317" s="23">
        <f t="shared" si="112"/>
        <v>0</v>
      </c>
      <c r="AF317" s="23">
        <f t="shared" si="112"/>
        <v>0</v>
      </c>
      <c r="AG317" s="23">
        <f t="shared" si="112"/>
        <v>0</v>
      </c>
      <c r="AH317" s="23">
        <f t="shared" si="112"/>
        <v>0</v>
      </c>
      <c r="AI317" s="23">
        <f t="shared" si="112"/>
        <v>0</v>
      </c>
      <c r="AJ317" s="23">
        <f t="shared" si="112"/>
        <v>0</v>
      </c>
      <c r="AK317" s="23">
        <f t="shared" si="112"/>
        <v>0</v>
      </c>
      <c r="AL317" s="23">
        <f t="shared" si="112"/>
        <v>0</v>
      </c>
      <c r="AM317" s="23">
        <f t="shared" si="112"/>
        <v>0</v>
      </c>
      <c r="AN317" s="23">
        <f t="shared" si="112"/>
        <v>0</v>
      </c>
      <c r="AO317" s="23">
        <f t="shared" si="112"/>
        <v>0</v>
      </c>
      <c r="AP317" s="23">
        <f t="shared" si="112"/>
        <v>0</v>
      </c>
      <c r="AQ317" s="23">
        <f t="shared" si="112"/>
        <v>0</v>
      </c>
      <c r="AR317" s="23">
        <f t="shared" si="112"/>
        <v>0</v>
      </c>
      <c r="AS317" s="25"/>
    </row>
    <row r="318" spans="1:45" x14ac:dyDescent="0.25">
      <c r="A318" s="27">
        <f t="shared" ref="A318:A329" si="113">Q318</f>
        <v>0</v>
      </c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68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</row>
    <row r="319" spans="1:45" s="113" customFormat="1" x14ac:dyDescent="0.25">
      <c r="A319" s="27" t="str">
        <f t="shared" si="113"/>
        <v>26. SADT EXTERNO ABSENTEÍSMO [OFERTADO | AGENDADO CRE]</v>
      </c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 s="30"/>
      <c r="Q319" s="108" t="s">
        <v>176</v>
      </c>
      <c r="R319" s="109"/>
      <c r="S319" s="109"/>
      <c r="T319" s="110"/>
      <c r="U319" s="111">
        <f t="shared" ref="U319:AR319" si="114">U$4</f>
        <v>45658</v>
      </c>
      <c r="V319" s="111" t="e">
        <f t="shared" ca="1" si="114"/>
        <v>#NAME?</v>
      </c>
      <c r="W319" s="111" t="e">
        <f t="shared" ca="1" si="114"/>
        <v>#NAME?</v>
      </c>
      <c r="X319" s="111" t="e">
        <f t="shared" ca="1" si="114"/>
        <v>#NAME?</v>
      </c>
      <c r="Y319" s="111" t="e">
        <f t="shared" ca="1" si="114"/>
        <v>#NAME?</v>
      </c>
      <c r="Z319" s="111" t="e">
        <f t="shared" ca="1" si="114"/>
        <v>#NAME?</v>
      </c>
      <c r="AA319" s="111" t="e">
        <f t="shared" ca="1" si="114"/>
        <v>#NAME?</v>
      </c>
      <c r="AB319" s="111" t="e">
        <f t="shared" ca="1" si="114"/>
        <v>#NAME?</v>
      </c>
      <c r="AC319" s="111" t="e">
        <f t="shared" ca="1" si="114"/>
        <v>#NAME?</v>
      </c>
      <c r="AD319" s="111" t="e">
        <f t="shared" ca="1" si="114"/>
        <v>#NAME?</v>
      </c>
      <c r="AE319" s="111" t="e">
        <f t="shared" ca="1" si="114"/>
        <v>#NAME?</v>
      </c>
      <c r="AF319" s="111" t="e">
        <f t="shared" ca="1" si="114"/>
        <v>#NAME?</v>
      </c>
      <c r="AG319" s="111" t="e">
        <f t="shared" ca="1" si="114"/>
        <v>#NAME?</v>
      </c>
      <c r="AH319" s="111" t="e">
        <f t="shared" ca="1" si="114"/>
        <v>#NAME?</v>
      </c>
      <c r="AI319" s="111" t="e">
        <f t="shared" ca="1" si="114"/>
        <v>#NAME?</v>
      </c>
      <c r="AJ319" s="111" t="e">
        <f t="shared" ca="1" si="114"/>
        <v>#NAME?</v>
      </c>
      <c r="AK319" s="111" t="e">
        <f t="shared" ca="1" si="114"/>
        <v>#NAME?</v>
      </c>
      <c r="AL319" s="111" t="e">
        <f t="shared" ca="1" si="114"/>
        <v>#NAME?</v>
      </c>
      <c r="AM319" s="111" t="e">
        <f t="shared" ca="1" si="114"/>
        <v>#NAME?</v>
      </c>
      <c r="AN319" s="111" t="e">
        <f t="shared" ca="1" si="114"/>
        <v>#NAME?</v>
      </c>
      <c r="AO319" s="111" t="e">
        <f t="shared" ca="1" si="114"/>
        <v>#NAME?</v>
      </c>
      <c r="AP319" s="111" t="e">
        <f t="shared" ca="1" si="114"/>
        <v>#NAME?</v>
      </c>
      <c r="AQ319" s="111" t="e">
        <f t="shared" ca="1" si="114"/>
        <v>#NAME?</v>
      </c>
      <c r="AR319" s="111" t="e">
        <f t="shared" ca="1" si="114"/>
        <v>#NAME?</v>
      </c>
      <c r="AS319" s="112">
        <f>ROW()-3</f>
        <v>316</v>
      </c>
    </row>
    <row r="320" spans="1:45" s="113" customFormat="1" x14ac:dyDescent="0.25">
      <c r="A320" s="114" t="str">
        <f t="shared" si="113"/>
        <v>Audiometria</v>
      </c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6"/>
      <c r="Q320" s="117" t="str">
        <f t="shared" ref="Q320:Q348" si="115">Q161</f>
        <v>Audiometria</v>
      </c>
      <c r="R320" s="109"/>
      <c r="S320" s="109"/>
      <c r="T320" s="109"/>
      <c r="U320" s="109"/>
      <c r="V320" s="118">
        <v>0</v>
      </c>
      <c r="W320" s="119">
        <f t="shared" ref="W320:W336" si="116">IF(W161="","Aguardando...",IFERROR(((W130-W161)/W130),0))</f>
        <v>0</v>
      </c>
      <c r="X320" s="119">
        <f t="shared" ref="X320:AR332" si="117">IF(X161="","Aguardando...",IFERROR(((X130-X161)/X130),0))</f>
        <v>0</v>
      </c>
      <c r="Y320" s="119">
        <f t="shared" si="117"/>
        <v>0</v>
      </c>
      <c r="Z320" s="119" t="str">
        <f t="shared" si="117"/>
        <v>Aguardando...</v>
      </c>
      <c r="AA320" s="119" t="str">
        <f t="shared" si="117"/>
        <v>Aguardando...</v>
      </c>
      <c r="AB320" s="119" t="str">
        <f t="shared" si="117"/>
        <v>Aguardando...</v>
      </c>
      <c r="AC320" s="119" t="str">
        <f t="shared" si="117"/>
        <v>Aguardando...</v>
      </c>
      <c r="AD320" s="119" t="str">
        <f t="shared" si="117"/>
        <v>Aguardando...</v>
      </c>
      <c r="AE320" s="119" t="str">
        <f t="shared" si="117"/>
        <v>Aguardando...</v>
      </c>
      <c r="AF320" s="119" t="str">
        <f t="shared" si="117"/>
        <v>Aguardando...</v>
      </c>
      <c r="AG320" s="119" t="str">
        <f t="shared" si="117"/>
        <v>Aguardando...</v>
      </c>
      <c r="AH320" s="119" t="str">
        <f t="shared" si="117"/>
        <v>Aguardando...</v>
      </c>
      <c r="AI320" s="119" t="str">
        <f t="shared" si="117"/>
        <v>Aguardando...</v>
      </c>
      <c r="AJ320" s="119" t="str">
        <f t="shared" si="117"/>
        <v>Aguardando...</v>
      </c>
      <c r="AK320" s="119" t="str">
        <f t="shared" si="117"/>
        <v>Aguardando...</v>
      </c>
      <c r="AL320" s="119" t="str">
        <f t="shared" si="117"/>
        <v>Aguardando...</v>
      </c>
      <c r="AM320" s="119" t="str">
        <f t="shared" si="117"/>
        <v>Aguardando...</v>
      </c>
      <c r="AN320" s="119" t="str">
        <f t="shared" si="117"/>
        <v>Aguardando...</v>
      </c>
      <c r="AO320" s="119" t="str">
        <f t="shared" si="117"/>
        <v>Aguardando...</v>
      </c>
      <c r="AP320" s="119" t="str">
        <f t="shared" si="117"/>
        <v>Aguardando...</v>
      </c>
      <c r="AQ320" s="119" t="str">
        <f t="shared" si="117"/>
        <v>Aguardando...</v>
      </c>
      <c r="AR320" s="119" t="str">
        <f t="shared" si="117"/>
        <v>Aguardando...</v>
      </c>
      <c r="AS320" s="120"/>
    </row>
    <row r="321" spans="1:45" s="113" customFormat="1" x14ac:dyDescent="0.25">
      <c r="A321" s="114" t="str">
        <f t="shared" si="113"/>
        <v>Cistoscopia</v>
      </c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6"/>
      <c r="Q321" s="117" t="str">
        <f t="shared" si="115"/>
        <v>Cistoscopia</v>
      </c>
      <c r="R321" s="109"/>
      <c r="S321" s="109"/>
      <c r="T321" s="109"/>
      <c r="U321" s="109"/>
      <c r="V321" s="121">
        <v>0</v>
      </c>
      <c r="W321" s="119">
        <f t="shared" si="116"/>
        <v>1</v>
      </c>
      <c r="X321" s="119">
        <f>IF(X162="","Aguardando...",IFERROR(((X131-X162)/X131),0))</f>
        <v>1</v>
      </c>
      <c r="Y321" s="119">
        <f t="shared" si="117"/>
        <v>0.8</v>
      </c>
      <c r="Z321" s="119" t="str">
        <f t="shared" ref="Z321:AL321" si="118">IF(Z162="","Aguardando...",IFERROR(((Z131-Z162)/Z131),0))</f>
        <v>Aguardando...</v>
      </c>
      <c r="AA321" s="119" t="str">
        <f t="shared" si="118"/>
        <v>Aguardando...</v>
      </c>
      <c r="AB321" s="119" t="str">
        <f t="shared" si="118"/>
        <v>Aguardando...</v>
      </c>
      <c r="AC321" s="119" t="str">
        <f t="shared" si="118"/>
        <v>Aguardando...</v>
      </c>
      <c r="AD321" s="119" t="str">
        <f t="shared" si="118"/>
        <v>Aguardando...</v>
      </c>
      <c r="AE321" s="119" t="str">
        <f t="shared" si="118"/>
        <v>Aguardando...</v>
      </c>
      <c r="AF321" s="119" t="str">
        <f t="shared" si="118"/>
        <v>Aguardando...</v>
      </c>
      <c r="AG321" s="119" t="str">
        <f t="shared" si="118"/>
        <v>Aguardando...</v>
      </c>
      <c r="AH321" s="119" t="str">
        <f t="shared" si="118"/>
        <v>Aguardando...</v>
      </c>
      <c r="AI321" s="119" t="str">
        <f t="shared" si="118"/>
        <v>Aguardando...</v>
      </c>
      <c r="AJ321" s="119" t="str">
        <f t="shared" si="118"/>
        <v>Aguardando...</v>
      </c>
      <c r="AK321" s="119" t="str">
        <f t="shared" si="118"/>
        <v>Aguardando...</v>
      </c>
      <c r="AL321" s="119" t="str">
        <f t="shared" si="118"/>
        <v>Aguardando...</v>
      </c>
      <c r="AM321" s="119" t="str">
        <f t="shared" si="117"/>
        <v>Aguardando...</v>
      </c>
      <c r="AN321" s="119" t="str">
        <f t="shared" si="117"/>
        <v>Aguardando...</v>
      </c>
      <c r="AO321" s="119" t="str">
        <f t="shared" si="117"/>
        <v>Aguardando...</v>
      </c>
      <c r="AP321" s="119" t="str">
        <f t="shared" si="117"/>
        <v>Aguardando...</v>
      </c>
      <c r="AQ321" s="119" t="str">
        <f t="shared" si="117"/>
        <v>Aguardando...</v>
      </c>
      <c r="AR321" s="119" t="str">
        <f t="shared" si="117"/>
        <v>Aguardando...</v>
      </c>
      <c r="AS321" s="120"/>
    </row>
    <row r="322" spans="1:45" s="113" customFormat="1" x14ac:dyDescent="0.25">
      <c r="A322" s="114" t="str">
        <f t="shared" si="113"/>
        <v>Colonoscopia</v>
      </c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6"/>
      <c r="Q322" s="117" t="str">
        <f t="shared" si="115"/>
        <v>Colonoscopia</v>
      </c>
      <c r="R322" s="109"/>
      <c r="S322" s="109"/>
      <c r="T322" s="109"/>
      <c r="U322" s="109"/>
      <c r="V322" s="121">
        <v>0</v>
      </c>
      <c r="W322" s="119">
        <f t="shared" si="116"/>
        <v>0</v>
      </c>
      <c r="X322" s="119">
        <f t="shared" si="117"/>
        <v>0</v>
      </c>
      <c r="Y322" s="119">
        <f t="shared" si="117"/>
        <v>0</v>
      </c>
      <c r="Z322" s="119" t="str">
        <f t="shared" si="117"/>
        <v>Aguardando...</v>
      </c>
      <c r="AA322" s="119" t="str">
        <f t="shared" si="117"/>
        <v>Aguardando...</v>
      </c>
      <c r="AB322" s="119" t="str">
        <f t="shared" si="117"/>
        <v>Aguardando...</v>
      </c>
      <c r="AC322" s="119" t="str">
        <f t="shared" si="117"/>
        <v>Aguardando...</v>
      </c>
      <c r="AD322" s="119" t="str">
        <f t="shared" si="117"/>
        <v>Aguardando...</v>
      </c>
      <c r="AE322" s="119" t="str">
        <f t="shared" si="117"/>
        <v>Aguardando...</v>
      </c>
      <c r="AF322" s="119" t="str">
        <f t="shared" si="117"/>
        <v>Aguardando...</v>
      </c>
      <c r="AG322" s="119" t="str">
        <f t="shared" si="117"/>
        <v>Aguardando...</v>
      </c>
      <c r="AH322" s="119" t="str">
        <f t="shared" si="117"/>
        <v>Aguardando...</v>
      </c>
      <c r="AI322" s="119" t="str">
        <f t="shared" si="117"/>
        <v>Aguardando...</v>
      </c>
      <c r="AJ322" s="119" t="str">
        <f t="shared" si="117"/>
        <v>Aguardando...</v>
      </c>
      <c r="AK322" s="119" t="str">
        <f t="shared" si="117"/>
        <v>Aguardando...</v>
      </c>
      <c r="AL322" s="119" t="str">
        <f t="shared" si="117"/>
        <v>Aguardando...</v>
      </c>
      <c r="AM322" s="119" t="str">
        <f t="shared" si="117"/>
        <v>Aguardando...</v>
      </c>
      <c r="AN322" s="119" t="str">
        <f t="shared" si="117"/>
        <v>Aguardando...</v>
      </c>
      <c r="AO322" s="119" t="str">
        <f t="shared" si="117"/>
        <v>Aguardando...</v>
      </c>
      <c r="AP322" s="119" t="str">
        <f t="shared" si="117"/>
        <v>Aguardando...</v>
      </c>
      <c r="AQ322" s="119" t="str">
        <f t="shared" si="117"/>
        <v>Aguardando...</v>
      </c>
      <c r="AR322" s="119" t="str">
        <f t="shared" si="117"/>
        <v>Aguardando...</v>
      </c>
      <c r="AS322" s="120"/>
    </row>
    <row r="323" spans="1:45" s="113" customFormat="1" x14ac:dyDescent="0.25">
      <c r="A323" s="114" t="str">
        <f t="shared" si="113"/>
        <v>Colposcopia</v>
      </c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6"/>
      <c r="Q323" s="117" t="str">
        <f t="shared" si="115"/>
        <v>Colposcopia</v>
      </c>
      <c r="R323" s="109"/>
      <c r="S323" s="109"/>
      <c r="T323" s="109"/>
      <c r="U323" s="109"/>
      <c r="V323" s="121">
        <v>6</v>
      </c>
      <c r="W323" s="119">
        <f t="shared" si="116"/>
        <v>1</v>
      </c>
      <c r="X323" s="119">
        <f t="shared" si="117"/>
        <v>0.7142857142857143</v>
      </c>
      <c r="Y323" s="119">
        <f t="shared" si="117"/>
        <v>1</v>
      </c>
      <c r="Z323" s="119" t="str">
        <f t="shared" si="117"/>
        <v>Aguardando...</v>
      </c>
      <c r="AA323" s="119" t="str">
        <f t="shared" si="117"/>
        <v>Aguardando...</v>
      </c>
      <c r="AB323" s="119" t="str">
        <f t="shared" si="117"/>
        <v>Aguardando...</v>
      </c>
      <c r="AC323" s="119" t="str">
        <f t="shared" si="117"/>
        <v>Aguardando...</v>
      </c>
      <c r="AD323" s="119" t="str">
        <f t="shared" si="117"/>
        <v>Aguardando...</v>
      </c>
      <c r="AE323" s="119" t="str">
        <f t="shared" si="117"/>
        <v>Aguardando...</v>
      </c>
      <c r="AF323" s="119" t="str">
        <f t="shared" si="117"/>
        <v>Aguardando...</v>
      </c>
      <c r="AG323" s="119" t="str">
        <f t="shared" si="117"/>
        <v>Aguardando...</v>
      </c>
      <c r="AH323" s="119" t="str">
        <f t="shared" si="117"/>
        <v>Aguardando...</v>
      </c>
      <c r="AI323" s="119" t="str">
        <f t="shared" si="117"/>
        <v>Aguardando...</v>
      </c>
      <c r="AJ323" s="119" t="str">
        <f t="shared" si="117"/>
        <v>Aguardando...</v>
      </c>
      <c r="AK323" s="119" t="str">
        <f t="shared" si="117"/>
        <v>Aguardando...</v>
      </c>
      <c r="AL323" s="119" t="str">
        <f t="shared" si="117"/>
        <v>Aguardando...</v>
      </c>
      <c r="AM323" s="119" t="str">
        <f t="shared" si="117"/>
        <v>Aguardando...</v>
      </c>
      <c r="AN323" s="119" t="str">
        <f t="shared" si="117"/>
        <v>Aguardando...</v>
      </c>
      <c r="AO323" s="119" t="str">
        <f t="shared" si="117"/>
        <v>Aguardando...</v>
      </c>
      <c r="AP323" s="119" t="str">
        <f t="shared" si="117"/>
        <v>Aguardando...</v>
      </c>
      <c r="AQ323" s="119" t="str">
        <f t="shared" si="117"/>
        <v>Aguardando...</v>
      </c>
      <c r="AR323" s="119" t="str">
        <f t="shared" si="117"/>
        <v>Aguardando...</v>
      </c>
      <c r="AS323" s="120"/>
    </row>
    <row r="324" spans="1:45" s="113" customFormat="1" x14ac:dyDescent="0.25">
      <c r="A324" s="114" t="str">
        <f t="shared" si="113"/>
        <v>Densitometria Óssea</v>
      </c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6"/>
      <c r="Q324" s="117" t="str">
        <f t="shared" si="115"/>
        <v>Densitometria Óssea</v>
      </c>
      <c r="R324" s="109"/>
      <c r="S324" s="109"/>
      <c r="T324" s="109"/>
      <c r="U324" s="109"/>
      <c r="V324" s="121">
        <v>0</v>
      </c>
      <c r="W324" s="119">
        <f t="shared" si="116"/>
        <v>0</v>
      </c>
      <c r="X324" s="119">
        <f t="shared" si="117"/>
        <v>0</v>
      </c>
      <c r="Y324" s="119">
        <f t="shared" si="117"/>
        <v>0.75</v>
      </c>
      <c r="Z324" s="119" t="str">
        <f t="shared" si="117"/>
        <v>Aguardando...</v>
      </c>
      <c r="AA324" s="119" t="str">
        <f t="shared" si="117"/>
        <v>Aguardando...</v>
      </c>
      <c r="AB324" s="119" t="str">
        <f t="shared" si="117"/>
        <v>Aguardando...</v>
      </c>
      <c r="AC324" s="119" t="str">
        <f t="shared" si="117"/>
        <v>Aguardando...</v>
      </c>
      <c r="AD324" s="119" t="str">
        <f t="shared" si="117"/>
        <v>Aguardando...</v>
      </c>
      <c r="AE324" s="119" t="str">
        <f t="shared" si="117"/>
        <v>Aguardando...</v>
      </c>
      <c r="AF324" s="119" t="str">
        <f t="shared" si="117"/>
        <v>Aguardando...</v>
      </c>
      <c r="AG324" s="119" t="str">
        <f t="shared" si="117"/>
        <v>Aguardando...</v>
      </c>
      <c r="AH324" s="119" t="str">
        <f t="shared" si="117"/>
        <v>Aguardando...</v>
      </c>
      <c r="AI324" s="119" t="str">
        <f t="shared" si="117"/>
        <v>Aguardando...</v>
      </c>
      <c r="AJ324" s="119" t="str">
        <f t="shared" si="117"/>
        <v>Aguardando...</v>
      </c>
      <c r="AK324" s="119" t="str">
        <f t="shared" si="117"/>
        <v>Aguardando...</v>
      </c>
      <c r="AL324" s="119" t="str">
        <f t="shared" si="117"/>
        <v>Aguardando...</v>
      </c>
      <c r="AM324" s="119" t="str">
        <f t="shared" si="117"/>
        <v>Aguardando...</v>
      </c>
      <c r="AN324" s="119" t="str">
        <f t="shared" si="117"/>
        <v>Aguardando...</v>
      </c>
      <c r="AO324" s="119" t="str">
        <f t="shared" si="117"/>
        <v>Aguardando...</v>
      </c>
      <c r="AP324" s="119" t="str">
        <f t="shared" si="117"/>
        <v>Aguardando...</v>
      </c>
      <c r="AQ324" s="119" t="str">
        <f t="shared" si="117"/>
        <v>Aguardando...</v>
      </c>
      <c r="AR324" s="119" t="str">
        <f t="shared" si="117"/>
        <v>Aguardando...</v>
      </c>
      <c r="AS324" s="120"/>
    </row>
    <row r="325" spans="1:45" s="113" customFormat="1" x14ac:dyDescent="0.25">
      <c r="A325" s="114" t="str">
        <f t="shared" si="113"/>
        <v>Doppler Vascular</v>
      </c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6"/>
      <c r="Q325" s="117" t="str">
        <f t="shared" si="115"/>
        <v>Doppler Vascular</v>
      </c>
      <c r="R325" s="109"/>
      <c r="S325" s="109"/>
      <c r="T325" s="109"/>
      <c r="U325" s="109"/>
      <c r="V325" s="121">
        <v>37</v>
      </c>
      <c r="W325" s="119">
        <f t="shared" si="116"/>
        <v>0.66</v>
      </c>
      <c r="X325" s="119">
        <f t="shared" si="117"/>
        <v>0.68</v>
      </c>
      <c r="Y325" s="119">
        <f t="shared" si="117"/>
        <v>0.16</v>
      </c>
      <c r="Z325" s="119" t="str">
        <f t="shared" si="117"/>
        <v>Aguardando...</v>
      </c>
      <c r="AA325" s="119" t="str">
        <f t="shared" si="117"/>
        <v>Aguardando...</v>
      </c>
      <c r="AB325" s="119" t="str">
        <f t="shared" si="117"/>
        <v>Aguardando...</v>
      </c>
      <c r="AC325" s="119" t="str">
        <f t="shared" si="117"/>
        <v>Aguardando...</v>
      </c>
      <c r="AD325" s="119" t="str">
        <f t="shared" si="117"/>
        <v>Aguardando...</v>
      </c>
      <c r="AE325" s="119" t="str">
        <f t="shared" si="117"/>
        <v>Aguardando...</v>
      </c>
      <c r="AF325" s="119" t="str">
        <f t="shared" si="117"/>
        <v>Aguardando...</v>
      </c>
      <c r="AG325" s="119" t="str">
        <f t="shared" si="117"/>
        <v>Aguardando...</v>
      </c>
      <c r="AH325" s="119" t="str">
        <f t="shared" si="117"/>
        <v>Aguardando...</v>
      </c>
      <c r="AI325" s="119" t="str">
        <f t="shared" si="117"/>
        <v>Aguardando...</v>
      </c>
      <c r="AJ325" s="119" t="str">
        <f t="shared" si="117"/>
        <v>Aguardando...</v>
      </c>
      <c r="AK325" s="119" t="str">
        <f t="shared" si="117"/>
        <v>Aguardando...</v>
      </c>
      <c r="AL325" s="119" t="str">
        <f t="shared" si="117"/>
        <v>Aguardando...</v>
      </c>
      <c r="AM325" s="119" t="str">
        <f t="shared" si="117"/>
        <v>Aguardando...</v>
      </c>
      <c r="AN325" s="119" t="str">
        <f t="shared" si="117"/>
        <v>Aguardando...</v>
      </c>
      <c r="AO325" s="119" t="str">
        <f t="shared" si="117"/>
        <v>Aguardando...</v>
      </c>
      <c r="AP325" s="119" t="str">
        <f t="shared" si="117"/>
        <v>Aguardando...</v>
      </c>
      <c r="AQ325" s="119" t="str">
        <f t="shared" si="117"/>
        <v>Aguardando...</v>
      </c>
      <c r="AR325" s="119" t="str">
        <f t="shared" si="117"/>
        <v>Aguardando...</v>
      </c>
      <c r="AS325" s="120"/>
    </row>
    <row r="326" spans="1:45" s="113" customFormat="1" x14ac:dyDescent="0.25">
      <c r="A326" s="114" t="str">
        <f t="shared" si="113"/>
        <v>Ecocardiografia</v>
      </c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6"/>
      <c r="Q326" s="117" t="str">
        <f t="shared" si="115"/>
        <v>Ecocardiografia</v>
      </c>
      <c r="R326" s="109"/>
      <c r="S326" s="109"/>
      <c r="T326" s="109"/>
      <c r="U326" s="109"/>
      <c r="V326" s="121">
        <v>42</v>
      </c>
      <c r="W326" s="119">
        <f t="shared" si="116"/>
        <v>0.72857142857142854</v>
      </c>
      <c r="X326" s="119">
        <f t="shared" si="117"/>
        <v>0.59493670886075944</v>
      </c>
      <c r="Y326" s="119">
        <f t="shared" si="117"/>
        <v>0.5</v>
      </c>
      <c r="Z326" s="119" t="str">
        <f t="shared" si="117"/>
        <v>Aguardando...</v>
      </c>
      <c r="AA326" s="119" t="str">
        <f t="shared" si="117"/>
        <v>Aguardando...</v>
      </c>
      <c r="AB326" s="119" t="str">
        <f t="shared" si="117"/>
        <v>Aguardando...</v>
      </c>
      <c r="AC326" s="119" t="str">
        <f t="shared" si="117"/>
        <v>Aguardando...</v>
      </c>
      <c r="AD326" s="119" t="str">
        <f t="shared" si="117"/>
        <v>Aguardando...</v>
      </c>
      <c r="AE326" s="119" t="str">
        <f t="shared" si="117"/>
        <v>Aguardando...</v>
      </c>
      <c r="AF326" s="119" t="str">
        <f t="shared" si="117"/>
        <v>Aguardando...</v>
      </c>
      <c r="AG326" s="119" t="str">
        <f t="shared" si="117"/>
        <v>Aguardando...</v>
      </c>
      <c r="AH326" s="119" t="str">
        <f t="shared" si="117"/>
        <v>Aguardando...</v>
      </c>
      <c r="AI326" s="119" t="str">
        <f t="shared" si="117"/>
        <v>Aguardando...</v>
      </c>
      <c r="AJ326" s="119" t="str">
        <f t="shared" si="117"/>
        <v>Aguardando...</v>
      </c>
      <c r="AK326" s="119" t="str">
        <f t="shared" si="117"/>
        <v>Aguardando...</v>
      </c>
      <c r="AL326" s="119" t="str">
        <f t="shared" si="117"/>
        <v>Aguardando...</v>
      </c>
      <c r="AM326" s="119" t="str">
        <f t="shared" si="117"/>
        <v>Aguardando...</v>
      </c>
      <c r="AN326" s="119" t="str">
        <f t="shared" si="117"/>
        <v>Aguardando...</v>
      </c>
      <c r="AO326" s="119" t="str">
        <f t="shared" si="117"/>
        <v>Aguardando...</v>
      </c>
      <c r="AP326" s="119" t="str">
        <f t="shared" si="117"/>
        <v>Aguardando...</v>
      </c>
      <c r="AQ326" s="119" t="str">
        <f t="shared" si="117"/>
        <v>Aguardando...</v>
      </c>
      <c r="AR326" s="119" t="str">
        <f t="shared" si="117"/>
        <v>Aguardando...</v>
      </c>
      <c r="AS326" s="120"/>
    </row>
    <row r="327" spans="1:45" s="113" customFormat="1" x14ac:dyDescent="0.25">
      <c r="A327" s="114" t="str">
        <f t="shared" si="113"/>
        <v>Eletrocardiografia</v>
      </c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6"/>
      <c r="Q327" s="117" t="str">
        <f t="shared" si="115"/>
        <v>Eletrocardiografia</v>
      </c>
      <c r="R327" s="109"/>
      <c r="S327" s="109"/>
      <c r="T327" s="109"/>
      <c r="U327" s="109"/>
      <c r="V327" s="121">
        <v>45</v>
      </c>
      <c r="W327" s="119">
        <f t="shared" si="116"/>
        <v>0.375</v>
      </c>
      <c r="X327" s="119">
        <f t="shared" si="117"/>
        <v>0.33333333333333331</v>
      </c>
      <c r="Y327" s="119">
        <f t="shared" si="117"/>
        <v>0.35</v>
      </c>
      <c r="Z327" s="119" t="str">
        <f t="shared" si="117"/>
        <v>Aguardando...</v>
      </c>
      <c r="AA327" s="119" t="str">
        <f t="shared" si="117"/>
        <v>Aguardando...</v>
      </c>
      <c r="AB327" s="119" t="str">
        <f t="shared" si="117"/>
        <v>Aguardando...</v>
      </c>
      <c r="AC327" s="119" t="str">
        <f t="shared" si="117"/>
        <v>Aguardando...</v>
      </c>
      <c r="AD327" s="119" t="str">
        <f t="shared" si="117"/>
        <v>Aguardando...</v>
      </c>
      <c r="AE327" s="119" t="str">
        <f t="shared" si="117"/>
        <v>Aguardando...</v>
      </c>
      <c r="AF327" s="119" t="str">
        <f t="shared" si="117"/>
        <v>Aguardando...</v>
      </c>
      <c r="AG327" s="119" t="str">
        <f t="shared" si="117"/>
        <v>Aguardando...</v>
      </c>
      <c r="AH327" s="119" t="str">
        <f t="shared" si="117"/>
        <v>Aguardando...</v>
      </c>
      <c r="AI327" s="119" t="str">
        <f t="shared" si="117"/>
        <v>Aguardando...</v>
      </c>
      <c r="AJ327" s="119" t="str">
        <f t="shared" si="117"/>
        <v>Aguardando...</v>
      </c>
      <c r="AK327" s="119" t="str">
        <f t="shared" si="117"/>
        <v>Aguardando...</v>
      </c>
      <c r="AL327" s="119" t="str">
        <f t="shared" si="117"/>
        <v>Aguardando...</v>
      </c>
      <c r="AM327" s="119" t="str">
        <f t="shared" si="117"/>
        <v>Aguardando...</v>
      </c>
      <c r="AN327" s="119" t="str">
        <f t="shared" si="117"/>
        <v>Aguardando...</v>
      </c>
      <c r="AO327" s="119" t="str">
        <f t="shared" si="117"/>
        <v>Aguardando...</v>
      </c>
      <c r="AP327" s="119" t="str">
        <f t="shared" si="117"/>
        <v>Aguardando...</v>
      </c>
      <c r="AQ327" s="119" t="str">
        <f t="shared" si="117"/>
        <v>Aguardando...</v>
      </c>
      <c r="AR327" s="119" t="str">
        <f t="shared" si="117"/>
        <v>Aguardando...</v>
      </c>
      <c r="AS327" s="120"/>
    </row>
    <row r="328" spans="1:45" s="113" customFormat="1" x14ac:dyDescent="0.25">
      <c r="A328" s="114" t="str">
        <f t="shared" si="113"/>
        <v>Eletroencefalografia</v>
      </c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6"/>
      <c r="Q328" s="117" t="str">
        <f t="shared" si="115"/>
        <v>Eletroencefalografia</v>
      </c>
      <c r="R328" s="109"/>
      <c r="S328" s="109"/>
      <c r="T328" s="109"/>
      <c r="U328" s="109"/>
      <c r="V328" s="121">
        <v>2</v>
      </c>
      <c r="W328" s="119">
        <f t="shared" si="116"/>
        <v>0.75</v>
      </c>
      <c r="X328" s="119">
        <f t="shared" si="117"/>
        <v>0.125</v>
      </c>
      <c r="Y328" s="119">
        <f t="shared" si="117"/>
        <v>0.66666666666666663</v>
      </c>
      <c r="Z328" s="119" t="str">
        <f t="shared" si="117"/>
        <v>Aguardando...</v>
      </c>
      <c r="AA328" s="119" t="str">
        <f t="shared" si="117"/>
        <v>Aguardando...</v>
      </c>
      <c r="AB328" s="119" t="str">
        <f t="shared" si="117"/>
        <v>Aguardando...</v>
      </c>
      <c r="AC328" s="119" t="str">
        <f t="shared" si="117"/>
        <v>Aguardando...</v>
      </c>
      <c r="AD328" s="119" t="str">
        <f t="shared" si="117"/>
        <v>Aguardando...</v>
      </c>
      <c r="AE328" s="119" t="str">
        <f t="shared" si="117"/>
        <v>Aguardando...</v>
      </c>
      <c r="AF328" s="119" t="str">
        <f t="shared" si="117"/>
        <v>Aguardando...</v>
      </c>
      <c r="AG328" s="119" t="str">
        <f t="shared" si="117"/>
        <v>Aguardando...</v>
      </c>
      <c r="AH328" s="119" t="str">
        <f t="shared" si="117"/>
        <v>Aguardando...</v>
      </c>
      <c r="AI328" s="119" t="str">
        <f t="shared" si="117"/>
        <v>Aguardando...</v>
      </c>
      <c r="AJ328" s="119" t="str">
        <f t="shared" si="117"/>
        <v>Aguardando...</v>
      </c>
      <c r="AK328" s="119" t="str">
        <f t="shared" si="117"/>
        <v>Aguardando...</v>
      </c>
      <c r="AL328" s="119" t="str">
        <f t="shared" si="117"/>
        <v>Aguardando...</v>
      </c>
      <c r="AM328" s="119" t="str">
        <f t="shared" si="117"/>
        <v>Aguardando...</v>
      </c>
      <c r="AN328" s="119" t="str">
        <f t="shared" si="117"/>
        <v>Aguardando...</v>
      </c>
      <c r="AO328" s="119" t="str">
        <f t="shared" si="117"/>
        <v>Aguardando...</v>
      </c>
      <c r="AP328" s="119" t="str">
        <f t="shared" si="117"/>
        <v>Aguardando...</v>
      </c>
      <c r="AQ328" s="119" t="str">
        <f t="shared" si="117"/>
        <v>Aguardando...</v>
      </c>
      <c r="AR328" s="119" t="str">
        <f t="shared" si="117"/>
        <v>Aguardando...</v>
      </c>
      <c r="AS328" s="120"/>
    </row>
    <row r="329" spans="1:45" s="113" customFormat="1" x14ac:dyDescent="0.25">
      <c r="A329" s="114" t="str">
        <f t="shared" si="113"/>
        <v>Eletroneuromiografia</v>
      </c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6"/>
      <c r="Q329" s="117" t="str">
        <f t="shared" si="115"/>
        <v>Eletroneuromiografia</v>
      </c>
      <c r="R329" s="109"/>
      <c r="S329" s="109"/>
      <c r="T329" s="109"/>
      <c r="U329" s="109"/>
      <c r="V329" s="121">
        <v>0</v>
      </c>
      <c r="W329" s="119">
        <f t="shared" si="116"/>
        <v>0</v>
      </c>
      <c r="X329" s="119">
        <f t="shared" si="117"/>
        <v>0</v>
      </c>
      <c r="Y329" s="119">
        <f t="shared" si="117"/>
        <v>0</v>
      </c>
      <c r="Z329" s="119" t="str">
        <f t="shared" si="117"/>
        <v>Aguardando...</v>
      </c>
      <c r="AA329" s="119" t="str">
        <f t="shared" si="117"/>
        <v>Aguardando...</v>
      </c>
      <c r="AB329" s="119" t="str">
        <f t="shared" si="117"/>
        <v>Aguardando...</v>
      </c>
      <c r="AC329" s="119" t="str">
        <f t="shared" si="117"/>
        <v>Aguardando...</v>
      </c>
      <c r="AD329" s="119" t="str">
        <f t="shared" si="117"/>
        <v>Aguardando...</v>
      </c>
      <c r="AE329" s="119" t="str">
        <f t="shared" si="117"/>
        <v>Aguardando...</v>
      </c>
      <c r="AF329" s="119" t="str">
        <f t="shared" si="117"/>
        <v>Aguardando...</v>
      </c>
      <c r="AG329" s="119" t="str">
        <f t="shared" si="117"/>
        <v>Aguardando...</v>
      </c>
      <c r="AH329" s="119" t="str">
        <f t="shared" si="117"/>
        <v>Aguardando...</v>
      </c>
      <c r="AI329" s="119" t="str">
        <f t="shared" si="117"/>
        <v>Aguardando...</v>
      </c>
      <c r="AJ329" s="119" t="str">
        <f t="shared" si="117"/>
        <v>Aguardando...</v>
      </c>
      <c r="AK329" s="119" t="str">
        <f t="shared" si="117"/>
        <v>Aguardando...</v>
      </c>
      <c r="AL329" s="119" t="str">
        <f t="shared" si="117"/>
        <v>Aguardando...</v>
      </c>
      <c r="AM329" s="119" t="str">
        <f t="shared" si="117"/>
        <v>Aguardando...</v>
      </c>
      <c r="AN329" s="119" t="str">
        <f t="shared" si="117"/>
        <v>Aguardando...</v>
      </c>
      <c r="AO329" s="119" t="str">
        <f t="shared" si="117"/>
        <v>Aguardando...</v>
      </c>
      <c r="AP329" s="119" t="str">
        <f t="shared" si="117"/>
        <v>Aguardando...</v>
      </c>
      <c r="AQ329" s="119" t="str">
        <f t="shared" si="117"/>
        <v>Aguardando...</v>
      </c>
      <c r="AR329" s="119" t="str">
        <f t="shared" si="117"/>
        <v>Aguardando...</v>
      </c>
      <c r="AS329" s="120"/>
    </row>
    <row r="330" spans="1:45" s="113" customFormat="1" hidden="1" x14ac:dyDescent="0.25">
      <c r="A330" s="122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23"/>
      <c r="Q330" s="124">
        <f t="shared" si="115"/>
        <v>0</v>
      </c>
      <c r="R330" s="109"/>
      <c r="S330" s="109"/>
      <c r="T330" s="109"/>
      <c r="U330" s="109"/>
      <c r="V330" s="125"/>
      <c r="W330" s="119" t="str">
        <f t="shared" si="116"/>
        <v>Aguardando...</v>
      </c>
      <c r="X330" s="119" t="str">
        <f t="shared" si="117"/>
        <v>Aguardando...</v>
      </c>
      <c r="Y330" s="119" t="str">
        <f t="shared" si="117"/>
        <v>Aguardando...</v>
      </c>
      <c r="Z330" s="119" t="str">
        <f t="shared" si="117"/>
        <v>Aguardando...</v>
      </c>
      <c r="AA330" s="119" t="str">
        <f t="shared" si="117"/>
        <v>Aguardando...</v>
      </c>
      <c r="AB330" s="119" t="str">
        <f t="shared" si="117"/>
        <v>Aguardando...</v>
      </c>
      <c r="AC330" s="119" t="str">
        <f t="shared" si="117"/>
        <v>Aguardando...</v>
      </c>
      <c r="AD330" s="119" t="str">
        <f t="shared" si="117"/>
        <v>Aguardando...</v>
      </c>
      <c r="AE330" s="119" t="str">
        <f t="shared" si="117"/>
        <v>Aguardando...</v>
      </c>
      <c r="AF330" s="119" t="str">
        <f t="shared" si="117"/>
        <v>Aguardando...</v>
      </c>
      <c r="AG330" s="119" t="str">
        <f t="shared" si="117"/>
        <v>Aguardando...</v>
      </c>
      <c r="AH330" s="119" t="str">
        <f t="shared" si="117"/>
        <v>Aguardando...</v>
      </c>
      <c r="AI330" s="119" t="str">
        <f t="shared" si="117"/>
        <v>Aguardando...</v>
      </c>
      <c r="AJ330" s="119" t="str">
        <f t="shared" si="117"/>
        <v>Aguardando...</v>
      </c>
      <c r="AK330" s="119" t="str">
        <f t="shared" si="117"/>
        <v>Aguardando...</v>
      </c>
      <c r="AL330" s="119" t="str">
        <f t="shared" si="117"/>
        <v>Aguardando...</v>
      </c>
      <c r="AM330" s="119" t="str">
        <f t="shared" si="117"/>
        <v>Aguardando...</v>
      </c>
      <c r="AN330" s="119" t="str">
        <f t="shared" si="117"/>
        <v>Aguardando...</v>
      </c>
      <c r="AO330" s="119" t="str">
        <f t="shared" si="117"/>
        <v>Aguardando...</v>
      </c>
      <c r="AP330" s="119" t="str">
        <f t="shared" si="117"/>
        <v>Aguardando...</v>
      </c>
      <c r="AQ330" s="119" t="str">
        <f t="shared" si="117"/>
        <v>Aguardando...</v>
      </c>
      <c r="AR330" s="119" t="str">
        <f t="shared" si="117"/>
        <v>Aguardando...</v>
      </c>
      <c r="AS330" s="120"/>
    </row>
    <row r="331" spans="1:45" s="113" customFormat="1" x14ac:dyDescent="0.25">
      <c r="A331" s="114" t="str">
        <f>Q331</f>
        <v>Endoscopia</v>
      </c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6"/>
      <c r="Q331" s="117" t="str">
        <f t="shared" si="115"/>
        <v>Endoscopia</v>
      </c>
      <c r="R331" s="109"/>
      <c r="S331" s="109"/>
      <c r="T331" s="109"/>
      <c r="U331" s="109"/>
      <c r="V331" s="121">
        <v>15</v>
      </c>
      <c r="W331" s="119">
        <f t="shared" si="116"/>
        <v>0.61111111111111116</v>
      </c>
      <c r="X331" s="119">
        <f t="shared" si="117"/>
        <v>0.53333333333333333</v>
      </c>
      <c r="Y331" s="119">
        <f t="shared" si="117"/>
        <v>0.61111111111111116</v>
      </c>
      <c r="Z331" s="119" t="str">
        <f t="shared" si="117"/>
        <v>Aguardando...</v>
      </c>
      <c r="AA331" s="119" t="str">
        <f t="shared" si="117"/>
        <v>Aguardando...</v>
      </c>
      <c r="AB331" s="119" t="str">
        <f t="shared" si="117"/>
        <v>Aguardando...</v>
      </c>
      <c r="AC331" s="119" t="str">
        <f t="shared" si="117"/>
        <v>Aguardando...</v>
      </c>
      <c r="AD331" s="119" t="str">
        <f t="shared" si="117"/>
        <v>Aguardando...</v>
      </c>
      <c r="AE331" s="119" t="str">
        <f t="shared" si="117"/>
        <v>Aguardando...</v>
      </c>
      <c r="AF331" s="119" t="str">
        <f t="shared" si="117"/>
        <v>Aguardando...</v>
      </c>
      <c r="AG331" s="119" t="str">
        <f t="shared" si="117"/>
        <v>Aguardando...</v>
      </c>
      <c r="AH331" s="119" t="str">
        <f t="shared" si="117"/>
        <v>Aguardando...</v>
      </c>
      <c r="AI331" s="119" t="str">
        <f t="shared" si="117"/>
        <v>Aguardando...</v>
      </c>
      <c r="AJ331" s="119" t="str">
        <f t="shared" si="117"/>
        <v>Aguardando...</v>
      </c>
      <c r="AK331" s="119" t="str">
        <f t="shared" si="117"/>
        <v>Aguardando...</v>
      </c>
      <c r="AL331" s="119" t="str">
        <f t="shared" si="117"/>
        <v>Aguardando...</v>
      </c>
      <c r="AM331" s="119" t="str">
        <f t="shared" si="117"/>
        <v>Aguardando...</v>
      </c>
      <c r="AN331" s="119" t="str">
        <f t="shared" si="117"/>
        <v>Aguardando...</v>
      </c>
      <c r="AO331" s="119" t="str">
        <f t="shared" si="117"/>
        <v>Aguardando...</v>
      </c>
      <c r="AP331" s="119" t="str">
        <f t="shared" si="117"/>
        <v>Aguardando...</v>
      </c>
      <c r="AQ331" s="119" t="str">
        <f t="shared" si="117"/>
        <v>Aguardando...</v>
      </c>
      <c r="AR331" s="119" t="str">
        <f t="shared" si="117"/>
        <v>Aguardando...</v>
      </c>
      <c r="AS331" s="120"/>
    </row>
    <row r="332" spans="1:45" s="113" customFormat="1" x14ac:dyDescent="0.25">
      <c r="A332" s="114" t="str">
        <f>Q332</f>
        <v>Espirometria</v>
      </c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6"/>
      <c r="Q332" s="117" t="str">
        <f t="shared" si="115"/>
        <v>Espirometria</v>
      </c>
      <c r="R332" s="109"/>
      <c r="S332" s="109"/>
      <c r="T332" s="109"/>
      <c r="U332" s="109"/>
      <c r="V332" s="121">
        <v>0</v>
      </c>
      <c r="W332" s="119">
        <f t="shared" si="116"/>
        <v>0</v>
      </c>
      <c r="X332" s="119">
        <f t="shared" si="117"/>
        <v>0</v>
      </c>
      <c r="Y332" s="119">
        <f t="shared" si="117"/>
        <v>0.7</v>
      </c>
      <c r="Z332" s="119" t="str">
        <f t="shared" si="117"/>
        <v>Aguardando...</v>
      </c>
      <c r="AA332" s="119" t="str">
        <f t="shared" si="117"/>
        <v>Aguardando...</v>
      </c>
      <c r="AB332" s="119" t="str">
        <f t="shared" si="117"/>
        <v>Aguardando...</v>
      </c>
      <c r="AC332" s="119" t="str">
        <f t="shared" si="117"/>
        <v>Aguardando...</v>
      </c>
      <c r="AD332" s="119" t="str">
        <f t="shared" si="117"/>
        <v>Aguardando...</v>
      </c>
      <c r="AE332" s="119" t="str">
        <f t="shared" si="117"/>
        <v>Aguardando...</v>
      </c>
      <c r="AF332" s="119" t="str">
        <f t="shared" si="117"/>
        <v>Aguardando...</v>
      </c>
      <c r="AG332" s="119" t="str">
        <f t="shared" si="117"/>
        <v>Aguardando...</v>
      </c>
      <c r="AH332" s="119" t="str">
        <f t="shared" si="117"/>
        <v>Aguardando...</v>
      </c>
      <c r="AI332" s="119" t="str">
        <f t="shared" si="117"/>
        <v>Aguardando...</v>
      </c>
      <c r="AJ332" s="119" t="str">
        <f t="shared" si="117"/>
        <v>Aguardando...</v>
      </c>
      <c r="AK332" s="119" t="str">
        <f t="shared" si="117"/>
        <v>Aguardando...</v>
      </c>
      <c r="AL332" s="119" t="str">
        <f t="shared" si="117"/>
        <v>Aguardando...</v>
      </c>
      <c r="AM332" s="119" t="str">
        <f t="shared" si="117"/>
        <v>Aguardando...</v>
      </c>
      <c r="AN332" s="119" t="str">
        <f t="shared" si="117"/>
        <v>Aguardando...</v>
      </c>
      <c r="AO332" s="119" t="str">
        <f t="shared" ref="X332:AR344" si="119">IF(AO173="","Aguardando...",IFERROR(((AO142-AO173)/AO142),0))</f>
        <v>Aguardando...</v>
      </c>
      <c r="AP332" s="119" t="str">
        <f t="shared" si="119"/>
        <v>Aguardando...</v>
      </c>
      <c r="AQ332" s="119" t="str">
        <f t="shared" si="119"/>
        <v>Aguardando...</v>
      </c>
      <c r="AR332" s="119" t="str">
        <f t="shared" si="119"/>
        <v>Aguardando...</v>
      </c>
      <c r="AS332" s="120"/>
    </row>
    <row r="333" spans="1:45" s="113" customFormat="1" hidden="1" x14ac:dyDescent="0.25">
      <c r="A333" s="114">
        <f>Q333</f>
        <v>0</v>
      </c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6"/>
      <c r="Q333" s="117">
        <f t="shared" si="115"/>
        <v>0</v>
      </c>
      <c r="R333" s="109"/>
      <c r="S333" s="109"/>
      <c r="T333" s="109"/>
      <c r="U333" s="109"/>
      <c r="V333" s="121"/>
      <c r="W333" s="119" t="str">
        <f t="shared" si="116"/>
        <v>Aguardando...</v>
      </c>
      <c r="X333" s="119" t="str">
        <f t="shared" si="119"/>
        <v>Aguardando...</v>
      </c>
      <c r="Y333" s="119" t="str">
        <f t="shared" si="119"/>
        <v>Aguardando...</v>
      </c>
      <c r="Z333" s="119" t="str">
        <f t="shared" si="119"/>
        <v>Aguardando...</v>
      </c>
      <c r="AA333" s="119" t="str">
        <f t="shared" si="119"/>
        <v>Aguardando...</v>
      </c>
      <c r="AB333" s="119" t="str">
        <f t="shared" si="119"/>
        <v>Aguardando...</v>
      </c>
      <c r="AC333" s="119" t="str">
        <f t="shared" si="119"/>
        <v>Aguardando...</v>
      </c>
      <c r="AD333" s="119" t="str">
        <f t="shared" si="119"/>
        <v>Aguardando...</v>
      </c>
      <c r="AE333" s="119" t="str">
        <f t="shared" si="119"/>
        <v>Aguardando...</v>
      </c>
      <c r="AF333" s="119" t="str">
        <f t="shared" si="119"/>
        <v>Aguardando...</v>
      </c>
      <c r="AG333" s="119" t="str">
        <f t="shared" si="119"/>
        <v>Aguardando...</v>
      </c>
      <c r="AH333" s="119" t="str">
        <f t="shared" si="119"/>
        <v>Aguardando...</v>
      </c>
      <c r="AI333" s="119" t="str">
        <f t="shared" si="119"/>
        <v>Aguardando...</v>
      </c>
      <c r="AJ333" s="119" t="str">
        <f t="shared" si="119"/>
        <v>Aguardando...</v>
      </c>
      <c r="AK333" s="119" t="str">
        <f t="shared" si="119"/>
        <v>Aguardando...</v>
      </c>
      <c r="AL333" s="119" t="str">
        <f t="shared" si="119"/>
        <v>Aguardando...</v>
      </c>
      <c r="AM333" s="119" t="str">
        <f t="shared" si="119"/>
        <v>Aguardando...</v>
      </c>
      <c r="AN333" s="119" t="str">
        <f t="shared" si="119"/>
        <v>Aguardando...</v>
      </c>
      <c r="AO333" s="119" t="str">
        <f t="shared" si="119"/>
        <v>Aguardando...</v>
      </c>
      <c r="AP333" s="119" t="str">
        <f t="shared" si="119"/>
        <v>Aguardando...</v>
      </c>
      <c r="AQ333" s="119" t="str">
        <f t="shared" si="119"/>
        <v>Aguardando...</v>
      </c>
      <c r="AR333" s="119" t="str">
        <f t="shared" si="119"/>
        <v>Aguardando...</v>
      </c>
      <c r="AS333" s="120"/>
    </row>
    <row r="334" spans="1:45" s="113" customFormat="1" x14ac:dyDescent="0.25">
      <c r="A334" s="114" t="str">
        <f>Q334</f>
        <v>Holter</v>
      </c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6"/>
      <c r="Q334" s="117" t="str">
        <f t="shared" si="115"/>
        <v>Holter</v>
      </c>
      <c r="R334" s="109"/>
      <c r="S334" s="109"/>
      <c r="T334" s="109"/>
      <c r="U334" s="109"/>
      <c r="V334" s="121">
        <v>54</v>
      </c>
      <c r="W334" s="119">
        <f t="shared" si="116"/>
        <v>0.67142857142857137</v>
      </c>
      <c r="X334" s="119">
        <f t="shared" si="119"/>
        <v>0.5679012345679012</v>
      </c>
      <c r="Y334" s="119">
        <f t="shared" si="119"/>
        <v>0.45833333333333331</v>
      </c>
      <c r="Z334" s="119" t="str">
        <f t="shared" si="119"/>
        <v>Aguardando...</v>
      </c>
      <c r="AA334" s="119" t="str">
        <f t="shared" si="119"/>
        <v>Aguardando...</v>
      </c>
      <c r="AB334" s="119" t="str">
        <f t="shared" si="119"/>
        <v>Aguardando...</v>
      </c>
      <c r="AC334" s="119" t="str">
        <f t="shared" si="119"/>
        <v>Aguardando...</v>
      </c>
      <c r="AD334" s="119" t="str">
        <f t="shared" si="119"/>
        <v>Aguardando...</v>
      </c>
      <c r="AE334" s="119" t="str">
        <f t="shared" si="119"/>
        <v>Aguardando...</v>
      </c>
      <c r="AF334" s="119" t="str">
        <f t="shared" si="119"/>
        <v>Aguardando...</v>
      </c>
      <c r="AG334" s="119" t="str">
        <f t="shared" si="119"/>
        <v>Aguardando...</v>
      </c>
      <c r="AH334" s="119" t="str">
        <f t="shared" si="119"/>
        <v>Aguardando...</v>
      </c>
      <c r="AI334" s="119" t="str">
        <f t="shared" si="119"/>
        <v>Aguardando...</v>
      </c>
      <c r="AJ334" s="119" t="str">
        <f t="shared" si="119"/>
        <v>Aguardando...</v>
      </c>
      <c r="AK334" s="119" t="str">
        <f t="shared" si="119"/>
        <v>Aguardando...</v>
      </c>
      <c r="AL334" s="119" t="str">
        <f t="shared" si="119"/>
        <v>Aguardando...</v>
      </c>
      <c r="AM334" s="119" t="str">
        <f t="shared" si="119"/>
        <v>Aguardando...</v>
      </c>
      <c r="AN334" s="119" t="str">
        <f t="shared" si="119"/>
        <v>Aguardando...</v>
      </c>
      <c r="AO334" s="119" t="str">
        <f t="shared" si="119"/>
        <v>Aguardando...</v>
      </c>
      <c r="AP334" s="119" t="str">
        <f t="shared" si="119"/>
        <v>Aguardando...</v>
      </c>
      <c r="AQ334" s="119" t="str">
        <f t="shared" si="119"/>
        <v>Aguardando...</v>
      </c>
      <c r="AR334" s="119" t="str">
        <f t="shared" si="119"/>
        <v>Aguardando...</v>
      </c>
      <c r="AS334" s="120"/>
    </row>
    <row r="335" spans="1:45" s="113" customFormat="1" x14ac:dyDescent="0.25">
      <c r="A335" s="114" t="str">
        <f>Q335</f>
        <v>Mamografia</v>
      </c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6"/>
      <c r="Q335" s="117" t="str">
        <f t="shared" si="115"/>
        <v>Mamografia</v>
      </c>
      <c r="R335" s="109"/>
      <c r="S335" s="109"/>
      <c r="T335" s="109"/>
      <c r="U335" s="109"/>
      <c r="V335" s="121">
        <v>42</v>
      </c>
      <c r="W335" s="119">
        <f t="shared" si="116"/>
        <v>0.93103448275862066</v>
      </c>
      <c r="X335" s="119">
        <f t="shared" si="119"/>
        <v>1</v>
      </c>
      <c r="Y335" s="119">
        <f t="shared" si="119"/>
        <v>0</v>
      </c>
      <c r="Z335" s="119" t="str">
        <f t="shared" si="119"/>
        <v>Aguardando...</v>
      </c>
      <c r="AA335" s="119" t="str">
        <f t="shared" si="119"/>
        <v>Aguardando...</v>
      </c>
      <c r="AB335" s="119" t="str">
        <f t="shared" si="119"/>
        <v>Aguardando...</v>
      </c>
      <c r="AC335" s="119" t="str">
        <f t="shared" si="119"/>
        <v>Aguardando...</v>
      </c>
      <c r="AD335" s="119" t="str">
        <f t="shared" si="119"/>
        <v>Aguardando...</v>
      </c>
      <c r="AE335" s="119" t="str">
        <f t="shared" si="119"/>
        <v>Aguardando...</v>
      </c>
      <c r="AF335" s="119" t="str">
        <f t="shared" si="119"/>
        <v>Aguardando...</v>
      </c>
      <c r="AG335" s="119" t="str">
        <f t="shared" si="119"/>
        <v>Aguardando...</v>
      </c>
      <c r="AH335" s="119" t="str">
        <f t="shared" si="119"/>
        <v>Aguardando...</v>
      </c>
      <c r="AI335" s="119" t="str">
        <f t="shared" si="119"/>
        <v>Aguardando...</v>
      </c>
      <c r="AJ335" s="119" t="str">
        <f t="shared" si="119"/>
        <v>Aguardando...</v>
      </c>
      <c r="AK335" s="119" t="str">
        <f t="shared" si="119"/>
        <v>Aguardando...</v>
      </c>
      <c r="AL335" s="119" t="str">
        <f t="shared" si="119"/>
        <v>Aguardando...</v>
      </c>
      <c r="AM335" s="119" t="str">
        <f t="shared" si="119"/>
        <v>Aguardando...</v>
      </c>
      <c r="AN335" s="119" t="str">
        <f t="shared" si="119"/>
        <v>Aguardando...</v>
      </c>
      <c r="AO335" s="119" t="str">
        <f t="shared" si="119"/>
        <v>Aguardando...</v>
      </c>
      <c r="AP335" s="119" t="str">
        <f t="shared" si="119"/>
        <v>Aguardando...</v>
      </c>
      <c r="AQ335" s="119" t="str">
        <f t="shared" si="119"/>
        <v>Aguardando...</v>
      </c>
      <c r="AR335" s="119" t="str">
        <f t="shared" si="119"/>
        <v>Aguardando...</v>
      </c>
      <c r="AS335" s="120"/>
    </row>
    <row r="336" spans="1:45" s="113" customFormat="1" x14ac:dyDescent="0.25">
      <c r="A336" s="114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6"/>
      <c r="Q336" s="117" t="str">
        <f t="shared" si="115"/>
        <v>Mapa</v>
      </c>
      <c r="R336" s="109"/>
      <c r="S336" s="109"/>
      <c r="T336" s="109"/>
      <c r="U336" s="109"/>
      <c r="V336" s="121">
        <v>46</v>
      </c>
      <c r="W336" s="119">
        <f t="shared" si="116"/>
        <v>0.39215686274509803</v>
      </c>
      <c r="X336" s="119">
        <f t="shared" si="119"/>
        <v>0.4</v>
      </c>
      <c r="Y336" s="119">
        <f t="shared" si="119"/>
        <v>0.38461538461538464</v>
      </c>
      <c r="Z336" s="119" t="str">
        <f t="shared" si="119"/>
        <v>Aguardando...</v>
      </c>
      <c r="AA336" s="119" t="str">
        <f t="shared" si="119"/>
        <v>Aguardando...</v>
      </c>
      <c r="AB336" s="119" t="str">
        <f t="shared" si="119"/>
        <v>Aguardando...</v>
      </c>
      <c r="AC336" s="119" t="str">
        <f t="shared" si="119"/>
        <v>Aguardando...</v>
      </c>
      <c r="AD336" s="119" t="str">
        <f t="shared" si="119"/>
        <v>Aguardando...</v>
      </c>
      <c r="AE336" s="119" t="str">
        <f t="shared" si="119"/>
        <v>Aguardando...</v>
      </c>
      <c r="AF336" s="119" t="str">
        <f t="shared" si="119"/>
        <v>Aguardando...</v>
      </c>
      <c r="AG336" s="119" t="str">
        <f t="shared" si="119"/>
        <v>Aguardando...</v>
      </c>
      <c r="AH336" s="119" t="str">
        <f t="shared" si="119"/>
        <v>Aguardando...</v>
      </c>
      <c r="AI336" s="119" t="str">
        <f t="shared" si="119"/>
        <v>Aguardando...</v>
      </c>
      <c r="AJ336" s="119" t="str">
        <f t="shared" si="119"/>
        <v>Aguardando...</v>
      </c>
      <c r="AK336" s="119" t="str">
        <f t="shared" si="119"/>
        <v>Aguardando...</v>
      </c>
      <c r="AL336" s="119" t="str">
        <f t="shared" si="119"/>
        <v>Aguardando...</v>
      </c>
      <c r="AM336" s="119" t="str">
        <f t="shared" si="119"/>
        <v>Aguardando...</v>
      </c>
      <c r="AN336" s="119" t="str">
        <f t="shared" si="119"/>
        <v>Aguardando...</v>
      </c>
      <c r="AO336" s="119" t="str">
        <f t="shared" si="119"/>
        <v>Aguardando...</v>
      </c>
      <c r="AP336" s="119" t="str">
        <f t="shared" si="119"/>
        <v>Aguardando...</v>
      </c>
      <c r="AQ336" s="119" t="str">
        <f t="shared" si="119"/>
        <v>Aguardando...</v>
      </c>
      <c r="AR336" s="119" t="str">
        <f t="shared" si="119"/>
        <v>Aguardando...</v>
      </c>
      <c r="AS336" s="120"/>
    </row>
    <row r="337" spans="1:49" s="113" customFormat="1" hidden="1" x14ac:dyDescent="0.25">
      <c r="A337" s="114">
        <f t="shared" ref="A337:A346" si="120">Q337</f>
        <v>0</v>
      </c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6"/>
      <c r="Q337" s="117">
        <f t="shared" si="115"/>
        <v>0</v>
      </c>
      <c r="R337" s="109"/>
      <c r="S337" s="109"/>
      <c r="T337" s="109"/>
      <c r="U337" s="109"/>
      <c r="V337" s="121"/>
      <c r="W337" s="119" t="str">
        <f t="shared" ref="W337:W348" si="121">IF(W178="","Aguardando...",IFERROR(((W147-W178)/W147),0))</f>
        <v>Aguardando...</v>
      </c>
      <c r="X337" s="119" t="str">
        <f t="shared" si="119"/>
        <v>Aguardando...</v>
      </c>
      <c r="Y337" s="119" t="str">
        <f t="shared" si="119"/>
        <v>Aguardando...</v>
      </c>
      <c r="Z337" s="119" t="str">
        <f t="shared" si="119"/>
        <v>Aguardando...</v>
      </c>
      <c r="AA337" s="119" t="str">
        <f t="shared" si="119"/>
        <v>Aguardando...</v>
      </c>
      <c r="AB337" s="119" t="str">
        <f t="shared" si="119"/>
        <v>Aguardando...</v>
      </c>
      <c r="AC337" s="119" t="str">
        <f t="shared" si="119"/>
        <v>Aguardando...</v>
      </c>
      <c r="AD337" s="119" t="str">
        <f t="shared" si="119"/>
        <v>Aguardando...</v>
      </c>
      <c r="AE337" s="119" t="str">
        <f t="shared" si="119"/>
        <v>Aguardando...</v>
      </c>
      <c r="AF337" s="119" t="str">
        <f t="shared" si="119"/>
        <v>Aguardando...</v>
      </c>
      <c r="AG337" s="119" t="str">
        <f t="shared" si="119"/>
        <v>Aguardando...</v>
      </c>
      <c r="AH337" s="119" t="str">
        <f t="shared" si="119"/>
        <v>Aguardando...</v>
      </c>
      <c r="AI337" s="119" t="str">
        <f t="shared" si="119"/>
        <v>Aguardando...</v>
      </c>
      <c r="AJ337" s="119" t="str">
        <f t="shared" si="119"/>
        <v>Aguardando...</v>
      </c>
      <c r="AK337" s="119" t="str">
        <f t="shared" si="119"/>
        <v>Aguardando...</v>
      </c>
      <c r="AL337" s="119" t="str">
        <f t="shared" si="119"/>
        <v>Aguardando...</v>
      </c>
      <c r="AM337" s="119" t="str">
        <f t="shared" si="119"/>
        <v>Aguardando...</v>
      </c>
      <c r="AN337" s="119" t="str">
        <f t="shared" si="119"/>
        <v>Aguardando...</v>
      </c>
      <c r="AO337" s="119" t="str">
        <f t="shared" si="119"/>
        <v>Aguardando...</v>
      </c>
      <c r="AP337" s="119" t="str">
        <f t="shared" si="119"/>
        <v>Aguardando...</v>
      </c>
      <c r="AQ337" s="119" t="str">
        <f t="shared" si="119"/>
        <v>Aguardando...</v>
      </c>
      <c r="AR337" s="119" t="str">
        <f t="shared" si="119"/>
        <v>Aguardando...</v>
      </c>
      <c r="AS337" s="120"/>
    </row>
    <row r="338" spans="1:49" s="113" customFormat="1" x14ac:dyDescent="0.25">
      <c r="A338" s="114" t="str">
        <f t="shared" si="120"/>
        <v>Punção Aspirativa por Agulha Fina (PAAF): Mama</v>
      </c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6"/>
      <c r="Q338" s="117" t="str">
        <f t="shared" si="115"/>
        <v>Punção Aspirativa por Agulha Fina (PAAF): Mama</v>
      </c>
      <c r="R338" s="109"/>
      <c r="S338" s="109"/>
      <c r="T338" s="109"/>
      <c r="U338" s="109"/>
      <c r="V338" s="121">
        <v>0</v>
      </c>
      <c r="W338" s="119">
        <f t="shared" si="121"/>
        <v>0</v>
      </c>
      <c r="X338" s="119">
        <f t="shared" si="119"/>
        <v>0</v>
      </c>
      <c r="Y338" s="119">
        <f t="shared" si="119"/>
        <v>1</v>
      </c>
      <c r="Z338" s="119" t="str">
        <f t="shared" si="119"/>
        <v>Aguardando...</v>
      </c>
      <c r="AA338" s="119" t="str">
        <f t="shared" si="119"/>
        <v>Aguardando...</v>
      </c>
      <c r="AB338" s="119" t="str">
        <f t="shared" si="119"/>
        <v>Aguardando...</v>
      </c>
      <c r="AC338" s="119" t="str">
        <f t="shared" si="119"/>
        <v>Aguardando...</v>
      </c>
      <c r="AD338" s="119" t="str">
        <f t="shared" si="119"/>
        <v>Aguardando...</v>
      </c>
      <c r="AE338" s="119" t="str">
        <f t="shared" si="119"/>
        <v>Aguardando...</v>
      </c>
      <c r="AF338" s="119" t="str">
        <f t="shared" si="119"/>
        <v>Aguardando...</v>
      </c>
      <c r="AG338" s="119" t="str">
        <f t="shared" si="119"/>
        <v>Aguardando...</v>
      </c>
      <c r="AH338" s="119" t="str">
        <f t="shared" si="119"/>
        <v>Aguardando...</v>
      </c>
      <c r="AI338" s="119" t="str">
        <f t="shared" si="119"/>
        <v>Aguardando...</v>
      </c>
      <c r="AJ338" s="119" t="str">
        <f t="shared" si="119"/>
        <v>Aguardando...</v>
      </c>
      <c r="AK338" s="119" t="str">
        <f t="shared" si="119"/>
        <v>Aguardando...</v>
      </c>
      <c r="AL338" s="119" t="str">
        <f t="shared" si="119"/>
        <v>Aguardando...</v>
      </c>
      <c r="AM338" s="119" t="str">
        <f t="shared" si="119"/>
        <v>Aguardando...</v>
      </c>
      <c r="AN338" s="119" t="str">
        <f t="shared" si="119"/>
        <v>Aguardando...</v>
      </c>
      <c r="AO338" s="119" t="str">
        <f t="shared" si="119"/>
        <v>Aguardando...</v>
      </c>
      <c r="AP338" s="119" t="str">
        <f t="shared" si="119"/>
        <v>Aguardando...</v>
      </c>
      <c r="AQ338" s="119" t="str">
        <f t="shared" si="119"/>
        <v>Aguardando...</v>
      </c>
      <c r="AR338" s="119" t="str">
        <f t="shared" si="119"/>
        <v>Aguardando...</v>
      </c>
      <c r="AS338" s="120"/>
    </row>
    <row r="339" spans="1:49" s="113" customFormat="1" x14ac:dyDescent="0.25">
      <c r="A339" s="114" t="str">
        <f t="shared" si="120"/>
        <v>Punção Aspirativa por Agulha Fina (PAAF): Tireóide</v>
      </c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6"/>
      <c r="Q339" s="117" t="str">
        <f t="shared" si="115"/>
        <v>Punção Aspirativa por Agulha Fina (PAAF): Tireóide</v>
      </c>
      <c r="R339" s="109"/>
      <c r="S339" s="109"/>
      <c r="T339" s="109"/>
      <c r="U339" s="109"/>
      <c r="V339" s="121">
        <v>0</v>
      </c>
      <c r="W339" s="119">
        <f t="shared" si="121"/>
        <v>0</v>
      </c>
      <c r="X339" s="119">
        <f t="shared" si="119"/>
        <v>0</v>
      </c>
      <c r="Y339" s="119">
        <f t="shared" si="119"/>
        <v>0</v>
      </c>
      <c r="Z339" s="119" t="str">
        <f t="shared" si="119"/>
        <v>Aguardando...</v>
      </c>
      <c r="AA339" s="119" t="str">
        <f t="shared" si="119"/>
        <v>Aguardando...</v>
      </c>
      <c r="AB339" s="119" t="str">
        <f t="shared" si="119"/>
        <v>Aguardando...</v>
      </c>
      <c r="AC339" s="119" t="str">
        <f t="shared" si="119"/>
        <v>Aguardando...</v>
      </c>
      <c r="AD339" s="119" t="str">
        <f t="shared" si="119"/>
        <v>Aguardando...</v>
      </c>
      <c r="AE339" s="119" t="str">
        <f t="shared" si="119"/>
        <v>Aguardando...</v>
      </c>
      <c r="AF339" s="119" t="str">
        <f t="shared" si="119"/>
        <v>Aguardando...</v>
      </c>
      <c r="AG339" s="119" t="str">
        <f t="shared" si="119"/>
        <v>Aguardando...</v>
      </c>
      <c r="AH339" s="119" t="str">
        <f t="shared" si="119"/>
        <v>Aguardando...</v>
      </c>
      <c r="AI339" s="119" t="str">
        <f t="shared" si="119"/>
        <v>Aguardando...</v>
      </c>
      <c r="AJ339" s="119" t="str">
        <f t="shared" si="119"/>
        <v>Aguardando...</v>
      </c>
      <c r="AK339" s="119" t="str">
        <f t="shared" si="119"/>
        <v>Aguardando...</v>
      </c>
      <c r="AL339" s="119" t="str">
        <f t="shared" si="119"/>
        <v>Aguardando...</v>
      </c>
      <c r="AM339" s="119" t="str">
        <f t="shared" si="119"/>
        <v>Aguardando...</v>
      </c>
      <c r="AN339" s="119" t="str">
        <f t="shared" si="119"/>
        <v>Aguardando...</v>
      </c>
      <c r="AO339" s="119" t="str">
        <f t="shared" si="119"/>
        <v>Aguardando...</v>
      </c>
      <c r="AP339" s="119" t="str">
        <f t="shared" si="119"/>
        <v>Aguardando...</v>
      </c>
      <c r="AQ339" s="119" t="str">
        <f t="shared" si="119"/>
        <v>Aguardando...</v>
      </c>
      <c r="AR339" s="119" t="str">
        <f t="shared" si="119"/>
        <v>Aguardando...</v>
      </c>
      <c r="AS339" s="120"/>
    </row>
    <row r="340" spans="1:49" s="113" customFormat="1" x14ac:dyDescent="0.25">
      <c r="A340" s="114" t="str">
        <f t="shared" si="120"/>
        <v>Punção Aspirativa por Agulha Grossa</v>
      </c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6"/>
      <c r="Q340" s="117" t="str">
        <f t="shared" si="115"/>
        <v>Punção Aspirativa por Agulha Grossa</v>
      </c>
      <c r="R340" s="109"/>
      <c r="S340" s="109"/>
      <c r="T340" s="109"/>
      <c r="U340" s="109"/>
      <c r="V340" s="121">
        <v>0</v>
      </c>
      <c r="W340" s="119">
        <f t="shared" si="121"/>
        <v>0</v>
      </c>
      <c r="X340" s="119">
        <f t="shared" si="119"/>
        <v>0</v>
      </c>
      <c r="Y340" s="119">
        <f t="shared" si="119"/>
        <v>0.8</v>
      </c>
      <c r="Z340" s="119" t="str">
        <f t="shared" si="119"/>
        <v>Aguardando...</v>
      </c>
      <c r="AA340" s="119" t="str">
        <f t="shared" si="119"/>
        <v>Aguardando...</v>
      </c>
      <c r="AB340" s="119" t="str">
        <f t="shared" si="119"/>
        <v>Aguardando...</v>
      </c>
      <c r="AC340" s="119" t="str">
        <f t="shared" si="119"/>
        <v>Aguardando...</v>
      </c>
      <c r="AD340" s="119" t="str">
        <f t="shared" si="119"/>
        <v>Aguardando...</v>
      </c>
      <c r="AE340" s="119" t="str">
        <f t="shared" si="119"/>
        <v>Aguardando...</v>
      </c>
      <c r="AF340" s="119" t="str">
        <f t="shared" si="119"/>
        <v>Aguardando...</v>
      </c>
      <c r="AG340" s="119" t="str">
        <f t="shared" si="119"/>
        <v>Aguardando...</v>
      </c>
      <c r="AH340" s="119" t="str">
        <f t="shared" si="119"/>
        <v>Aguardando...</v>
      </c>
      <c r="AI340" s="119" t="str">
        <f t="shared" si="119"/>
        <v>Aguardando...</v>
      </c>
      <c r="AJ340" s="119" t="str">
        <f t="shared" si="119"/>
        <v>Aguardando...</v>
      </c>
      <c r="AK340" s="119" t="str">
        <f t="shared" si="119"/>
        <v>Aguardando...</v>
      </c>
      <c r="AL340" s="119" t="str">
        <f t="shared" si="119"/>
        <v>Aguardando...</v>
      </c>
      <c r="AM340" s="119" t="str">
        <f t="shared" si="119"/>
        <v>Aguardando...</v>
      </c>
      <c r="AN340" s="119" t="str">
        <f t="shared" si="119"/>
        <v>Aguardando...</v>
      </c>
      <c r="AO340" s="119" t="str">
        <f t="shared" si="119"/>
        <v>Aguardando...</v>
      </c>
      <c r="AP340" s="119" t="str">
        <f t="shared" si="119"/>
        <v>Aguardando...</v>
      </c>
      <c r="AQ340" s="119" t="str">
        <f t="shared" si="119"/>
        <v>Aguardando...</v>
      </c>
      <c r="AR340" s="119" t="str">
        <f t="shared" si="119"/>
        <v>Aguardando...</v>
      </c>
      <c r="AS340" s="120"/>
      <c r="AW340" s="126"/>
    </row>
    <row r="341" spans="1:49" s="113" customFormat="1" x14ac:dyDescent="0.25">
      <c r="A341" s="114" t="str">
        <f t="shared" si="120"/>
        <v>Radiologia</v>
      </c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6"/>
      <c r="Q341" s="117" t="str">
        <f t="shared" si="115"/>
        <v>Radiologia</v>
      </c>
      <c r="R341" s="109"/>
      <c r="S341" s="109"/>
      <c r="T341" s="109"/>
      <c r="U341" s="109"/>
      <c r="V341" s="121">
        <v>83</v>
      </c>
      <c r="W341" s="119">
        <f t="shared" si="121"/>
        <v>0.68932038834951459</v>
      </c>
      <c r="X341" s="119">
        <f t="shared" si="119"/>
        <v>0.62105263157894741</v>
      </c>
      <c r="Y341" s="119">
        <f t="shared" si="119"/>
        <v>0.67965367965367962</v>
      </c>
      <c r="Z341" s="119" t="str">
        <f t="shared" si="119"/>
        <v>Aguardando...</v>
      </c>
      <c r="AA341" s="119" t="str">
        <f t="shared" si="119"/>
        <v>Aguardando...</v>
      </c>
      <c r="AB341" s="119" t="str">
        <f t="shared" si="119"/>
        <v>Aguardando...</v>
      </c>
      <c r="AC341" s="119" t="str">
        <f t="shared" si="119"/>
        <v>Aguardando...</v>
      </c>
      <c r="AD341" s="119" t="str">
        <f t="shared" si="119"/>
        <v>Aguardando...</v>
      </c>
      <c r="AE341" s="119" t="str">
        <f t="shared" si="119"/>
        <v>Aguardando...</v>
      </c>
      <c r="AF341" s="119" t="str">
        <f t="shared" si="119"/>
        <v>Aguardando...</v>
      </c>
      <c r="AG341" s="119" t="str">
        <f t="shared" si="119"/>
        <v>Aguardando...</v>
      </c>
      <c r="AH341" s="119" t="str">
        <f t="shared" si="119"/>
        <v>Aguardando...</v>
      </c>
      <c r="AI341" s="119" t="str">
        <f t="shared" si="119"/>
        <v>Aguardando...</v>
      </c>
      <c r="AJ341" s="119" t="str">
        <f t="shared" si="119"/>
        <v>Aguardando...</v>
      </c>
      <c r="AK341" s="119" t="str">
        <f t="shared" si="119"/>
        <v>Aguardando...</v>
      </c>
      <c r="AL341" s="119" t="str">
        <f t="shared" si="119"/>
        <v>Aguardando...</v>
      </c>
      <c r="AM341" s="119" t="str">
        <f t="shared" si="119"/>
        <v>Aguardando...</v>
      </c>
      <c r="AN341" s="119" t="str">
        <f t="shared" si="119"/>
        <v>Aguardando...</v>
      </c>
      <c r="AO341" s="119" t="str">
        <f t="shared" si="119"/>
        <v>Aguardando...</v>
      </c>
      <c r="AP341" s="119" t="str">
        <f t="shared" si="119"/>
        <v>Aguardando...</v>
      </c>
      <c r="AQ341" s="119" t="str">
        <f t="shared" si="119"/>
        <v>Aguardando...</v>
      </c>
      <c r="AR341" s="119" t="str">
        <f t="shared" si="119"/>
        <v>Aguardando...</v>
      </c>
      <c r="AS341" s="120"/>
    </row>
    <row r="342" spans="1:49" s="113" customFormat="1" x14ac:dyDescent="0.25">
      <c r="A342" s="114" t="str">
        <f t="shared" si="120"/>
        <v>Ressonância Nuclear Magnética</v>
      </c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6"/>
      <c r="Q342" s="117" t="str">
        <f t="shared" si="115"/>
        <v>Ressonância Nuclear Magnética</v>
      </c>
      <c r="R342" s="109"/>
      <c r="S342" s="109"/>
      <c r="T342" s="109"/>
      <c r="U342" s="109"/>
      <c r="V342" s="121">
        <v>75</v>
      </c>
      <c r="W342" s="119">
        <f t="shared" si="121"/>
        <v>1</v>
      </c>
      <c r="X342" s="119">
        <f t="shared" si="119"/>
        <v>0.2484472049689441</v>
      </c>
      <c r="Y342" s="119">
        <f t="shared" si="119"/>
        <v>9.2715231788079472E-2</v>
      </c>
      <c r="Z342" s="119" t="str">
        <f t="shared" si="119"/>
        <v>Aguardando...</v>
      </c>
      <c r="AA342" s="119" t="str">
        <f t="shared" si="119"/>
        <v>Aguardando...</v>
      </c>
      <c r="AB342" s="119" t="str">
        <f t="shared" si="119"/>
        <v>Aguardando...</v>
      </c>
      <c r="AC342" s="119" t="str">
        <f t="shared" si="119"/>
        <v>Aguardando...</v>
      </c>
      <c r="AD342" s="119" t="str">
        <f t="shared" si="119"/>
        <v>Aguardando...</v>
      </c>
      <c r="AE342" s="119" t="str">
        <f t="shared" si="119"/>
        <v>Aguardando...</v>
      </c>
      <c r="AF342" s="119" t="str">
        <f t="shared" si="119"/>
        <v>Aguardando...</v>
      </c>
      <c r="AG342" s="119" t="str">
        <f t="shared" si="119"/>
        <v>Aguardando...</v>
      </c>
      <c r="AH342" s="119" t="str">
        <f t="shared" si="119"/>
        <v>Aguardando...</v>
      </c>
      <c r="AI342" s="119" t="str">
        <f t="shared" si="119"/>
        <v>Aguardando...</v>
      </c>
      <c r="AJ342" s="119" t="str">
        <f t="shared" si="119"/>
        <v>Aguardando...</v>
      </c>
      <c r="AK342" s="119" t="str">
        <f t="shared" si="119"/>
        <v>Aguardando...</v>
      </c>
      <c r="AL342" s="119" t="str">
        <f t="shared" si="119"/>
        <v>Aguardando...</v>
      </c>
      <c r="AM342" s="119" t="str">
        <f t="shared" si="119"/>
        <v>Aguardando...</v>
      </c>
      <c r="AN342" s="119" t="str">
        <f t="shared" si="119"/>
        <v>Aguardando...</v>
      </c>
      <c r="AO342" s="119" t="str">
        <f t="shared" si="119"/>
        <v>Aguardando...</v>
      </c>
      <c r="AP342" s="119" t="str">
        <f t="shared" si="119"/>
        <v>Aguardando...</v>
      </c>
      <c r="AQ342" s="119" t="str">
        <f t="shared" si="119"/>
        <v>Aguardando...</v>
      </c>
      <c r="AR342" s="119" t="str">
        <f t="shared" si="119"/>
        <v>Aguardando...</v>
      </c>
      <c r="AS342" s="120"/>
    </row>
    <row r="343" spans="1:49" s="113" customFormat="1" x14ac:dyDescent="0.25">
      <c r="A343" s="114" t="str">
        <f t="shared" si="120"/>
        <v>Teste Ergométrico</v>
      </c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6"/>
      <c r="Q343" s="117" t="str">
        <f t="shared" si="115"/>
        <v>Teste Ergométrico</v>
      </c>
      <c r="R343" s="109"/>
      <c r="S343" s="109"/>
      <c r="T343" s="109"/>
      <c r="U343" s="109"/>
      <c r="V343" s="121">
        <v>34</v>
      </c>
      <c r="W343" s="119">
        <f t="shared" si="121"/>
        <v>0.67500000000000004</v>
      </c>
      <c r="X343" s="119">
        <f t="shared" si="119"/>
        <v>0.67500000000000004</v>
      </c>
      <c r="Y343" s="119">
        <f t="shared" si="119"/>
        <v>0.42499999999999999</v>
      </c>
      <c r="Z343" s="119" t="str">
        <f t="shared" si="119"/>
        <v>Aguardando...</v>
      </c>
      <c r="AA343" s="119" t="str">
        <f t="shared" si="119"/>
        <v>Aguardando...</v>
      </c>
      <c r="AB343" s="119" t="str">
        <f t="shared" si="119"/>
        <v>Aguardando...</v>
      </c>
      <c r="AC343" s="119" t="str">
        <f t="shared" si="119"/>
        <v>Aguardando...</v>
      </c>
      <c r="AD343" s="119" t="str">
        <f t="shared" si="119"/>
        <v>Aguardando...</v>
      </c>
      <c r="AE343" s="119" t="str">
        <f t="shared" si="119"/>
        <v>Aguardando...</v>
      </c>
      <c r="AF343" s="119" t="str">
        <f t="shared" si="119"/>
        <v>Aguardando...</v>
      </c>
      <c r="AG343" s="119" t="str">
        <f t="shared" si="119"/>
        <v>Aguardando...</v>
      </c>
      <c r="AH343" s="119" t="str">
        <f t="shared" si="119"/>
        <v>Aguardando...</v>
      </c>
      <c r="AI343" s="119" t="str">
        <f t="shared" si="119"/>
        <v>Aguardando...</v>
      </c>
      <c r="AJ343" s="119" t="str">
        <f t="shared" si="119"/>
        <v>Aguardando...</v>
      </c>
      <c r="AK343" s="119" t="str">
        <f t="shared" si="119"/>
        <v>Aguardando...</v>
      </c>
      <c r="AL343" s="119" t="str">
        <f t="shared" si="119"/>
        <v>Aguardando...</v>
      </c>
      <c r="AM343" s="119" t="str">
        <f t="shared" si="119"/>
        <v>Aguardando...</v>
      </c>
      <c r="AN343" s="119" t="str">
        <f t="shared" si="119"/>
        <v>Aguardando...</v>
      </c>
      <c r="AO343" s="119" t="str">
        <f t="shared" si="119"/>
        <v>Aguardando...</v>
      </c>
      <c r="AP343" s="119" t="str">
        <f t="shared" si="119"/>
        <v>Aguardando...</v>
      </c>
      <c r="AQ343" s="119" t="str">
        <f t="shared" si="119"/>
        <v>Aguardando...</v>
      </c>
      <c r="AR343" s="119" t="str">
        <f t="shared" si="119"/>
        <v>Aguardando...</v>
      </c>
      <c r="AS343" s="120"/>
    </row>
    <row r="344" spans="1:49" s="113" customFormat="1" x14ac:dyDescent="0.25">
      <c r="A344" s="114" t="str">
        <f t="shared" si="120"/>
        <v>Tomografia Computadorizada</v>
      </c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6"/>
      <c r="Q344" s="117" t="str">
        <f t="shared" si="115"/>
        <v>Tomografia Computadorizada</v>
      </c>
      <c r="R344" s="109"/>
      <c r="S344" s="109"/>
      <c r="T344" s="109"/>
      <c r="U344" s="109"/>
      <c r="V344" s="121">
        <v>170</v>
      </c>
      <c r="W344" s="119">
        <f t="shared" si="121"/>
        <v>0.76635514018691586</v>
      </c>
      <c r="X344" s="119">
        <f t="shared" si="119"/>
        <v>0.56402439024390238</v>
      </c>
      <c r="Y344" s="119">
        <f t="shared" si="119"/>
        <v>0.39106145251396646</v>
      </c>
      <c r="Z344" s="119" t="str">
        <f t="shared" si="119"/>
        <v>Aguardando...</v>
      </c>
      <c r="AA344" s="119" t="str">
        <f t="shared" si="119"/>
        <v>Aguardando...</v>
      </c>
      <c r="AB344" s="119" t="str">
        <f t="shared" si="119"/>
        <v>Aguardando...</v>
      </c>
      <c r="AC344" s="119" t="str">
        <f t="shared" si="119"/>
        <v>Aguardando...</v>
      </c>
      <c r="AD344" s="119" t="str">
        <f t="shared" si="119"/>
        <v>Aguardando...</v>
      </c>
      <c r="AE344" s="119" t="str">
        <f t="shared" si="119"/>
        <v>Aguardando...</v>
      </c>
      <c r="AF344" s="119" t="str">
        <f t="shared" si="119"/>
        <v>Aguardando...</v>
      </c>
      <c r="AG344" s="119" t="str">
        <f t="shared" si="119"/>
        <v>Aguardando...</v>
      </c>
      <c r="AH344" s="119" t="str">
        <f t="shared" si="119"/>
        <v>Aguardando...</v>
      </c>
      <c r="AI344" s="119" t="str">
        <f t="shared" si="119"/>
        <v>Aguardando...</v>
      </c>
      <c r="AJ344" s="119" t="str">
        <f t="shared" si="119"/>
        <v>Aguardando...</v>
      </c>
      <c r="AK344" s="119" t="str">
        <f t="shared" si="119"/>
        <v>Aguardando...</v>
      </c>
      <c r="AL344" s="119" t="str">
        <f t="shared" si="119"/>
        <v>Aguardando...</v>
      </c>
      <c r="AM344" s="119" t="str">
        <f t="shared" si="119"/>
        <v>Aguardando...</v>
      </c>
      <c r="AN344" s="119" t="str">
        <f t="shared" si="119"/>
        <v>Aguardando...</v>
      </c>
      <c r="AO344" s="119" t="str">
        <f t="shared" si="119"/>
        <v>Aguardando...</v>
      </c>
      <c r="AP344" s="119" t="str">
        <f t="shared" si="119"/>
        <v>Aguardando...</v>
      </c>
      <c r="AQ344" s="119" t="str">
        <f t="shared" si="119"/>
        <v>Aguardando...</v>
      </c>
      <c r="AR344" s="119" t="str">
        <f t="shared" ref="X344:AR348" si="122">IF(AR185="","Aguardando...",IFERROR(((AR154-AR185)/AR154),0))</f>
        <v>Aguardando...</v>
      </c>
      <c r="AS344" s="120"/>
    </row>
    <row r="345" spans="1:49" s="113" customFormat="1" x14ac:dyDescent="0.25">
      <c r="A345" s="114" t="str">
        <f t="shared" si="120"/>
        <v>Ultrassonografia</v>
      </c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6"/>
      <c r="Q345" s="117" t="str">
        <f t="shared" si="115"/>
        <v>Ultrassonografia</v>
      </c>
      <c r="R345" s="109"/>
      <c r="S345" s="109"/>
      <c r="T345" s="109"/>
      <c r="U345" s="109"/>
      <c r="V345" s="121">
        <v>110</v>
      </c>
      <c r="W345" s="119">
        <f t="shared" si="121"/>
        <v>0.54666666666666663</v>
      </c>
      <c r="X345" s="119">
        <f t="shared" si="122"/>
        <v>0.39333333333333331</v>
      </c>
      <c r="Y345" s="119">
        <f t="shared" si="122"/>
        <v>0.52666666666666662</v>
      </c>
      <c r="Z345" s="119" t="str">
        <f t="shared" si="122"/>
        <v>Aguardando...</v>
      </c>
      <c r="AA345" s="119" t="str">
        <f t="shared" si="122"/>
        <v>Aguardando...</v>
      </c>
      <c r="AB345" s="119" t="str">
        <f t="shared" si="122"/>
        <v>Aguardando...</v>
      </c>
      <c r="AC345" s="119" t="str">
        <f t="shared" si="122"/>
        <v>Aguardando...</v>
      </c>
      <c r="AD345" s="119" t="str">
        <f t="shared" si="122"/>
        <v>Aguardando...</v>
      </c>
      <c r="AE345" s="119" t="str">
        <f t="shared" si="122"/>
        <v>Aguardando...</v>
      </c>
      <c r="AF345" s="119" t="str">
        <f t="shared" si="122"/>
        <v>Aguardando...</v>
      </c>
      <c r="AG345" s="119" t="str">
        <f t="shared" si="122"/>
        <v>Aguardando...</v>
      </c>
      <c r="AH345" s="119" t="str">
        <f t="shared" si="122"/>
        <v>Aguardando...</v>
      </c>
      <c r="AI345" s="119" t="str">
        <f t="shared" si="122"/>
        <v>Aguardando...</v>
      </c>
      <c r="AJ345" s="119" t="str">
        <f t="shared" si="122"/>
        <v>Aguardando...</v>
      </c>
      <c r="AK345" s="119" t="str">
        <f t="shared" si="122"/>
        <v>Aguardando...</v>
      </c>
      <c r="AL345" s="119" t="str">
        <f t="shared" si="122"/>
        <v>Aguardando...</v>
      </c>
      <c r="AM345" s="119" t="str">
        <f t="shared" si="122"/>
        <v>Aguardando...</v>
      </c>
      <c r="AN345" s="119" t="str">
        <f t="shared" si="122"/>
        <v>Aguardando...</v>
      </c>
      <c r="AO345" s="119" t="str">
        <f t="shared" si="122"/>
        <v>Aguardando...</v>
      </c>
      <c r="AP345" s="119" t="str">
        <f t="shared" si="122"/>
        <v>Aguardando...</v>
      </c>
      <c r="AQ345" s="119" t="str">
        <f t="shared" si="122"/>
        <v>Aguardando...</v>
      </c>
      <c r="AR345" s="119" t="str">
        <f t="shared" si="122"/>
        <v>Aguardando...</v>
      </c>
      <c r="AS345" s="120"/>
    </row>
    <row r="346" spans="1:49" s="113" customFormat="1" x14ac:dyDescent="0.25">
      <c r="A346" s="114" t="str">
        <f t="shared" si="120"/>
        <v>Urodinâmica</v>
      </c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6"/>
      <c r="Q346" s="117" t="str">
        <f t="shared" si="115"/>
        <v>Urodinâmica</v>
      </c>
      <c r="R346" s="109"/>
      <c r="S346" s="109"/>
      <c r="T346" s="109"/>
      <c r="U346" s="109"/>
      <c r="V346" s="121">
        <v>1</v>
      </c>
      <c r="W346" s="119">
        <f t="shared" si="121"/>
        <v>1</v>
      </c>
      <c r="X346" s="119">
        <f t="shared" si="122"/>
        <v>0.5</v>
      </c>
      <c r="Y346" s="119">
        <f t="shared" si="122"/>
        <v>0.9</v>
      </c>
      <c r="Z346" s="119" t="str">
        <f t="shared" si="122"/>
        <v>Aguardando...</v>
      </c>
      <c r="AA346" s="119" t="str">
        <f t="shared" si="122"/>
        <v>Aguardando...</v>
      </c>
      <c r="AB346" s="119" t="str">
        <f t="shared" si="122"/>
        <v>Aguardando...</v>
      </c>
      <c r="AC346" s="119" t="str">
        <f t="shared" si="122"/>
        <v>Aguardando...</v>
      </c>
      <c r="AD346" s="119" t="str">
        <f t="shared" si="122"/>
        <v>Aguardando...</v>
      </c>
      <c r="AE346" s="119" t="str">
        <f t="shared" si="122"/>
        <v>Aguardando...</v>
      </c>
      <c r="AF346" s="119" t="str">
        <f t="shared" si="122"/>
        <v>Aguardando...</v>
      </c>
      <c r="AG346" s="119" t="str">
        <f t="shared" si="122"/>
        <v>Aguardando...</v>
      </c>
      <c r="AH346" s="119" t="str">
        <f t="shared" si="122"/>
        <v>Aguardando...</v>
      </c>
      <c r="AI346" s="119" t="str">
        <f t="shared" si="122"/>
        <v>Aguardando...</v>
      </c>
      <c r="AJ346" s="119" t="str">
        <f t="shared" si="122"/>
        <v>Aguardando...</v>
      </c>
      <c r="AK346" s="119" t="str">
        <f t="shared" si="122"/>
        <v>Aguardando...</v>
      </c>
      <c r="AL346" s="119" t="str">
        <f t="shared" si="122"/>
        <v>Aguardando...</v>
      </c>
      <c r="AM346" s="119" t="str">
        <f t="shared" si="122"/>
        <v>Aguardando...</v>
      </c>
      <c r="AN346" s="119" t="str">
        <f t="shared" si="122"/>
        <v>Aguardando...</v>
      </c>
      <c r="AO346" s="119" t="str">
        <f t="shared" si="122"/>
        <v>Aguardando...</v>
      </c>
      <c r="AP346" s="119" t="str">
        <f t="shared" si="122"/>
        <v>Aguardando...</v>
      </c>
      <c r="AQ346" s="119" t="str">
        <f t="shared" si="122"/>
        <v>Aguardando...</v>
      </c>
      <c r="AR346" s="119" t="str">
        <f t="shared" si="122"/>
        <v>Aguardando...</v>
      </c>
      <c r="AS346" s="120"/>
    </row>
    <row r="347" spans="1:49" s="113" customFormat="1" x14ac:dyDescent="0.25">
      <c r="A347" s="114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6"/>
      <c r="Q347" s="117" t="str">
        <f t="shared" si="115"/>
        <v>Videolaringoscopia</v>
      </c>
      <c r="R347" s="109"/>
      <c r="S347" s="109"/>
      <c r="T347" s="109"/>
      <c r="U347" s="109"/>
      <c r="V347" s="121">
        <v>0</v>
      </c>
      <c r="W347" s="119">
        <f t="shared" si="121"/>
        <v>0</v>
      </c>
      <c r="X347" s="119">
        <f t="shared" si="122"/>
        <v>0</v>
      </c>
      <c r="Y347" s="119">
        <f t="shared" si="122"/>
        <v>0</v>
      </c>
      <c r="Z347" s="119" t="str">
        <f t="shared" si="122"/>
        <v>Aguardando...</v>
      </c>
      <c r="AA347" s="119" t="str">
        <f t="shared" si="122"/>
        <v>Aguardando...</v>
      </c>
      <c r="AB347" s="119" t="str">
        <f t="shared" si="122"/>
        <v>Aguardando...</v>
      </c>
      <c r="AC347" s="119" t="str">
        <f t="shared" si="122"/>
        <v>Aguardando...</v>
      </c>
      <c r="AD347" s="119" t="str">
        <f t="shared" si="122"/>
        <v>Aguardando...</v>
      </c>
      <c r="AE347" s="119" t="str">
        <f t="shared" si="122"/>
        <v>Aguardando...</v>
      </c>
      <c r="AF347" s="119" t="str">
        <f t="shared" si="122"/>
        <v>Aguardando...</v>
      </c>
      <c r="AG347" s="119" t="str">
        <f t="shared" si="122"/>
        <v>Aguardando...</v>
      </c>
      <c r="AH347" s="119" t="str">
        <f t="shared" si="122"/>
        <v>Aguardando...</v>
      </c>
      <c r="AI347" s="119" t="str">
        <f t="shared" si="122"/>
        <v>Aguardando...</v>
      </c>
      <c r="AJ347" s="119" t="str">
        <f t="shared" si="122"/>
        <v>Aguardando...</v>
      </c>
      <c r="AK347" s="119" t="str">
        <f t="shared" si="122"/>
        <v>Aguardando...</v>
      </c>
      <c r="AL347" s="119" t="str">
        <f t="shared" si="122"/>
        <v>Aguardando...</v>
      </c>
      <c r="AM347" s="119" t="str">
        <f t="shared" si="122"/>
        <v>Aguardando...</v>
      </c>
      <c r="AN347" s="119" t="str">
        <f t="shared" si="122"/>
        <v>Aguardando...</v>
      </c>
      <c r="AO347" s="119" t="str">
        <f t="shared" si="122"/>
        <v>Aguardando...</v>
      </c>
      <c r="AP347" s="119" t="str">
        <f t="shared" si="122"/>
        <v>Aguardando...</v>
      </c>
      <c r="AQ347" s="119" t="str">
        <f t="shared" si="122"/>
        <v>Aguardando...</v>
      </c>
      <c r="AR347" s="119" t="str">
        <f t="shared" si="122"/>
        <v>Aguardando...</v>
      </c>
      <c r="AS347" s="120"/>
    </row>
    <row r="348" spans="1:49" s="26" customFormat="1" x14ac:dyDescent="0.25">
      <c r="A348" s="127" t="str">
        <f>Q348</f>
        <v>TOTAL</v>
      </c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9"/>
      <c r="Q348" s="91" t="str">
        <f t="shared" si="115"/>
        <v>TOTAL</v>
      </c>
      <c r="R348" s="88"/>
      <c r="S348" s="88"/>
      <c r="T348" s="88"/>
      <c r="U348" s="88"/>
      <c r="V348" s="130">
        <f>SUM(V320:V347)</f>
        <v>762</v>
      </c>
      <c r="W348" s="131">
        <f t="shared" si="121"/>
        <v>0.71636363636363631</v>
      </c>
      <c r="X348" s="131">
        <f t="shared" si="122"/>
        <v>0.52937111264685555</v>
      </c>
      <c r="Y348" s="131">
        <f t="shared" si="122"/>
        <v>0.44931703810208484</v>
      </c>
      <c r="Z348" s="131">
        <f t="shared" si="122"/>
        <v>0</v>
      </c>
      <c r="AA348" s="131">
        <f t="shared" si="122"/>
        <v>0</v>
      </c>
      <c r="AB348" s="131">
        <f t="shared" si="122"/>
        <v>0</v>
      </c>
      <c r="AC348" s="131">
        <f t="shared" si="122"/>
        <v>0</v>
      </c>
      <c r="AD348" s="131">
        <f t="shared" si="122"/>
        <v>0</v>
      </c>
      <c r="AE348" s="131">
        <f t="shared" si="122"/>
        <v>0</v>
      </c>
      <c r="AF348" s="131">
        <f t="shared" si="122"/>
        <v>0</v>
      </c>
      <c r="AG348" s="131">
        <f t="shared" si="122"/>
        <v>0</v>
      </c>
      <c r="AH348" s="131">
        <f t="shared" si="122"/>
        <v>0</v>
      </c>
      <c r="AI348" s="131">
        <f t="shared" si="122"/>
        <v>0</v>
      </c>
      <c r="AJ348" s="131">
        <f t="shared" si="122"/>
        <v>0</v>
      </c>
      <c r="AK348" s="131">
        <f t="shared" si="122"/>
        <v>0</v>
      </c>
      <c r="AL348" s="131">
        <f t="shared" si="122"/>
        <v>0</v>
      </c>
      <c r="AM348" s="131">
        <f t="shared" si="122"/>
        <v>0</v>
      </c>
      <c r="AN348" s="131">
        <f t="shared" si="122"/>
        <v>0</v>
      </c>
      <c r="AO348" s="131">
        <f t="shared" si="122"/>
        <v>0</v>
      </c>
      <c r="AP348" s="131">
        <f t="shared" si="122"/>
        <v>0</v>
      </c>
      <c r="AQ348" s="131">
        <f t="shared" si="122"/>
        <v>0</v>
      </c>
      <c r="AR348" s="131">
        <f t="shared" si="122"/>
        <v>0</v>
      </c>
      <c r="AS348" s="120"/>
    </row>
    <row r="349" spans="1:49" x14ac:dyDescent="0.25">
      <c r="A349" s="27">
        <f>Q349</f>
        <v>0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32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20"/>
    </row>
    <row r="350" spans="1:49" s="75" customFormat="1" x14ac:dyDescent="0.25">
      <c r="A350" s="27" t="str">
        <f t="shared" ref="A350:A376" si="123">Q350</f>
        <v>27. SADT INTERNO REALIZADO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 s="30"/>
      <c r="Q350" s="37" t="s">
        <v>177</v>
      </c>
      <c r="R350" s="38"/>
      <c r="S350" s="39" t="str">
        <f t="shared" ref="S350:AR350" si="124">S$4</f>
        <v>21-31/01 de 2025</v>
      </c>
      <c r="T350" s="38"/>
      <c r="U350" s="11">
        <f t="shared" si="124"/>
        <v>45658</v>
      </c>
      <c r="V350" s="11" t="e">
        <f t="shared" ca="1" si="124"/>
        <v>#NAME?</v>
      </c>
      <c r="W350" s="11" t="e">
        <f t="shared" ca="1" si="124"/>
        <v>#NAME?</v>
      </c>
      <c r="X350" s="11" t="e">
        <f t="shared" ca="1" si="124"/>
        <v>#NAME?</v>
      </c>
      <c r="Y350" s="11" t="e">
        <f t="shared" ca="1" si="124"/>
        <v>#NAME?</v>
      </c>
      <c r="Z350" s="11" t="e">
        <f t="shared" ca="1" si="124"/>
        <v>#NAME?</v>
      </c>
      <c r="AA350" s="11" t="e">
        <f t="shared" ca="1" si="124"/>
        <v>#NAME?</v>
      </c>
      <c r="AB350" s="11" t="e">
        <f t="shared" ca="1" si="124"/>
        <v>#NAME?</v>
      </c>
      <c r="AC350" s="11" t="e">
        <f t="shared" ca="1" si="124"/>
        <v>#NAME?</v>
      </c>
      <c r="AD350" s="11" t="e">
        <f t="shared" ca="1" si="124"/>
        <v>#NAME?</v>
      </c>
      <c r="AE350" s="11" t="e">
        <f t="shared" ca="1" si="124"/>
        <v>#NAME?</v>
      </c>
      <c r="AF350" s="11" t="e">
        <f t="shared" ca="1" si="124"/>
        <v>#NAME?</v>
      </c>
      <c r="AG350" s="11" t="e">
        <f t="shared" ca="1" si="124"/>
        <v>#NAME?</v>
      </c>
      <c r="AH350" s="11" t="e">
        <f t="shared" ca="1" si="124"/>
        <v>#NAME?</v>
      </c>
      <c r="AI350" s="11" t="e">
        <f t="shared" ca="1" si="124"/>
        <v>#NAME?</v>
      </c>
      <c r="AJ350" s="11" t="e">
        <f t="shared" ca="1" si="124"/>
        <v>#NAME?</v>
      </c>
      <c r="AK350" s="11" t="e">
        <f t="shared" ca="1" si="124"/>
        <v>#NAME?</v>
      </c>
      <c r="AL350" s="11" t="e">
        <f t="shared" ca="1" si="124"/>
        <v>#NAME?</v>
      </c>
      <c r="AM350" s="11" t="e">
        <f t="shared" ca="1" si="124"/>
        <v>#NAME?</v>
      </c>
      <c r="AN350" s="11" t="e">
        <f t="shared" ca="1" si="124"/>
        <v>#NAME?</v>
      </c>
      <c r="AO350" s="11" t="e">
        <f t="shared" ca="1" si="124"/>
        <v>#NAME?</v>
      </c>
      <c r="AP350" s="11" t="e">
        <f t="shared" ca="1" si="124"/>
        <v>#NAME?</v>
      </c>
      <c r="AQ350" s="11" t="e">
        <f t="shared" ca="1" si="124"/>
        <v>#NAME?</v>
      </c>
      <c r="AR350" s="11" t="e">
        <f t="shared" ca="1" si="124"/>
        <v>#NAME?</v>
      </c>
      <c r="AS350" s="13">
        <f>ROW()-3</f>
        <v>347</v>
      </c>
    </row>
    <row r="351" spans="1:49" s="19" customFormat="1" x14ac:dyDescent="0.25">
      <c r="A351" s="27" t="str">
        <f t="shared" si="123"/>
        <v>Audiometria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 s="30"/>
      <c r="Q351" s="65" t="s">
        <v>102</v>
      </c>
      <c r="R351" s="66"/>
      <c r="S351" s="93"/>
      <c r="T351" s="92"/>
      <c r="U351" s="21">
        <f t="shared" ref="U351:U375" si="125">S351+P351</f>
        <v>0</v>
      </c>
      <c r="V351" s="76">
        <v>0</v>
      </c>
      <c r="W351" s="76">
        <v>0</v>
      </c>
      <c r="X351" s="76">
        <v>0</v>
      </c>
      <c r="Y351" s="76">
        <v>0</v>
      </c>
      <c r="Z351" s="76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18"/>
    </row>
    <row r="352" spans="1:49" s="19" customFormat="1" x14ac:dyDescent="0.25">
      <c r="A352" s="27" t="str">
        <f t="shared" si="123"/>
        <v>Cistoscopia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 s="30"/>
      <c r="Q352" s="65" t="s">
        <v>103</v>
      </c>
      <c r="R352" s="66"/>
      <c r="S352" s="93"/>
      <c r="T352" s="92"/>
      <c r="U352" s="21">
        <f t="shared" si="125"/>
        <v>0</v>
      </c>
      <c r="V352" s="76">
        <v>1</v>
      </c>
      <c r="W352" s="76">
        <v>0</v>
      </c>
      <c r="X352" s="76">
        <v>0</v>
      </c>
      <c r="Y352" s="76">
        <v>0</v>
      </c>
      <c r="Z352" s="76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18"/>
    </row>
    <row r="353" spans="1:45" s="19" customFormat="1" x14ac:dyDescent="0.25">
      <c r="A353" s="27" t="str">
        <f t="shared" si="123"/>
        <v>Colonoscopia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 s="30"/>
      <c r="Q353" s="65" t="s">
        <v>104</v>
      </c>
      <c r="R353" s="66"/>
      <c r="S353" s="93"/>
      <c r="T353" s="92"/>
      <c r="U353" s="21">
        <f t="shared" si="125"/>
        <v>0</v>
      </c>
      <c r="V353" s="76">
        <v>0</v>
      </c>
      <c r="W353" s="76">
        <v>0</v>
      </c>
      <c r="X353" s="76">
        <v>0</v>
      </c>
      <c r="Y353" s="76">
        <v>0</v>
      </c>
      <c r="Z353" s="76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18"/>
    </row>
    <row r="354" spans="1:45" s="19" customFormat="1" x14ac:dyDescent="0.25">
      <c r="A354" s="27" t="str">
        <f t="shared" si="123"/>
        <v>Colposcopia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 s="30"/>
      <c r="Q354" s="65" t="s">
        <v>105</v>
      </c>
      <c r="R354" s="66"/>
      <c r="S354" s="93"/>
      <c r="T354" s="92"/>
      <c r="U354" s="21">
        <f t="shared" si="125"/>
        <v>0</v>
      </c>
      <c r="V354" s="76">
        <v>0</v>
      </c>
      <c r="W354" s="76">
        <v>0</v>
      </c>
      <c r="X354" s="76">
        <v>0</v>
      </c>
      <c r="Y354" s="76">
        <v>0</v>
      </c>
      <c r="Z354" s="76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18"/>
    </row>
    <row r="355" spans="1:45" s="19" customFormat="1" x14ac:dyDescent="0.25">
      <c r="A355" s="27" t="str">
        <f t="shared" si="123"/>
        <v>Densitometria Óssea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 s="30"/>
      <c r="Q355" s="65" t="s">
        <v>106</v>
      </c>
      <c r="R355" s="66"/>
      <c r="S355" s="93"/>
      <c r="T355" s="92"/>
      <c r="U355" s="21">
        <f t="shared" si="125"/>
        <v>0</v>
      </c>
      <c r="V355" s="76">
        <v>0</v>
      </c>
      <c r="W355" s="76">
        <v>0</v>
      </c>
      <c r="X355" s="76">
        <v>21</v>
      </c>
      <c r="Y355" s="76">
        <v>20</v>
      </c>
      <c r="Z355" s="76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18"/>
    </row>
    <row r="356" spans="1:45" s="19" customFormat="1" x14ac:dyDescent="0.25">
      <c r="A356" s="27" t="str">
        <f t="shared" si="123"/>
        <v>Doppler Vascular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 s="30"/>
      <c r="Q356" s="65" t="s">
        <v>107</v>
      </c>
      <c r="R356" s="66"/>
      <c r="S356" s="93"/>
      <c r="T356" s="92"/>
      <c r="U356" s="21">
        <f t="shared" si="125"/>
        <v>0</v>
      </c>
      <c r="V356" s="76">
        <v>126</v>
      </c>
      <c r="W356" s="76">
        <v>120</v>
      </c>
      <c r="X356" s="76">
        <v>120</v>
      </c>
      <c r="Y356" s="76">
        <v>117</v>
      </c>
      <c r="Z356" s="76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18"/>
    </row>
    <row r="357" spans="1:45" s="19" customFormat="1" x14ac:dyDescent="0.25">
      <c r="A357" s="27" t="str">
        <f t="shared" si="123"/>
        <v>Ecocardiografia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 s="30"/>
      <c r="Q357" s="65" t="s">
        <v>108</v>
      </c>
      <c r="R357" s="66"/>
      <c r="S357" s="93"/>
      <c r="T357" s="92"/>
      <c r="U357" s="21">
        <f t="shared" si="125"/>
        <v>0</v>
      </c>
      <c r="V357" s="76">
        <v>6</v>
      </c>
      <c r="W357" s="76">
        <v>5</v>
      </c>
      <c r="X357" s="76">
        <v>6</v>
      </c>
      <c r="Y357" s="76">
        <v>6</v>
      </c>
      <c r="Z357" s="76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18"/>
    </row>
    <row r="358" spans="1:45" s="19" customFormat="1" x14ac:dyDescent="0.25">
      <c r="A358" s="27" t="str">
        <f t="shared" si="123"/>
        <v>Eletrocardiografia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 s="30"/>
      <c r="Q358" s="65" t="s">
        <v>109</v>
      </c>
      <c r="R358" s="66"/>
      <c r="S358" s="93"/>
      <c r="T358" s="92"/>
      <c r="U358" s="21">
        <f t="shared" si="125"/>
        <v>0</v>
      </c>
      <c r="V358" s="76">
        <v>70</v>
      </c>
      <c r="W358" s="76">
        <v>105</v>
      </c>
      <c r="X358" s="76">
        <v>48</v>
      </c>
      <c r="Y358" s="76">
        <v>54</v>
      </c>
      <c r="Z358" s="76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18"/>
    </row>
    <row r="359" spans="1:45" s="19" customFormat="1" x14ac:dyDescent="0.25">
      <c r="A359" s="27" t="str">
        <f t="shared" si="123"/>
        <v>Eletroencefalografia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 s="30"/>
      <c r="Q359" s="65" t="s">
        <v>110</v>
      </c>
      <c r="R359" s="66"/>
      <c r="S359" s="93"/>
      <c r="T359" s="92"/>
      <c r="U359" s="21">
        <f t="shared" si="125"/>
        <v>0</v>
      </c>
      <c r="V359" s="76">
        <v>3</v>
      </c>
      <c r="W359" s="76">
        <v>4</v>
      </c>
      <c r="X359" s="76">
        <v>4</v>
      </c>
      <c r="Y359" s="76">
        <v>5</v>
      </c>
      <c r="Z359" s="76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18"/>
    </row>
    <row r="360" spans="1:45" s="19" customFormat="1" x14ac:dyDescent="0.25">
      <c r="A360" s="27" t="str">
        <f t="shared" si="123"/>
        <v>Eletroneuromiografia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 s="30"/>
      <c r="Q360" s="65" t="s">
        <v>111</v>
      </c>
      <c r="R360" s="66"/>
      <c r="S360" s="93"/>
      <c r="T360" s="92"/>
      <c r="U360" s="21">
        <f t="shared" si="125"/>
        <v>0</v>
      </c>
      <c r="V360" s="76">
        <v>0</v>
      </c>
      <c r="W360" s="76">
        <v>0</v>
      </c>
      <c r="X360" s="76">
        <v>0</v>
      </c>
      <c r="Y360" s="76">
        <v>0</v>
      </c>
      <c r="Z360" s="76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18"/>
    </row>
    <row r="361" spans="1:45" s="19" customFormat="1" x14ac:dyDescent="0.25">
      <c r="A361" s="27" t="str">
        <f t="shared" si="123"/>
        <v>Endoscopia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 s="30"/>
      <c r="Q361" s="65" t="s">
        <v>113</v>
      </c>
      <c r="R361" s="66"/>
      <c r="S361" s="93"/>
      <c r="T361" s="92"/>
      <c r="U361" s="21">
        <f t="shared" si="125"/>
        <v>0</v>
      </c>
      <c r="V361" s="76">
        <v>0</v>
      </c>
      <c r="W361" s="76">
        <v>0</v>
      </c>
      <c r="X361" s="76">
        <v>0</v>
      </c>
      <c r="Y361" s="76">
        <v>0</v>
      </c>
      <c r="Z361" s="76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18"/>
    </row>
    <row r="362" spans="1:45" s="19" customFormat="1" x14ac:dyDescent="0.25">
      <c r="A362" s="27" t="str">
        <f t="shared" si="123"/>
        <v>Espirometria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 s="30"/>
      <c r="Q362" s="65" t="s">
        <v>114</v>
      </c>
      <c r="R362" s="66"/>
      <c r="S362" s="93"/>
      <c r="T362" s="92"/>
      <c r="U362" s="21">
        <f t="shared" si="125"/>
        <v>0</v>
      </c>
      <c r="V362" s="76">
        <v>0</v>
      </c>
      <c r="W362" s="76">
        <v>9</v>
      </c>
      <c r="X362" s="76">
        <v>8</v>
      </c>
      <c r="Y362" s="76">
        <v>1</v>
      </c>
      <c r="Z362" s="76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18"/>
    </row>
    <row r="363" spans="1:45" s="19" customFormat="1" x14ac:dyDescent="0.25">
      <c r="A363" s="27" t="str">
        <f t="shared" si="123"/>
        <v>Holter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 s="30"/>
      <c r="Q363" s="65" t="s">
        <v>115</v>
      </c>
      <c r="R363" s="66"/>
      <c r="S363" s="93"/>
      <c r="T363" s="92"/>
      <c r="U363" s="21">
        <f t="shared" si="125"/>
        <v>0</v>
      </c>
      <c r="V363" s="76">
        <v>13</v>
      </c>
      <c r="W363" s="76">
        <v>15</v>
      </c>
      <c r="X363" s="76">
        <v>12</v>
      </c>
      <c r="Y363" s="76">
        <v>16</v>
      </c>
      <c r="Z363" s="76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18"/>
    </row>
    <row r="364" spans="1:45" s="19" customFormat="1" x14ac:dyDescent="0.25">
      <c r="A364" s="27" t="str">
        <f t="shared" si="123"/>
        <v>Mamografia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 s="30"/>
      <c r="Q364" s="65" t="s">
        <v>116</v>
      </c>
      <c r="R364" s="66"/>
      <c r="S364" s="93"/>
      <c r="T364" s="92"/>
      <c r="U364" s="21">
        <f t="shared" si="125"/>
        <v>0</v>
      </c>
      <c r="V364" s="76">
        <v>11</v>
      </c>
      <c r="W364" s="76">
        <v>2</v>
      </c>
      <c r="X364" s="76">
        <v>4</v>
      </c>
      <c r="Y364" s="76">
        <v>0</v>
      </c>
      <c r="Z364" s="76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18"/>
    </row>
    <row r="365" spans="1:45" s="19" customFormat="1" x14ac:dyDescent="0.25">
      <c r="A365" s="27" t="str">
        <f t="shared" si="123"/>
        <v>Mapa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 s="30"/>
      <c r="Q365" s="65" t="s">
        <v>117</v>
      </c>
      <c r="R365" s="66"/>
      <c r="S365" s="93"/>
      <c r="T365" s="92"/>
      <c r="U365" s="21">
        <f t="shared" si="125"/>
        <v>0</v>
      </c>
      <c r="V365" s="76">
        <v>24</v>
      </c>
      <c r="W365" s="76">
        <v>26</v>
      </c>
      <c r="X365" s="76">
        <v>25</v>
      </c>
      <c r="Y365" s="76">
        <v>23</v>
      </c>
      <c r="Z365" s="76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18"/>
    </row>
    <row r="366" spans="1:45" s="19" customFormat="1" x14ac:dyDescent="0.25">
      <c r="A366" s="27" t="str">
        <f t="shared" si="123"/>
        <v>Punção Aspirativa por Agulha Fina (PAAF): Mama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 s="30"/>
      <c r="Q366" s="65" t="s">
        <v>119</v>
      </c>
      <c r="R366" s="66"/>
      <c r="S366" s="93"/>
      <c r="T366" s="92"/>
      <c r="U366" s="21">
        <f t="shared" si="125"/>
        <v>0</v>
      </c>
      <c r="V366" s="76">
        <v>0</v>
      </c>
      <c r="W366" s="76">
        <v>0</v>
      </c>
      <c r="X366" s="76">
        <v>0</v>
      </c>
      <c r="Y366" s="76">
        <v>0</v>
      </c>
      <c r="Z366" s="76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18"/>
    </row>
    <row r="367" spans="1:45" s="19" customFormat="1" x14ac:dyDescent="0.25">
      <c r="A367" s="27" t="str">
        <f t="shared" si="123"/>
        <v>Punção Aspirativa por Agulha Fina (PAAF): Tireóide</v>
      </c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 s="30"/>
      <c r="Q367" s="65" t="s">
        <v>120</v>
      </c>
      <c r="R367" s="66"/>
      <c r="S367" s="93"/>
      <c r="T367" s="92"/>
      <c r="U367" s="21">
        <f t="shared" si="125"/>
        <v>0</v>
      </c>
      <c r="V367" s="76">
        <v>0</v>
      </c>
      <c r="W367" s="76">
        <v>0</v>
      </c>
      <c r="X367" s="76">
        <v>0</v>
      </c>
      <c r="Y367" s="76">
        <v>0</v>
      </c>
      <c r="Z367" s="76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18"/>
    </row>
    <row r="368" spans="1:45" s="19" customFormat="1" x14ac:dyDescent="0.25">
      <c r="A368" s="27" t="str">
        <f t="shared" si="123"/>
        <v>Punção Aspirativa por Agulha Grossa</v>
      </c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 s="30"/>
      <c r="Q368" s="65" t="s">
        <v>121</v>
      </c>
      <c r="R368" s="66"/>
      <c r="S368" s="93"/>
      <c r="T368" s="92"/>
      <c r="U368" s="21">
        <f t="shared" si="125"/>
        <v>0</v>
      </c>
      <c r="V368" s="76">
        <v>0</v>
      </c>
      <c r="W368" s="76">
        <v>0</v>
      </c>
      <c r="X368" s="76">
        <v>0</v>
      </c>
      <c r="Y368" s="76">
        <v>0</v>
      </c>
      <c r="Z368" s="76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18"/>
    </row>
    <row r="369" spans="1:45" s="19" customFormat="1" x14ac:dyDescent="0.25">
      <c r="A369" s="27" t="str">
        <f t="shared" si="123"/>
        <v>Radiologia</v>
      </c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 s="30"/>
      <c r="Q369" s="65" t="s">
        <v>122</v>
      </c>
      <c r="R369" s="66"/>
      <c r="S369" s="93"/>
      <c r="T369" s="92"/>
      <c r="U369" s="21">
        <f t="shared" si="125"/>
        <v>0</v>
      </c>
      <c r="V369" s="76">
        <v>280</v>
      </c>
      <c r="W369" s="76">
        <v>296</v>
      </c>
      <c r="X369" s="76">
        <v>251</v>
      </c>
      <c r="Y369" s="76">
        <v>265</v>
      </c>
      <c r="Z369" s="76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18"/>
    </row>
    <row r="370" spans="1:45" s="19" customFormat="1" x14ac:dyDescent="0.25">
      <c r="A370" s="27" t="str">
        <f t="shared" si="123"/>
        <v>Ressonância Nuclear Magnética</v>
      </c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 s="30"/>
      <c r="Q370" s="65" t="s">
        <v>123</v>
      </c>
      <c r="R370" s="66"/>
      <c r="S370" s="93"/>
      <c r="T370" s="92"/>
      <c r="U370" s="21">
        <f t="shared" si="125"/>
        <v>0</v>
      </c>
      <c r="V370" s="76">
        <v>55</v>
      </c>
      <c r="W370" s="76">
        <v>0</v>
      </c>
      <c r="X370" s="76">
        <v>80</v>
      </c>
      <c r="Y370" s="76">
        <v>87</v>
      </c>
      <c r="Z370" s="76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18"/>
    </row>
    <row r="371" spans="1:45" s="19" customFormat="1" x14ac:dyDescent="0.25">
      <c r="A371" s="27" t="str">
        <f t="shared" si="123"/>
        <v>Teste Ergométrico</v>
      </c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 s="30"/>
      <c r="Q371" s="65" t="s">
        <v>124</v>
      </c>
      <c r="R371" s="66"/>
      <c r="S371" s="93"/>
      <c r="T371" s="92"/>
      <c r="U371" s="21">
        <f t="shared" si="125"/>
        <v>0</v>
      </c>
      <c r="V371" s="76">
        <v>17</v>
      </c>
      <c r="W371" s="76">
        <v>17</v>
      </c>
      <c r="X371" s="76">
        <v>17</v>
      </c>
      <c r="Y371" s="76">
        <v>17</v>
      </c>
      <c r="Z371" s="76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18"/>
    </row>
    <row r="372" spans="1:45" s="19" customFormat="1" x14ac:dyDescent="0.25">
      <c r="A372" s="27" t="str">
        <f t="shared" si="123"/>
        <v>Tomografia Computadorizada</v>
      </c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 s="30"/>
      <c r="Q372" s="65" t="s">
        <v>125</v>
      </c>
      <c r="R372" s="66"/>
      <c r="S372" s="93"/>
      <c r="T372" s="92"/>
      <c r="U372" s="21">
        <f t="shared" si="125"/>
        <v>0</v>
      </c>
      <c r="V372" s="76">
        <v>6</v>
      </c>
      <c r="W372" s="76">
        <v>6</v>
      </c>
      <c r="X372" s="76">
        <v>6</v>
      </c>
      <c r="Y372" s="76">
        <v>7</v>
      </c>
      <c r="Z372" s="76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18"/>
    </row>
    <row r="373" spans="1:45" s="19" customFormat="1" x14ac:dyDescent="0.25">
      <c r="A373" s="27" t="str">
        <f t="shared" si="123"/>
        <v>Ultrassonografia</v>
      </c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 s="30"/>
      <c r="Q373" s="65" t="s">
        <v>126</v>
      </c>
      <c r="R373" s="66"/>
      <c r="S373" s="93"/>
      <c r="T373" s="92"/>
      <c r="U373" s="21">
        <f t="shared" si="125"/>
        <v>0</v>
      </c>
      <c r="V373" s="76">
        <v>237</v>
      </c>
      <c r="W373" s="76">
        <v>258</v>
      </c>
      <c r="X373" s="76">
        <v>259</v>
      </c>
      <c r="Y373" s="76">
        <v>263</v>
      </c>
      <c r="Z373" s="76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18"/>
    </row>
    <row r="374" spans="1:45" s="19" customFormat="1" x14ac:dyDescent="0.25">
      <c r="A374" s="27" t="str">
        <f t="shared" si="123"/>
        <v>Urodinâmica</v>
      </c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 s="30"/>
      <c r="Q374" s="65" t="s">
        <v>127</v>
      </c>
      <c r="R374" s="66"/>
      <c r="S374" s="93"/>
      <c r="T374" s="92"/>
      <c r="U374" s="21">
        <f t="shared" si="125"/>
        <v>0</v>
      </c>
      <c r="V374" s="76">
        <v>0</v>
      </c>
      <c r="W374" s="76">
        <v>0</v>
      </c>
      <c r="X374" s="76">
        <v>0</v>
      </c>
      <c r="Y374" s="76">
        <v>0</v>
      </c>
      <c r="Z374" s="76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18"/>
    </row>
    <row r="375" spans="1:45" s="19" customFormat="1" x14ac:dyDescent="0.25">
      <c r="A375" s="27" t="str">
        <f t="shared" si="123"/>
        <v>Videolaringoscopia</v>
      </c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 s="30"/>
      <c r="Q375" s="65" t="s">
        <v>128</v>
      </c>
      <c r="R375" s="66"/>
      <c r="S375" s="93"/>
      <c r="T375" s="92"/>
      <c r="U375" s="21">
        <f t="shared" si="125"/>
        <v>0</v>
      </c>
      <c r="V375" s="76">
        <v>0</v>
      </c>
      <c r="W375" s="76">
        <v>0</v>
      </c>
      <c r="X375" s="76">
        <v>0</v>
      </c>
      <c r="Y375" s="76">
        <v>0</v>
      </c>
      <c r="Z375" s="76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18"/>
    </row>
    <row r="376" spans="1:45" s="26" customFormat="1" x14ac:dyDescent="0.25">
      <c r="A376" s="27" t="str">
        <f t="shared" si="123"/>
        <v>TOTAL</v>
      </c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 s="30"/>
      <c r="Q376" s="91" t="s">
        <v>16</v>
      </c>
      <c r="R376" s="89"/>
      <c r="S376" s="100">
        <f>SUM(S351:S375)</f>
        <v>0</v>
      </c>
      <c r="T376" s="89"/>
      <c r="U376" s="85">
        <f t="shared" ref="U376:AR376" si="126">SUM(U351:U375)</f>
        <v>0</v>
      </c>
      <c r="V376" s="85">
        <f t="shared" si="126"/>
        <v>849</v>
      </c>
      <c r="W376" s="85">
        <f t="shared" si="126"/>
        <v>863</v>
      </c>
      <c r="X376" s="85">
        <f t="shared" si="126"/>
        <v>861</v>
      </c>
      <c r="Y376" s="85">
        <f t="shared" si="126"/>
        <v>881</v>
      </c>
      <c r="Z376" s="85">
        <f t="shared" si="126"/>
        <v>0</v>
      </c>
      <c r="AA376" s="130">
        <f t="shared" si="126"/>
        <v>0</v>
      </c>
      <c r="AB376" s="130">
        <f t="shared" si="126"/>
        <v>0</v>
      </c>
      <c r="AC376" s="130">
        <f t="shared" si="126"/>
        <v>0</v>
      </c>
      <c r="AD376" s="130">
        <f t="shared" si="126"/>
        <v>0</v>
      </c>
      <c r="AE376" s="130">
        <f t="shared" si="126"/>
        <v>0</v>
      </c>
      <c r="AF376" s="130">
        <f t="shared" si="126"/>
        <v>0</v>
      </c>
      <c r="AG376" s="130">
        <f t="shared" si="126"/>
        <v>0</v>
      </c>
      <c r="AH376" s="130">
        <f t="shared" si="126"/>
        <v>0</v>
      </c>
      <c r="AI376" s="130">
        <f t="shared" si="126"/>
        <v>0</v>
      </c>
      <c r="AJ376" s="130">
        <f t="shared" si="126"/>
        <v>0</v>
      </c>
      <c r="AK376" s="130">
        <f t="shared" si="126"/>
        <v>0</v>
      </c>
      <c r="AL376" s="130">
        <f t="shared" si="126"/>
        <v>0</v>
      </c>
      <c r="AM376" s="130">
        <f t="shared" si="126"/>
        <v>0</v>
      </c>
      <c r="AN376" s="130">
        <f t="shared" si="126"/>
        <v>0</v>
      </c>
      <c r="AO376" s="130">
        <f t="shared" si="126"/>
        <v>0</v>
      </c>
      <c r="AP376" s="130">
        <f t="shared" si="126"/>
        <v>0</v>
      </c>
      <c r="AQ376" s="130">
        <f t="shared" si="126"/>
        <v>0</v>
      </c>
      <c r="AR376" s="130">
        <f t="shared" si="126"/>
        <v>0</v>
      </c>
      <c r="AS376" s="25"/>
    </row>
    <row r="377" spans="1:45" x14ac:dyDescent="0.25">
      <c r="A377" s="68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8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</row>
    <row r="378" spans="1:45" s="14" customFormat="1" x14ac:dyDescent="0.25">
      <c r="A378" s="7" t="s">
        <v>178</v>
      </c>
      <c r="B378" s="8" t="str">
        <f>B$4</f>
        <v>Meta Parcial</v>
      </c>
      <c r="C378" s="8" t="str">
        <f t="shared" ref="C378:AR378" si="127">C$4</f>
        <v>26-31-jul-24</v>
      </c>
      <c r="D378" s="8" t="str">
        <f t="shared" si="127"/>
        <v>Meta Mensal</v>
      </c>
      <c r="E378" s="8">
        <f t="shared" si="127"/>
        <v>45505</v>
      </c>
      <c r="F378" s="8" t="e">
        <f t="shared" ca="1" si="127"/>
        <v>#NAME?</v>
      </c>
      <c r="G378" s="8" t="str">
        <f t="shared" si="127"/>
        <v>Meta Parcial</v>
      </c>
      <c r="H378" s="8" t="str">
        <f t="shared" si="127"/>
        <v>01-25-Out-24</v>
      </c>
      <c r="I378" s="8" t="str">
        <f t="shared" si="127"/>
        <v>Meta Parcial</v>
      </c>
      <c r="J378" s="8" t="str">
        <f t="shared" si="127"/>
        <v>26-31-Out-24</v>
      </c>
      <c r="K378" s="8" t="str">
        <f t="shared" si="127"/>
        <v>Meta Mensal</v>
      </c>
      <c r="L378" s="8">
        <f t="shared" si="127"/>
        <v>45566</v>
      </c>
      <c r="M378" s="8" t="e">
        <f t="shared" ca="1" si="127"/>
        <v>#NAME?</v>
      </c>
      <c r="N378" s="8" t="e">
        <f t="shared" ca="1" si="127"/>
        <v>#NAME?</v>
      </c>
      <c r="O378" s="8" t="str">
        <f t="shared" si="127"/>
        <v>Meta Parcial</v>
      </c>
      <c r="P378" s="8" t="str">
        <f t="shared" si="127"/>
        <v>01-20/01 de 2025</v>
      </c>
      <c r="Q378" s="37" t="s">
        <v>179</v>
      </c>
      <c r="R378" s="38"/>
      <c r="S378" s="39" t="str">
        <f t="shared" si="127"/>
        <v>21-31/01 de 2025</v>
      </c>
      <c r="T378" s="38"/>
      <c r="U378" s="11">
        <f t="shared" si="127"/>
        <v>45658</v>
      </c>
      <c r="V378" s="11" t="e">
        <f t="shared" ca="1" si="127"/>
        <v>#NAME?</v>
      </c>
      <c r="W378" s="11" t="e">
        <f t="shared" ca="1" si="127"/>
        <v>#NAME?</v>
      </c>
      <c r="X378" s="11" t="e">
        <f t="shared" ca="1" si="127"/>
        <v>#NAME?</v>
      </c>
      <c r="Y378" s="11" t="e">
        <f t="shared" ca="1" si="127"/>
        <v>#NAME?</v>
      </c>
      <c r="Z378" s="11" t="e">
        <f t="shared" ca="1" si="127"/>
        <v>#NAME?</v>
      </c>
      <c r="AA378" s="11" t="e">
        <f t="shared" ca="1" si="127"/>
        <v>#NAME?</v>
      </c>
      <c r="AB378" s="11" t="e">
        <f t="shared" ca="1" si="127"/>
        <v>#NAME?</v>
      </c>
      <c r="AC378" s="11" t="e">
        <f t="shared" ca="1" si="127"/>
        <v>#NAME?</v>
      </c>
      <c r="AD378" s="11" t="e">
        <f t="shared" ca="1" si="127"/>
        <v>#NAME?</v>
      </c>
      <c r="AE378" s="11" t="e">
        <f t="shared" ca="1" si="127"/>
        <v>#NAME?</v>
      </c>
      <c r="AF378" s="11" t="e">
        <f t="shared" ca="1" si="127"/>
        <v>#NAME?</v>
      </c>
      <c r="AG378" s="11" t="e">
        <f t="shared" ca="1" si="127"/>
        <v>#NAME?</v>
      </c>
      <c r="AH378" s="11" t="e">
        <f t="shared" ca="1" si="127"/>
        <v>#NAME?</v>
      </c>
      <c r="AI378" s="11" t="e">
        <f t="shared" ca="1" si="127"/>
        <v>#NAME?</v>
      </c>
      <c r="AJ378" s="11" t="e">
        <f t="shared" ca="1" si="127"/>
        <v>#NAME?</v>
      </c>
      <c r="AK378" s="11" t="e">
        <f t="shared" ca="1" si="127"/>
        <v>#NAME?</v>
      </c>
      <c r="AL378" s="11" t="e">
        <f t="shared" ca="1" si="127"/>
        <v>#NAME?</v>
      </c>
      <c r="AM378" s="11" t="e">
        <f t="shared" ca="1" si="127"/>
        <v>#NAME?</v>
      </c>
      <c r="AN378" s="11" t="e">
        <f t="shared" ca="1" si="127"/>
        <v>#NAME?</v>
      </c>
      <c r="AO378" s="11" t="e">
        <f t="shared" ca="1" si="127"/>
        <v>#NAME?</v>
      </c>
      <c r="AP378" s="11" t="e">
        <f t="shared" ca="1" si="127"/>
        <v>#NAME?</v>
      </c>
      <c r="AQ378" s="11" t="e">
        <f t="shared" ca="1" si="127"/>
        <v>#NAME?</v>
      </c>
      <c r="AR378" s="11" t="e">
        <f t="shared" ca="1" si="127"/>
        <v>#NAME?</v>
      </c>
      <c r="AS378" s="13">
        <f>ROW()-3</f>
        <v>375</v>
      </c>
    </row>
    <row r="379" spans="1:45" s="19" customFormat="1" x14ac:dyDescent="0.25">
      <c r="A379" s="63" t="s">
        <v>180</v>
      </c>
      <c r="B379" s="33">
        <f>(D379/31)*6</f>
        <v>183.87096774193549</v>
      </c>
      <c r="C379" s="17"/>
      <c r="D379" s="33">
        <v>950</v>
      </c>
      <c r="E379" s="17"/>
      <c r="F379" s="17"/>
      <c r="G379" s="17">
        <f>ROUND(((K379/31)*25),0)</f>
        <v>766</v>
      </c>
      <c r="H379" s="17"/>
      <c r="I379" s="17">
        <f>ROUND(((K379/31)*6),0)</f>
        <v>184</v>
      </c>
      <c r="J379" s="17"/>
      <c r="K379" s="17">
        <f>D379</f>
        <v>950</v>
      </c>
      <c r="L379" s="21">
        <f>H379+J379</f>
        <v>0</v>
      </c>
      <c r="M379" s="17">
        <f>SUM(M243,M250)</f>
        <v>1691</v>
      </c>
      <c r="N379" s="17">
        <f>SUM(N243,N250)</f>
        <v>1652</v>
      </c>
      <c r="O379" s="64">
        <f>ROUND((K379/31)*20,0)</f>
        <v>613</v>
      </c>
      <c r="P379" s="50">
        <f>P243+P250</f>
        <v>999</v>
      </c>
      <c r="Q379" s="65" t="s">
        <v>180</v>
      </c>
      <c r="R379" s="66"/>
      <c r="S379" s="67">
        <f>S250+S243</f>
        <v>650</v>
      </c>
      <c r="T379" s="66"/>
      <c r="U379" s="21">
        <f>S379+P379</f>
        <v>1649</v>
      </c>
      <c r="V379" s="17">
        <v>1393</v>
      </c>
      <c r="W379" s="17">
        <v>1537</v>
      </c>
      <c r="X379" s="17">
        <v>1379</v>
      </c>
      <c r="Y379" s="17">
        <f>Y250+Y243</f>
        <v>1134</v>
      </c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8"/>
    </row>
  </sheetData>
  <mergeCells count="30">
    <mergeCell ref="R286:R292"/>
    <mergeCell ref="T286:T299"/>
    <mergeCell ref="R303:R309"/>
    <mergeCell ref="T303:T316"/>
    <mergeCell ref="T261:T262"/>
    <mergeCell ref="R266:R271"/>
    <mergeCell ref="T266:T272"/>
    <mergeCell ref="R276:R281"/>
    <mergeCell ref="T276:T282"/>
    <mergeCell ref="O71:O76"/>
    <mergeCell ref="R71:R76"/>
    <mergeCell ref="R98:R104"/>
    <mergeCell ref="T98:T111"/>
    <mergeCell ref="R119:R125"/>
    <mergeCell ref="B71:B76"/>
    <mergeCell ref="D71:D76"/>
    <mergeCell ref="G71:G76"/>
    <mergeCell ref="I71:I76"/>
    <mergeCell ref="K71:K76"/>
    <mergeCell ref="A2:AR2"/>
    <mergeCell ref="A3:P3"/>
    <mergeCell ref="Q3:AR3"/>
    <mergeCell ref="T11:T12"/>
    <mergeCell ref="B21:B43"/>
    <mergeCell ref="D21:D43"/>
    <mergeCell ref="G21:G43"/>
    <mergeCell ref="I21:I43"/>
    <mergeCell ref="K21:K43"/>
    <mergeCell ref="O21:O43"/>
    <mergeCell ref="T21:T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0" fitToHeight="7" orientation="portrait" horizontalDpi="300" verticalDpi="300" r:id="rId1"/>
  <headerFooter>
    <oddHeader>&amp;C&amp;A</oddHeader>
    <oddFooter>&amp;C
Diretoria Geral - Policlínica de Posse&amp;RPágina &amp;P de &amp;N</oddFooter>
  </headerFooter>
  <rowBreaks count="6" manualBreakCount="6">
    <brk id="45" max="24" man="1"/>
    <brk id="95" max="24" man="1"/>
    <brk id="159" max="24" man="1"/>
    <brk id="221" max="24" man="1"/>
    <brk id="274" max="24" man="1"/>
    <brk id="34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9D45-CB47-4EC8-8FB6-1CD6C347B0D1}">
  <sheetPr>
    <tabColor theme="7" tint="-0.499984740745262"/>
    <pageSetUpPr fitToPage="1"/>
  </sheetPr>
  <dimension ref="A1:IV22"/>
  <sheetViews>
    <sheetView showGridLines="0" tabSelected="1" view="pageBreakPreview" zoomScaleNormal="100" zoomScaleSheetLayoutView="100" workbookViewId="0">
      <pane xSplit="1" ySplit="4" topLeftCell="Q5" activePane="bottomRight" state="frozen"/>
      <selection pane="topRight" activeCell="D5" sqref="D5:BK5"/>
      <selection pane="bottomLeft" activeCell="D5" sqref="D5:BK5"/>
      <selection pane="bottomRight" activeCell="Y18" sqref="Y18"/>
    </sheetView>
  </sheetViews>
  <sheetFormatPr defaultColWidth="8.7109375" defaultRowHeight="12.75" x14ac:dyDescent="0.25"/>
  <cols>
    <col min="1" max="1" width="55" style="136" hidden="1" customWidth="1"/>
    <col min="2" max="2" width="20.7109375" style="136" hidden="1" customWidth="1"/>
    <col min="3" max="3" width="14.28515625" style="136" hidden="1" customWidth="1"/>
    <col min="4" max="16" width="20.7109375" style="136" hidden="1" customWidth="1"/>
    <col min="17" max="17" width="65.7109375" style="136" customWidth="1"/>
    <col min="18" max="19" width="20.7109375" style="136" hidden="1" customWidth="1"/>
    <col min="20" max="20" width="20.7109375" style="136" customWidth="1"/>
    <col min="21" max="23" width="9.42578125" style="136" hidden="1" customWidth="1"/>
    <col min="24" max="24" width="20.7109375" style="136" hidden="1" customWidth="1"/>
    <col min="25" max="25" width="20.7109375" style="136" customWidth="1"/>
    <col min="26" max="44" width="20.7109375" style="136" hidden="1" customWidth="1"/>
    <col min="45" max="16384" width="8.7109375" style="136"/>
  </cols>
  <sheetData>
    <row r="1" spans="1:256" s="135" customFormat="1" ht="62.25" x14ac:dyDescent="0.8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</row>
    <row r="2" spans="1:256" ht="19.5" customHeight="1" x14ac:dyDescent="0.25">
      <c r="A2" s="233" t="s">
        <v>181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</row>
    <row r="3" spans="1:256" ht="19.5" customHeight="1" x14ac:dyDescent="0.25">
      <c r="A3" s="248" t="s">
        <v>182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</row>
    <row r="4" spans="1:256" s="140" customFormat="1" ht="19.5" customHeight="1" x14ac:dyDescent="0.2">
      <c r="A4" s="137" t="s">
        <v>183</v>
      </c>
      <c r="B4" s="138" t="s">
        <v>6</v>
      </c>
      <c r="C4" s="138" t="s">
        <v>5</v>
      </c>
      <c r="D4" s="138" t="s">
        <v>6</v>
      </c>
      <c r="E4" s="138">
        <v>45505</v>
      </c>
      <c r="F4" s="138">
        <v>45536</v>
      </c>
      <c r="G4" s="138" t="s">
        <v>4</v>
      </c>
      <c r="H4" s="138" t="s">
        <v>7</v>
      </c>
      <c r="I4" s="138" t="s">
        <v>4</v>
      </c>
      <c r="J4" s="138" t="s">
        <v>8</v>
      </c>
      <c r="K4" s="138" t="s">
        <v>6</v>
      </c>
      <c r="L4" s="138">
        <v>45566</v>
      </c>
      <c r="M4" s="138">
        <v>45597</v>
      </c>
      <c r="N4" s="138">
        <v>45627</v>
      </c>
      <c r="O4" s="138" t="s">
        <v>4</v>
      </c>
      <c r="P4" s="138" t="s">
        <v>9</v>
      </c>
      <c r="Q4" s="137" t="s">
        <v>183</v>
      </c>
      <c r="R4" s="138" t="s">
        <v>4</v>
      </c>
      <c r="S4" s="138" t="s">
        <v>11</v>
      </c>
      <c r="T4" s="138" t="s">
        <v>6</v>
      </c>
      <c r="U4" s="138">
        <v>45658</v>
      </c>
      <c r="V4" s="138">
        <v>45689</v>
      </c>
      <c r="W4" s="138">
        <v>45717</v>
      </c>
      <c r="X4" s="138">
        <v>45748</v>
      </c>
      <c r="Y4" s="138">
        <v>45778</v>
      </c>
      <c r="Z4" s="138">
        <v>45809</v>
      </c>
      <c r="AA4" s="138">
        <v>45839</v>
      </c>
      <c r="AB4" s="138">
        <v>45870</v>
      </c>
      <c r="AC4" s="138">
        <v>45901</v>
      </c>
      <c r="AD4" s="138">
        <v>45931</v>
      </c>
      <c r="AE4" s="138">
        <v>45962</v>
      </c>
      <c r="AF4" s="138">
        <v>45992</v>
      </c>
      <c r="AG4" s="138">
        <v>46023</v>
      </c>
      <c r="AH4" s="138">
        <v>46054</v>
      </c>
      <c r="AI4" s="138">
        <v>46082</v>
      </c>
      <c r="AJ4" s="138">
        <v>46113</v>
      </c>
      <c r="AK4" s="138">
        <v>46143</v>
      </c>
      <c r="AL4" s="138">
        <v>46174</v>
      </c>
      <c r="AM4" s="138">
        <v>46204</v>
      </c>
      <c r="AN4" s="138">
        <v>46235</v>
      </c>
      <c r="AO4" s="138">
        <v>46266</v>
      </c>
      <c r="AP4" s="138">
        <v>46296</v>
      </c>
      <c r="AQ4" s="138">
        <v>46327</v>
      </c>
      <c r="AR4" s="138">
        <v>46357</v>
      </c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</row>
    <row r="5" spans="1:256" s="144" customFormat="1" ht="19.5" customHeight="1" x14ac:dyDescent="0.25">
      <c r="A5" s="141" t="s">
        <v>184</v>
      </c>
      <c r="B5" s="142">
        <v>1</v>
      </c>
      <c r="C5" s="143">
        <f>IFERROR(ROUND((C6/C7),4),0)</f>
        <v>0.9264</v>
      </c>
      <c r="D5" s="142">
        <v>1</v>
      </c>
      <c r="E5" s="143">
        <f>IFERROR(ROUND((E6/E7),4),0)</f>
        <v>1.0222</v>
      </c>
      <c r="F5" s="143">
        <f>IFERROR(ROUND((F6/F7),4),0)</f>
        <v>1.3539000000000001</v>
      </c>
      <c r="G5" s="143">
        <f>B5</f>
        <v>1</v>
      </c>
      <c r="H5" s="143">
        <f t="shared" ref="H5:AR5" si="0">IFERROR(ROUND((H6/H7),4),0)</f>
        <v>1.3989</v>
      </c>
      <c r="I5" s="143">
        <f>B5</f>
        <v>1</v>
      </c>
      <c r="J5" s="143">
        <f t="shared" si="0"/>
        <v>1.1796</v>
      </c>
      <c r="K5" s="143">
        <f>B5</f>
        <v>1</v>
      </c>
      <c r="L5" s="143">
        <f t="shared" si="0"/>
        <v>1.3565</v>
      </c>
      <c r="M5" s="143">
        <f t="shared" si="0"/>
        <v>1.3225</v>
      </c>
      <c r="N5" s="143">
        <f t="shared" si="0"/>
        <v>1.3545</v>
      </c>
      <c r="O5" s="143">
        <v>1</v>
      </c>
      <c r="P5" s="143">
        <f t="shared" si="0"/>
        <v>0</v>
      </c>
      <c r="Q5" s="141" t="s">
        <v>184</v>
      </c>
      <c r="R5" s="143">
        <v>1</v>
      </c>
      <c r="S5" s="143">
        <f t="shared" si="0"/>
        <v>0</v>
      </c>
      <c r="T5" s="143">
        <v>1</v>
      </c>
      <c r="U5" s="143">
        <f t="shared" si="0"/>
        <v>1.2270000000000001</v>
      </c>
      <c r="V5" s="143">
        <f t="shared" si="0"/>
        <v>1.2133</v>
      </c>
      <c r="W5" s="143">
        <f t="shared" si="0"/>
        <v>1.026</v>
      </c>
      <c r="X5" s="143">
        <f t="shared" si="0"/>
        <v>1.0429999999999999</v>
      </c>
      <c r="Y5" s="143">
        <f t="shared" si="0"/>
        <v>1.0386</v>
      </c>
      <c r="Z5" s="143">
        <f t="shared" si="0"/>
        <v>0</v>
      </c>
      <c r="AA5" s="143">
        <f t="shared" si="0"/>
        <v>0</v>
      </c>
      <c r="AB5" s="143">
        <f t="shared" si="0"/>
        <v>0</v>
      </c>
      <c r="AC5" s="143">
        <f t="shared" si="0"/>
        <v>0</v>
      </c>
      <c r="AD5" s="143">
        <f t="shared" si="0"/>
        <v>0</v>
      </c>
      <c r="AE5" s="143">
        <f t="shared" si="0"/>
        <v>0</v>
      </c>
      <c r="AF5" s="143">
        <f t="shared" si="0"/>
        <v>0</v>
      </c>
      <c r="AG5" s="143">
        <f t="shared" si="0"/>
        <v>0</v>
      </c>
      <c r="AH5" s="143">
        <f t="shared" si="0"/>
        <v>0</v>
      </c>
      <c r="AI5" s="143">
        <f t="shared" si="0"/>
        <v>0</v>
      </c>
      <c r="AJ5" s="143">
        <f t="shared" si="0"/>
        <v>0</v>
      </c>
      <c r="AK5" s="143">
        <f t="shared" si="0"/>
        <v>0</v>
      </c>
      <c r="AL5" s="143">
        <f t="shared" si="0"/>
        <v>0</v>
      </c>
      <c r="AM5" s="143">
        <f t="shared" si="0"/>
        <v>0</v>
      </c>
      <c r="AN5" s="143">
        <f t="shared" si="0"/>
        <v>0</v>
      </c>
      <c r="AO5" s="143">
        <f t="shared" si="0"/>
        <v>0</v>
      </c>
      <c r="AP5" s="143">
        <f t="shared" si="0"/>
        <v>0</v>
      </c>
      <c r="AQ5" s="143">
        <f t="shared" si="0"/>
        <v>0</v>
      </c>
      <c r="AR5" s="143">
        <f t="shared" si="0"/>
        <v>0</v>
      </c>
    </row>
    <row r="6" spans="1:256" s="147" customFormat="1" ht="19.5" customHeight="1" x14ac:dyDescent="0.2">
      <c r="A6" s="145" t="s">
        <v>185</v>
      </c>
      <c r="B6" s="53"/>
      <c r="C6" s="17">
        <v>1341</v>
      </c>
      <c r="D6" s="53"/>
      <c r="E6" s="17">
        <v>7645</v>
      </c>
      <c r="F6" s="17">
        <v>10126</v>
      </c>
      <c r="G6" s="17"/>
      <c r="H6" s="80">
        <v>8437</v>
      </c>
      <c r="I6" s="17"/>
      <c r="J6" s="80">
        <v>1708</v>
      </c>
      <c r="K6" s="17"/>
      <c r="L6" s="17">
        <f>J6+H6</f>
        <v>10145</v>
      </c>
      <c r="M6" s="17">
        <v>9891</v>
      </c>
      <c r="N6" s="17">
        <v>10130</v>
      </c>
      <c r="O6" s="17"/>
      <c r="P6" s="17"/>
      <c r="Q6" s="145" t="s">
        <v>185</v>
      </c>
      <c r="R6" s="17"/>
      <c r="S6" s="17"/>
      <c r="T6" s="17"/>
      <c r="U6" s="50">
        <v>10675</v>
      </c>
      <c r="V6" s="17">
        <v>10556</v>
      </c>
      <c r="W6" s="17">
        <v>8926</v>
      </c>
      <c r="X6" s="17">
        <v>9074</v>
      </c>
      <c r="Y6" s="17">
        <v>9036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  <c r="IU6" s="146"/>
      <c r="IV6" s="146"/>
    </row>
    <row r="7" spans="1:256" s="147" customFormat="1" ht="19.5" customHeight="1" x14ac:dyDescent="0.2">
      <c r="A7" s="145" t="s">
        <v>186</v>
      </c>
      <c r="B7" s="53"/>
      <c r="C7" s="17">
        <v>1447.5483870967741</v>
      </c>
      <c r="D7" s="53"/>
      <c r="E7" s="17">
        <v>7479</v>
      </c>
      <c r="F7" s="17">
        <v>7479</v>
      </c>
      <c r="G7" s="17"/>
      <c r="H7" s="17">
        <v>6031</v>
      </c>
      <c r="I7" s="17"/>
      <c r="J7" s="17">
        <v>1448</v>
      </c>
      <c r="K7" s="17"/>
      <c r="L7" s="17">
        <v>7479</v>
      </c>
      <c r="M7" s="17">
        <v>7479</v>
      </c>
      <c r="N7" s="17">
        <v>7479</v>
      </c>
      <c r="O7" s="17"/>
      <c r="P7" s="17">
        <v>7479</v>
      </c>
      <c r="Q7" s="145" t="s">
        <v>186</v>
      </c>
      <c r="R7" s="17"/>
      <c r="S7" s="17">
        <v>7479</v>
      </c>
      <c r="T7" s="17"/>
      <c r="U7" s="17">
        <v>8700</v>
      </c>
      <c r="V7" s="17">
        <v>8700</v>
      </c>
      <c r="W7" s="17">
        <v>8700</v>
      </c>
      <c r="X7" s="17">
        <v>8700</v>
      </c>
      <c r="Y7" s="17">
        <v>8700</v>
      </c>
      <c r="Z7" s="17">
        <v>8700</v>
      </c>
      <c r="AA7" s="17">
        <v>8700</v>
      </c>
      <c r="AB7" s="17">
        <v>8700</v>
      </c>
      <c r="AC7" s="17">
        <v>8700</v>
      </c>
      <c r="AD7" s="17">
        <v>8700</v>
      </c>
      <c r="AE7" s="17">
        <v>8700</v>
      </c>
      <c r="AF7" s="17">
        <v>8700</v>
      </c>
      <c r="AG7" s="17">
        <v>8700</v>
      </c>
      <c r="AH7" s="17">
        <v>8700</v>
      </c>
      <c r="AI7" s="17">
        <v>8700</v>
      </c>
      <c r="AJ7" s="17">
        <v>8700</v>
      </c>
      <c r="AK7" s="17">
        <v>8700</v>
      </c>
      <c r="AL7" s="17">
        <v>8700</v>
      </c>
      <c r="AM7" s="17">
        <v>8700</v>
      </c>
      <c r="AN7" s="17">
        <v>8700</v>
      </c>
      <c r="AO7" s="17">
        <v>8700</v>
      </c>
      <c r="AP7" s="17">
        <v>8700</v>
      </c>
      <c r="AQ7" s="17">
        <v>8700</v>
      </c>
      <c r="AR7" s="17">
        <v>8700</v>
      </c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</row>
    <row r="8" spans="1:256" s="144" customFormat="1" ht="19.5" customHeight="1" x14ac:dyDescent="0.25">
      <c r="A8" s="148" t="s">
        <v>187</v>
      </c>
      <c r="B8" s="149">
        <v>1</v>
      </c>
      <c r="C8" s="150">
        <f>IFERROR(ROUND((C9/C10),4),0)</f>
        <v>0.57479999999999998</v>
      </c>
      <c r="D8" s="149">
        <v>1</v>
      </c>
      <c r="E8" s="150">
        <f>IFERROR(ROUND((E9/E10),4),0)</f>
        <v>1.1100000000000001</v>
      </c>
      <c r="F8" s="150">
        <f>IFERROR(ROUND((F9/F10),4),0)</f>
        <v>1.1841999999999999</v>
      </c>
      <c r="G8" s="150">
        <f>B8</f>
        <v>1</v>
      </c>
      <c r="H8" s="150">
        <f t="shared" ref="H8:AR8" si="1">IFERROR(ROUND((H9/H10),4),0)</f>
        <v>1.1893</v>
      </c>
      <c r="I8" s="150">
        <f>B8</f>
        <v>1</v>
      </c>
      <c r="J8" s="150">
        <f t="shared" si="1"/>
        <v>0.8972</v>
      </c>
      <c r="K8" s="150">
        <f>B8</f>
        <v>1</v>
      </c>
      <c r="L8" s="150">
        <f t="shared" si="1"/>
        <v>1.1325000000000001</v>
      </c>
      <c r="M8" s="150">
        <f t="shared" si="1"/>
        <v>1.1121000000000001</v>
      </c>
      <c r="N8" s="150">
        <f t="shared" si="1"/>
        <v>1.1133</v>
      </c>
      <c r="O8" s="150">
        <v>1</v>
      </c>
      <c r="P8" s="150">
        <f t="shared" si="1"/>
        <v>0</v>
      </c>
      <c r="Q8" s="148" t="s">
        <v>187</v>
      </c>
      <c r="R8" s="150">
        <v>1</v>
      </c>
      <c r="S8" s="150">
        <f t="shared" si="1"/>
        <v>0</v>
      </c>
      <c r="T8" s="150">
        <v>1</v>
      </c>
      <c r="U8" s="150">
        <f t="shared" si="1"/>
        <v>1.2378</v>
      </c>
      <c r="V8" s="150">
        <f t="shared" si="1"/>
        <v>1.0006999999999999</v>
      </c>
      <c r="W8" s="150">
        <f t="shared" si="1"/>
        <v>1</v>
      </c>
      <c r="X8" s="150">
        <f t="shared" si="1"/>
        <v>1.0524</v>
      </c>
      <c r="Y8" s="150">
        <f t="shared" si="1"/>
        <v>1.0116000000000001</v>
      </c>
      <c r="Z8" s="150">
        <f t="shared" si="1"/>
        <v>0</v>
      </c>
      <c r="AA8" s="150">
        <f t="shared" si="1"/>
        <v>0</v>
      </c>
      <c r="AB8" s="150">
        <f t="shared" si="1"/>
        <v>0</v>
      </c>
      <c r="AC8" s="150">
        <f t="shared" si="1"/>
        <v>0</v>
      </c>
      <c r="AD8" s="150">
        <f t="shared" si="1"/>
        <v>0</v>
      </c>
      <c r="AE8" s="150">
        <f t="shared" si="1"/>
        <v>0</v>
      </c>
      <c r="AF8" s="150">
        <f t="shared" si="1"/>
        <v>0</v>
      </c>
      <c r="AG8" s="150">
        <f t="shared" si="1"/>
        <v>0</v>
      </c>
      <c r="AH8" s="150">
        <f t="shared" si="1"/>
        <v>0</v>
      </c>
      <c r="AI8" s="150">
        <f t="shared" si="1"/>
        <v>0</v>
      </c>
      <c r="AJ8" s="150">
        <f t="shared" si="1"/>
        <v>0</v>
      </c>
      <c r="AK8" s="150">
        <f t="shared" si="1"/>
        <v>0</v>
      </c>
      <c r="AL8" s="150">
        <f t="shared" si="1"/>
        <v>0</v>
      </c>
      <c r="AM8" s="150">
        <f t="shared" si="1"/>
        <v>0</v>
      </c>
      <c r="AN8" s="150">
        <f t="shared" si="1"/>
        <v>0</v>
      </c>
      <c r="AO8" s="150">
        <f t="shared" si="1"/>
        <v>0</v>
      </c>
      <c r="AP8" s="150">
        <f t="shared" si="1"/>
        <v>0</v>
      </c>
      <c r="AQ8" s="150">
        <f t="shared" si="1"/>
        <v>0</v>
      </c>
      <c r="AR8" s="150">
        <f t="shared" si="1"/>
        <v>0</v>
      </c>
    </row>
    <row r="9" spans="1:256" s="147" customFormat="1" ht="19.5" customHeight="1" x14ac:dyDescent="0.2">
      <c r="A9" s="145" t="s">
        <v>188</v>
      </c>
      <c r="B9" s="53"/>
      <c r="C9" s="17">
        <v>267</v>
      </c>
      <c r="D9" s="53"/>
      <c r="E9" s="17">
        <v>2664</v>
      </c>
      <c r="F9" s="17">
        <v>2842</v>
      </c>
      <c r="G9" s="17"/>
      <c r="H9" s="80">
        <v>2299</v>
      </c>
      <c r="I9" s="17"/>
      <c r="J9" s="80">
        <v>419</v>
      </c>
      <c r="K9" s="17"/>
      <c r="L9" s="17">
        <f>J9+H9</f>
        <v>2718</v>
      </c>
      <c r="M9" s="17">
        <v>2669</v>
      </c>
      <c r="N9" s="17">
        <v>2672</v>
      </c>
      <c r="O9" s="17"/>
      <c r="P9" s="17"/>
      <c r="Q9" s="145" t="s">
        <v>188</v>
      </c>
      <c r="R9" s="17"/>
      <c r="S9" s="17"/>
      <c r="T9" s="17"/>
      <c r="U9" s="50">
        <v>1702</v>
      </c>
      <c r="V9" s="17">
        <v>1376</v>
      </c>
      <c r="W9" s="17">
        <v>1375</v>
      </c>
      <c r="X9" s="17">
        <v>1447</v>
      </c>
      <c r="Y9" s="17">
        <v>1391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6"/>
    </row>
    <row r="10" spans="1:256" s="147" customFormat="1" ht="19.5" customHeight="1" x14ac:dyDescent="0.2">
      <c r="A10" s="145" t="s">
        <v>189</v>
      </c>
      <c r="B10" s="53"/>
      <c r="C10" s="17">
        <v>464.51612903225805</v>
      </c>
      <c r="D10" s="53"/>
      <c r="E10" s="17">
        <v>2400</v>
      </c>
      <c r="F10" s="17">
        <v>2400</v>
      </c>
      <c r="G10" s="17"/>
      <c r="H10" s="17">
        <v>1933</v>
      </c>
      <c r="I10" s="17"/>
      <c r="J10" s="17">
        <v>467</v>
      </c>
      <c r="K10" s="17"/>
      <c r="L10" s="17">
        <v>2400</v>
      </c>
      <c r="M10" s="17">
        <v>2400</v>
      </c>
      <c r="N10" s="17">
        <v>2400</v>
      </c>
      <c r="O10" s="17"/>
      <c r="P10" s="17">
        <v>2400</v>
      </c>
      <c r="Q10" s="145" t="s">
        <v>189</v>
      </c>
      <c r="R10" s="17"/>
      <c r="S10" s="17">
        <v>2400</v>
      </c>
      <c r="T10" s="17"/>
      <c r="U10" s="17">
        <v>1375</v>
      </c>
      <c r="V10" s="17">
        <v>1375</v>
      </c>
      <c r="W10" s="17">
        <v>1375</v>
      </c>
      <c r="X10" s="17">
        <v>1375</v>
      </c>
      <c r="Y10" s="17">
        <v>1375</v>
      </c>
      <c r="Z10" s="17">
        <v>2400</v>
      </c>
      <c r="AA10" s="17">
        <v>2400</v>
      </c>
      <c r="AB10" s="17">
        <v>2400</v>
      </c>
      <c r="AC10" s="17">
        <v>2400</v>
      </c>
      <c r="AD10" s="17">
        <v>2400</v>
      </c>
      <c r="AE10" s="17">
        <v>2400</v>
      </c>
      <c r="AF10" s="17">
        <v>2400</v>
      </c>
      <c r="AG10" s="17">
        <v>2400</v>
      </c>
      <c r="AH10" s="17">
        <v>2400</v>
      </c>
      <c r="AI10" s="17">
        <v>2400</v>
      </c>
      <c r="AJ10" s="17">
        <v>2400</v>
      </c>
      <c r="AK10" s="17">
        <v>2400</v>
      </c>
      <c r="AL10" s="17">
        <v>2400</v>
      </c>
      <c r="AM10" s="17">
        <v>2400</v>
      </c>
      <c r="AN10" s="17">
        <v>2400</v>
      </c>
      <c r="AO10" s="17">
        <v>2400</v>
      </c>
      <c r="AP10" s="17">
        <v>2400</v>
      </c>
      <c r="AQ10" s="17">
        <v>2400</v>
      </c>
      <c r="AR10" s="17">
        <v>2400</v>
      </c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spans="1:256" s="144" customFormat="1" ht="19.5" customHeight="1" x14ac:dyDescent="0.25">
      <c r="A11" s="148" t="s">
        <v>190</v>
      </c>
      <c r="B11" s="151" t="s">
        <v>191</v>
      </c>
      <c r="C11" s="152">
        <f>IFERROR(ROUND((C12/C13),4),0)</f>
        <v>1</v>
      </c>
      <c r="D11" s="151" t="s">
        <v>191</v>
      </c>
      <c r="E11" s="152">
        <f>IFERROR(ROUND((E12/E13),4),0)</f>
        <v>0.98070000000000002</v>
      </c>
      <c r="F11" s="152">
        <f>IFERROR(ROUND((F12/F13),4),0)</f>
        <v>0.85460000000000003</v>
      </c>
      <c r="G11" s="150" t="str">
        <f>B11</f>
        <v>≥ 70%</v>
      </c>
      <c r="H11" s="152">
        <f t="shared" ref="H11:AR11" si="2">IFERROR(ROUND((H12/H13),4),0)</f>
        <v>0.87360000000000004</v>
      </c>
      <c r="I11" s="150" t="str">
        <f>B11</f>
        <v>≥ 70%</v>
      </c>
      <c r="J11" s="152">
        <f t="shared" si="2"/>
        <v>0.80579999999999996</v>
      </c>
      <c r="K11" s="150" t="str">
        <f>B11</f>
        <v>≥ 70%</v>
      </c>
      <c r="L11" s="152">
        <f t="shared" si="2"/>
        <v>0.86609999999999998</v>
      </c>
      <c r="M11" s="152">
        <f t="shared" si="2"/>
        <v>0.82579999999999998</v>
      </c>
      <c r="N11" s="152">
        <f t="shared" si="2"/>
        <v>0.86599999999999999</v>
      </c>
      <c r="O11" s="150" t="s">
        <v>191</v>
      </c>
      <c r="P11" s="152">
        <f t="shared" si="2"/>
        <v>0</v>
      </c>
      <c r="Q11" s="148" t="s">
        <v>190</v>
      </c>
      <c r="R11" s="152" t="s">
        <v>191</v>
      </c>
      <c r="S11" s="152">
        <f t="shared" si="2"/>
        <v>0</v>
      </c>
      <c r="T11" s="152" t="s">
        <v>191</v>
      </c>
      <c r="U11" s="152">
        <f t="shared" si="2"/>
        <v>0.87709999999999999</v>
      </c>
      <c r="V11" s="152">
        <f t="shared" si="2"/>
        <v>0.89880000000000004</v>
      </c>
      <c r="W11" s="152">
        <f t="shared" si="2"/>
        <v>1</v>
      </c>
      <c r="X11" s="152">
        <f t="shared" si="2"/>
        <v>0.84099999999999997</v>
      </c>
      <c r="Y11" s="152">
        <f t="shared" si="2"/>
        <v>0.8347</v>
      </c>
      <c r="Z11" s="152">
        <f t="shared" si="2"/>
        <v>0</v>
      </c>
      <c r="AA11" s="152">
        <f t="shared" si="2"/>
        <v>0</v>
      </c>
      <c r="AB11" s="152">
        <f t="shared" si="2"/>
        <v>0</v>
      </c>
      <c r="AC11" s="152">
        <f t="shared" si="2"/>
        <v>0</v>
      </c>
      <c r="AD11" s="152">
        <f t="shared" si="2"/>
        <v>0</v>
      </c>
      <c r="AE11" s="152">
        <f t="shared" si="2"/>
        <v>0</v>
      </c>
      <c r="AF11" s="152">
        <f t="shared" si="2"/>
        <v>0</v>
      </c>
      <c r="AG11" s="152">
        <f t="shared" si="2"/>
        <v>0</v>
      </c>
      <c r="AH11" s="152">
        <f t="shared" si="2"/>
        <v>0</v>
      </c>
      <c r="AI11" s="152">
        <f t="shared" si="2"/>
        <v>0</v>
      </c>
      <c r="AJ11" s="152">
        <f t="shared" si="2"/>
        <v>0</v>
      </c>
      <c r="AK11" s="152">
        <f t="shared" si="2"/>
        <v>0</v>
      </c>
      <c r="AL11" s="152">
        <f t="shared" si="2"/>
        <v>0</v>
      </c>
      <c r="AM11" s="152">
        <f t="shared" si="2"/>
        <v>0</v>
      </c>
      <c r="AN11" s="152">
        <f t="shared" si="2"/>
        <v>0</v>
      </c>
      <c r="AO11" s="152">
        <f t="shared" si="2"/>
        <v>0</v>
      </c>
      <c r="AP11" s="152">
        <f t="shared" si="2"/>
        <v>0</v>
      </c>
      <c r="AQ11" s="152">
        <f t="shared" si="2"/>
        <v>0</v>
      </c>
      <c r="AR11" s="152">
        <f t="shared" si="2"/>
        <v>0</v>
      </c>
    </row>
    <row r="12" spans="1:256" s="147" customFormat="1" ht="19.5" customHeight="1" x14ac:dyDescent="0.2">
      <c r="A12" s="145" t="s">
        <v>192</v>
      </c>
      <c r="B12" s="53"/>
      <c r="C12" s="17">
        <v>122</v>
      </c>
      <c r="D12" s="53"/>
      <c r="E12" s="17">
        <v>2029</v>
      </c>
      <c r="F12" s="17">
        <v>1922</v>
      </c>
      <c r="G12" s="17"/>
      <c r="H12" s="80">
        <v>1707</v>
      </c>
      <c r="I12" s="17"/>
      <c r="J12" s="80">
        <v>195</v>
      </c>
      <c r="K12" s="17"/>
      <c r="L12" s="17">
        <f>J12+H12</f>
        <v>1902</v>
      </c>
      <c r="M12" s="17">
        <v>1692</v>
      </c>
      <c r="N12" s="17">
        <v>1803</v>
      </c>
      <c r="O12" s="17"/>
      <c r="P12" s="17"/>
      <c r="Q12" s="145" t="s">
        <v>192</v>
      </c>
      <c r="R12" s="17"/>
      <c r="S12" s="17"/>
      <c r="T12" s="17"/>
      <c r="U12" s="50">
        <v>1278</v>
      </c>
      <c r="V12" s="17">
        <v>1021</v>
      </c>
      <c r="W12" s="17">
        <v>936</v>
      </c>
      <c r="X12" s="17">
        <v>1063</v>
      </c>
      <c r="Y12" s="17">
        <v>1131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  <c r="IU12" s="146"/>
      <c r="IV12" s="146"/>
    </row>
    <row r="13" spans="1:256" s="147" customFormat="1" ht="19.5" customHeight="1" x14ac:dyDescent="0.2">
      <c r="A13" s="145" t="s">
        <v>193</v>
      </c>
      <c r="B13" s="53"/>
      <c r="C13" s="17">
        <v>122</v>
      </c>
      <c r="D13" s="53"/>
      <c r="E13" s="17">
        <v>2069</v>
      </c>
      <c r="F13" s="17">
        <v>2249</v>
      </c>
      <c r="G13" s="17"/>
      <c r="H13" s="80">
        <v>1954</v>
      </c>
      <c r="I13" s="17"/>
      <c r="J13" s="80">
        <v>242</v>
      </c>
      <c r="K13" s="17"/>
      <c r="L13" s="17">
        <f>J13+H13</f>
        <v>2196</v>
      </c>
      <c r="M13" s="17">
        <v>2049</v>
      </c>
      <c r="N13" s="17">
        <v>2082</v>
      </c>
      <c r="O13" s="17"/>
      <c r="P13" s="17"/>
      <c r="Q13" s="145" t="s">
        <v>193</v>
      </c>
      <c r="R13" s="17"/>
      <c r="S13" s="17"/>
      <c r="T13" s="17"/>
      <c r="U13" s="50">
        <v>1457</v>
      </c>
      <c r="V13" s="17">
        <v>1136</v>
      </c>
      <c r="W13" s="17">
        <v>936</v>
      </c>
      <c r="X13" s="17">
        <v>1264</v>
      </c>
      <c r="Y13" s="17">
        <v>1355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  <c r="IU13" s="146"/>
      <c r="IV13" s="146"/>
    </row>
    <row r="14" spans="1:256" s="144" customFormat="1" ht="22.5" customHeight="1" x14ac:dyDescent="0.25">
      <c r="A14" s="148" t="s">
        <v>194</v>
      </c>
      <c r="B14" s="151" t="s">
        <v>195</v>
      </c>
      <c r="C14" s="152">
        <f>IFERROR(ROUND((C15/C16),4),0)</f>
        <v>1</v>
      </c>
      <c r="D14" s="151" t="s">
        <v>195</v>
      </c>
      <c r="E14" s="152">
        <f>IFERROR(ROUND((E15/E16),4),0)</f>
        <v>1</v>
      </c>
      <c r="F14" s="152">
        <f>IFERROR(ROUND((F15/F16),4),0)</f>
        <v>1</v>
      </c>
      <c r="G14" s="150" t="str">
        <f>B14</f>
        <v>≥ 99%</v>
      </c>
      <c r="H14" s="152">
        <f t="shared" ref="H14:AR14" si="3">IFERROR(ROUND((H15/H16),4),0)</f>
        <v>1</v>
      </c>
      <c r="I14" s="150" t="str">
        <f>B14</f>
        <v>≥ 99%</v>
      </c>
      <c r="J14" s="152">
        <f t="shared" si="3"/>
        <v>1</v>
      </c>
      <c r="K14" s="150" t="str">
        <f>B14</f>
        <v>≥ 99%</v>
      </c>
      <c r="L14" s="152">
        <f t="shared" si="3"/>
        <v>1</v>
      </c>
      <c r="M14" s="152">
        <f t="shared" si="3"/>
        <v>1</v>
      </c>
      <c r="N14" s="152">
        <f t="shared" si="3"/>
        <v>1</v>
      </c>
      <c r="O14" s="150" t="s">
        <v>195</v>
      </c>
      <c r="P14" s="152">
        <f t="shared" si="3"/>
        <v>0</v>
      </c>
      <c r="Q14" s="148" t="s">
        <v>194</v>
      </c>
      <c r="R14" s="152" t="s">
        <v>195</v>
      </c>
      <c r="S14" s="152">
        <f t="shared" si="3"/>
        <v>0</v>
      </c>
      <c r="T14" s="152" t="s">
        <v>195</v>
      </c>
      <c r="U14" s="152">
        <f t="shared" si="3"/>
        <v>1</v>
      </c>
      <c r="V14" s="152">
        <f t="shared" si="3"/>
        <v>1</v>
      </c>
      <c r="W14" s="152">
        <f t="shared" si="3"/>
        <v>1</v>
      </c>
      <c r="X14" s="152">
        <f t="shared" si="3"/>
        <v>1</v>
      </c>
      <c r="Y14" s="152">
        <f t="shared" si="3"/>
        <v>1</v>
      </c>
      <c r="Z14" s="152">
        <f t="shared" si="3"/>
        <v>0</v>
      </c>
      <c r="AA14" s="152">
        <f t="shared" si="3"/>
        <v>0</v>
      </c>
      <c r="AB14" s="152">
        <f t="shared" si="3"/>
        <v>0</v>
      </c>
      <c r="AC14" s="152">
        <f t="shared" si="3"/>
        <v>0</v>
      </c>
      <c r="AD14" s="152">
        <f t="shared" si="3"/>
        <v>0</v>
      </c>
      <c r="AE14" s="152">
        <f t="shared" si="3"/>
        <v>0</v>
      </c>
      <c r="AF14" s="152">
        <f t="shared" si="3"/>
        <v>0</v>
      </c>
      <c r="AG14" s="152">
        <f t="shared" si="3"/>
        <v>0</v>
      </c>
      <c r="AH14" s="152">
        <f t="shared" si="3"/>
        <v>0</v>
      </c>
      <c r="AI14" s="152">
        <f t="shared" si="3"/>
        <v>0</v>
      </c>
      <c r="AJ14" s="152">
        <f t="shared" si="3"/>
        <v>0</v>
      </c>
      <c r="AK14" s="152">
        <f t="shared" si="3"/>
        <v>0</v>
      </c>
      <c r="AL14" s="152">
        <f t="shared" si="3"/>
        <v>0</v>
      </c>
      <c r="AM14" s="152">
        <f t="shared" si="3"/>
        <v>0</v>
      </c>
      <c r="AN14" s="152">
        <f t="shared" si="3"/>
        <v>0</v>
      </c>
      <c r="AO14" s="152">
        <f t="shared" si="3"/>
        <v>0</v>
      </c>
      <c r="AP14" s="152">
        <f t="shared" si="3"/>
        <v>0</v>
      </c>
      <c r="AQ14" s="152">
        <f t="shared" si="3"/>
        <v>0</v>
      </c>
      <c r="AR14" s="152">
        <f t="shared" si="3"/>
        <v>0</v>
      </c>
    </row>
    <row r="15" spans="1:256" s="147" customFormat="1" ht="19.5" customHeight="1" x14ac:dyDescent="0.2">
      <c r="A15" s="145" t="s">
        <v>196</v>
      </c>
      <c r="B15" s="53"/>
      <c r="C15" s="17">
        <v>69983</v>
      </c>
      <c r="D15" s="53"/>
      <c r="E15" s="17">
        <v>71513</v>
      </c>
      <c r="F15" s="17">
        <v>60613</v>
      </c>
      <c r="G15" s="17"/>
      <c r="H15" s="153">
        <v>65663</v>
      </c>
      <c r="I15" s="154"/>
      <c r="J15" s="153">
        <v>60656</v>
      </c>
      <c r="K15" s="17"/>
      <c r="L15" s="17">
        <f>J15</f>
        <v>60656</v>
      </c>
      <c r="M15" s="17">
        <v>57209</v>
      </c>
      <c r="N15" s="17">
        <v>63067</v>
      </c>
      <c r="O15" s="17"/>
      <c r="P15" s="17"/>
      <c r="Q15" s="145" t="s">
        <v>196</v>
      </c>
      <c r="R15" s="17"/>
      <c r="S15" s="17"/>
      <c r="T15" s="17"/>
      <c r="U15" s="50">
        <v>54282</v>
      </c>
      <c r="V15" s="17">
        <v>47645</v>
      </c>
      <c r="W15" s="17">
        <v>41923</v>
      </c>
      <c r="X15" s="17">
        <v>38624</v>
      </c>
      <c r="Y15" s="17">
        <v>76661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  <c r="IR15" s="146"/>
      <c r="IS15" s="146"/>
      <c r="IT15" s="146"/>
      <c r="IU15" s="146"/>
      <c r="IV15" s="146"/>
    </row>
    <row r="16" spans="1:256" s="147" customFormat="1" ht="19.5" customHeight="1" x14ac:dyDescent="0.2">
      <c r="A16" s="145" t="s">
        <v>197</v>
      </c>
      <c r="B16" s="53"/>
      <c r="C16" s="17">
        <v>69983</v>
      </c>
      <c r="D16" s="53"/>
      <c r="E16" s="17">
        <v>71513</v>
      </c>
      <c r="F16" s="17">
        <v>60613</v>
      </c>
      <c r="G16" s="17"/>
      <c r="H16" s="153">
        <v>65663</v>
      </c>
      <c r="I16" s="154"/>
      <c r="J16" s="153">
        <v>60656</v>
      </c>
      <c r="K16" s="17"/>
      <c r="L16" s="17">
        <f>J16</f>
        <v>60656</v>
      </c>
      <c r="M16" s="17">
        <v>57209</v>
      </c>
      <c r="N16" s="17">
        <v>63067</v>
      </c>
      <c r="O16" s="17"/>
      <c r="P16" s="17"/>
      <c r="Q16" s="145" t="s">
        <v>197</v>
      </c>
      <c r="R16" s="17"/>
      <c r="S16" s="17"/>
      <c r="T16" s="17"/>
      <c r="U16" s="50">
        <v>54282</v>
      </c>
      <c r="V16" s="17">
        <v>47645</v>
      </c>
      <c r="W16" s="17">
        <v>41923</v>
      </c>
      <c r="X16" s="17">
        <v>38624</v>
      </c>
      <c r="Y16" s="17">
        <v>76661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  <c r="IU16" s="146"/>
      <c r="IV16" s="146"/>
    </row>
    <row r="17" spans="1:44" s="144" customFormat="1" ht="24" customHeight="1" x14ac:dyDescent="0.25">
      <c r="A17" s="148" t="s">
        <v>198</v>
      </c>
      <c r="B17" s="151" t="s">
        <v>68</v>
      </c>
      <c r="C17" s="152">
        <f>IFERROR(ROUND((C18/C19),4),0)</f>
        <v>0</v>
      </c>
      <c r="D17" s="151" t="s">
        <v>68</v>
      </c>
      <c r="E17" s="152">
        <f>IFERROR(ROUND((E18/E19),4),0)</f>
        <v>0.1014</v>
      </c>
      <c r="F17" s="152">
        <f>IFERROR(ROUND((F18/F19),4),0)</f>
        <v>0.121</v>
      </c>
      <c r="G17" s="150" t="str">
        <f>B17</f>
        <v>≥ 5%</v>
      </c>
      <c r="H17" s="152">
        <f t="shared" ref="H17:AR17" si="4">IFERROR(ROUND((H18/H19),4),0)</f>
        <v>7.7100000000000002E-2</v>
      </c>
      <c r="I17" s="150" t="str">
        <f>B17</f>
        <v>≥ 5%</v>
      </c>
      <c r="J17" s="152">
        <f t="shared" si="4"/>
        <v>9.6500000000000002E-2</v>
      </c>
      <c r="K17" s="150" t="str">
        <f>B17</f>
        <v>≥ 5%</v>
      </c>
      <c r="L17" s="152">
        <f t="shared" si="4"/>
        <v>7.9200000000000007E-2</v>
      </c>
      <c r="M17" s="152">
        <f t="shared" si="4"/>
        <v>6.0100000000000001E-2</v>
      </c>
      <c r="N17" s="152">
        <f t="shared" si="4"/>
        <v>0.1028</v>
      </c>
      <c r="O17" s="150" t="s">
        <v>68</v>
      </c>
      <c r="P17" s="152">
        <f t="shared" si="4"/>
        <v>0.1099</v>
      </c>
      <c r="Q17" s="148" t="s">
        <v>198</v>
      </c>
      <c r="R17" s="152" t="s">
        <v>68</v>
      </c>
      <c r="S17" s="152">
        <f t="shared" si="4"/>
        <v>7.4499999999999997E-2</v>
      </c>
      <c r="T17" s="152" t="s">
        <v>68</v>
      </c>
      <c r="U17" s="152">
        <f t="shared" si="4"/>
        <v>9.3799999999999994E-2</v>
      </c>
      <c r="V17" s="152">
        <f t="shared" si="4"/>
        <v>6.0100000000000001E-2</v>
      </c>
      <c r="W17" s="152">
        <f t="shared" si="4"/>
        <v>5.8099999999999999E-2</v>
      </c>
      <c r="X17" s="152">
        <f t="shared" si="4"/>
        <v>7.4499999999999997E-2</v>
      </c>
      <c r="Y17" s="152">
        <f t="shared" si="4"/>
        <v>7.5600000000000001E-2</v>
      </c>
      <c r="Z17" s="152">
        <f t="shared" si="4"/>
        <v>0</v>
      </c>
      <c r="AA17" s="152">
        <f t="shared" si="4"/>
        <v>0</v>
      </c>
      <c r="AB17" s="152">
        <f t="shared" si="4"/>
        <v>0</v>
      </c>
      <c r="AC17" s="152">
        <f t="shared" si="4"/>
        <v>0</v>
      </c>
      <c r="AD17" s="152">
        <f t="shared" si="4"/>
        <v>0</v>
      </c>
      <c r="AE17" s="152">
        <f t="shared" si="4"/>
        <v>0</v>
      </c>
      <c r="AF17" s="152">
        <f t="shared" si="4"/>
        <v>0</v>
      </c>
      <c r="AG17" s="152">
        <f t="shared" si="4"/>
        <v>0</v>
      </c>
      <c r="AH17" s="152">
        <f t="shared" si="4"/>
        <v>0</v>
      </c>
      <c r="AI17" s="152">
        <f t="shared" si="4"/>
        <v>0</v>
      </c>
      <c r="AJ17" s="152">
        <f t="shared" si="4"/>
        <v>0</v>
      </c>
      <c r="AK17" s="152">
        <f t="shared" si="4"/>
        <v>0</v>
      </c>
      <c r="AL17" s="152">
        <f t="shared" si="4"/>
        <v>0</v>
      </c>
      <c r="AM17" s="152">
        <f t="shared" si="4"/>
        <v>0</v>
      </c>
      <c r="AN17" s="152">
        <f t="shared" si="4"/>
        <v>0</v>
      </c>
      <c r="AO17" s="152">
        <f t="shared" si="4"/>
        <v>0</v>
      </c>
      <c r="AP17" s="152">
        <f t="shared" si="4"/>
        <v>0</v>
      </c>
      <c r="AQ17" s="152">
        <f t="shared" si="4"/>
        <v>0</v>
      </c>
      <c r="AR17" s="152">
        <f t="shared" si="4"/>
        <v>0</v>
      </c>
    </row>
    <row r="18" spans="1:44" s="147" customFormat="1" ht="19.5" customHeight="1" x14ac:dyDescent="0.2">
      <c r="A18" s="145" t="s">
        <v>199</v>
      </c>
      <c r="B18" s="53"/>
      <c r="C18" s="17">
        <v>0</v>
      </c>
      <c r="D18" s="53"/>
      <c r="E18" s="17">
        <v>98</v>
      </c>
      <c r="F18" s="17">
        <v>122</v>
      </c>
      <c r="G18" s="17"/>
      <c r="H18" s="17">
        <v>72</v>
      </c>
      <c r="I18" s="17"/>
      <c r="J18" s="17">
        <v>11</v>
      </c>
      <c r="K18" s="17"/>
      <c r="L18" s="17">
        <v>83</v>
      </c>
      <c r="M18" s="17">
        <v>60</v>
      </c>
      <c r="N18" s="17">
        <v>103</v>
      </c>
      <c r="O18" s="17"/>
      <c r="P18" s="17">
        <v>114</v>
      </c>
      <c r="Q18" s="145" t="s">
        <v>199</v>
      </c>
      <c r="R18" s="17"/>
      <c r="S18" s="17">
        <v>85</v>
      </c>
      <c r="T18" s="17"/>
      <c r="U18" s="17">
        <v>114</v>
      </c>
      <c r="V18" s="17">
        <v>64</v>
      </c>
      <c r="W18" s="17">
        <v>63</v>
      </c>
      <c r="X18" s="17">
        <v>85</v>
      </c>
      <c r="Y18" s="17">
        <v>86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 t="e">
        <v>#REF!</v>
      </c>
      <c r="AO18" s="17" t="e">
        <v>#REF!</v>
      </c>
      <c r="AP18" s="17" t="e">
        <v>#REF!</v>
      </c>
      <c r="AQ18" s="17" t="e">
        <v>#REF!</v>
      </c>
      <c r="AR18" s="17" t="e">
        <v>#REF!</v>
      </c>
    </row>
    <row r="19" spans="1:44" s="147" customFormat="1" ht="19.5" customHeight="1" x14ac:dyDescent="0.2">
      <c r="A19" s="145" t="s">
        <v>200</v>
      </c>
      <c r="B19" s="53"/>
      <c r="C19" s="17">
        <v>147</v>
      </c>
      <c r="D19" s="53"/>
      <c r="E19" s="17">
        <v>966</v>
      </c>
      <c r="F19" s="17">
        <v>1008</v>
      </c>
      <c r="G19" s="17"/>
      <c r="H19" s="17">
        <v>934</v>
      </c>
      <c r="I19" s="17"/>
      <c r="J19" s="17">
        <v>114</v>
      </c>
      <c r="K19" s="17"/>
      <c r="L19" s="17">
        <v>1048</v>
      </c>
      <c r="M19" s="17">
        <v>998</v>
      </c>
      <c r="N19" s="17">
        <v>1002</v>
      </c>
      <c r="O19" s="17"/>
      <c r="P19" s="17">
        <v>1037</v>
      </c>
      <c r="Q19" s="145" t="s">
        <v>200</v>
      </c>
      <c r="R19" s="17"/>
      <c r="S19" s="17">
        <v>1141</v>
      </c>
      <c r="T19" s="17"/>
      <c r="U19" s="17">
        <v>1215</v>
      </c>
      <c r="V19" s="17">
        <v>1065</v>
      </c>
      <c r="W19" s="17">
        <v>1084</v>
      </c>
      <c r="X19" s="17">
        <v>1141</v>
      </c>
      <c r="Y19" s="17">
        <v>1137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 t="e">
        <v>#REF!</v>
      </c>
      <c r="AO19" s="17" t="e">
        <v>#REF!</v>
      </c>
      <c r="AP19" s="17" t="e">
        <v>#REF!</v>
      </c>
      <c r="AQ19" s="17" t="e">
        <v>#REF!</v>
      </c>
      <c r="AR19" s="17" t="e">
        <v>#REF!</v>
      </c>
    </row>
    <row r="20" spans="1:44" s="144" customFormat="1" ht="19.5" customHeight="1" x14ac:dyDescent="0.25">
      <c r="A20" s="148" t="s">
        <v>201</v>
      </c>
      <c r="B20" s="151" t="s">
        <v>202</v>
      </c>
      <c r="C20" s="152">
        <f>IFERROR(ROUND((C21/C22),4),0)</f>
        <v>1.7999999999999999E-2</v>
      </c>
      <c r="D20" s="151" t="s">
        <v>202</v>
      </c>
      <c r="E20" s="152">
        <f>IFERROR(ROUND((E21/E22),4),0)</f>
        <v>3.3300000000000003E-2</v>
      </c>
      <c r="F20" s="152">
        <f>IFERROR(ROUND((F21/F22),4),0)</f>
        <v>2.7300000000000001E-2</v>
      </c>
      <c r="G20" s="150" t="str">
        <f>B20</f>
        <v>≤ 0,5%</v>
      </c>
      <c r="H20" s="152">
        <f t="shared" ref="H20:S20" si="5">IFERROR(ROUND((H21/H22),4),0)</f>
        <v>3.5000000000000001E-3</v>
      </c>
      <c r="I20" s="150" t="str">
        <f>B20</f>
        <v>≤ 0,5%</v>
      </c>
      <c r="J20" s="152">
        <f t="shared" si="5"/>
        <v>4.0000000000000002E-4</v>
      </c>
      <c r="K20" s="150" t="str">
        <f>B20</f>
        <v>≤ 0,5%</v>
      </c>
      <c r="L20" s="152">
        <f t="shared" si="5"/>
        <v>3.8E-3</v>
      </c>
      <c r="M20" s="152">
        <f t="shared" si="5"/>
        <v>0</v>
      </c>
      <c r="N20" s="152">
        <f t="shared" si="5"/>
        <v>0</v>
      </c>
      <c r="O20" s="150" t="s">
        <v>202</v>
      </c>
      <c r="P20" s="152">
        <f t="shared" si="5"/>
        <v>0</v>
      </c>
      <c r="Q20" s="148" t="s">
        <v>201</v>
      </c>
      <c r="R20" s="152" t="s">
        <v>202</v>
      </c>
      <c r="S20" s="152">
        <f t="shared" si="5"/>
        <v>0</v>
      </c>
      <c r="T20" s="152" t="s">
        <v>202</v>
      </c>
      <c r="U20" s="152">
        <f>IFERROR(ROUND((U21/U22),4),0)</f>
        <v>2.0999999999999999E-3</v>
      </c>
      <c r="V20" s="152">
        <f t="shared" ref="V20:AR20" si="6">IFERROR(ROUND((V21/V22),4),0)</f>
        <v>1.4E-3</v>
      </c>
      <c r="W20" s="152">
        <f t="shared" si="6"/>
        <v>1E-3</v>
      </c>
      <c r="X20" s="152">
        <f t="shared" si="6"/>
        <v>2.2000000000000001E-3</v>
      </c>
      <c r="Y20" s="152">
        <f>IFERROR(ROUND((Y21/Y22),4),0)</f>
        <v>4.0000000000000002E-4</v>
      </c>
      <c r="Z20" s="152">
        <f t="shared" si="6"/>
        <v>0</v>
      </c>
      <c r="AA20" s="152">
        <f t="shared" si="6"/>
        <v>0</v>
      </c>
      <c r="AB20" s="152">
        <f t="shared" si="6"/>
        <v>0</v>
      </c>
      <c r="AC20" s="152">
        <f t="shared" si="6"/>
        <v>0</v>
      </c>
      <c r="AD20" s="152">
        <f t="shared" si="6"/>
        <v>0</v>
      </c>
      <c r="AE20" s="152">
        <f t="shared" si="6"/>
        <v>0</v>
      </c>
      <c r="AF20" s="152">
        <f t="shared" si="6"/>
        <v>0</v>
      </c>
      <c r="AG20" s="152">
        <f t="shared" si="6"/>
        <v>0</v>
      </c>
      <c r="AH20" s="152">
        <f t="shared" si="6"/>
        <v>0</v>
      </c>
      <c r="AI20" s="152">
        <f t="shared" si="6"/>
        <v>0</v>
      </c>
      <c r="AJ20" s="152">
        <f t="shared" si="6"/>
        <v>0</v>
      </c>
      <c r="AK20" s="152">
        <f t="shared" si="6"/>
        <v>0</v>
      </c>
      <c r="AL20" s="152">
        <f t="shared" si="6"/>
        <v>0</v>
      </c>
      <c r="AM20" s="152">
        <f t="shared" si="6"/>
        <v>0</v>
      </c>
      <c r="AN20" s="152">
        <f t="shared" si="6"/>
        <v>0</v>
      </c>
      <c r="AO20" s="152">
        <f t="shared" si="6"/>
        <v>0</v>
      </c>
      <c r="AP20" s="152">
        <f t="shared" si="6"/>
        <v>0</v>
      </c>
      <c r="AQ20" s="152">
        <f t="shared" si="6"/>
        <v>0</v>
      </c>
      <c r="AR20" s="152">
        <f t="shared" si="6"/>
        <v>0</v>
      </c>
    </row>
    <row r="21" spans="1:44" s="160" customFormat="1" ht="22.5" customHeight="1" x14ac:dyDescent="0.2">
      <c r="A21" s="155" t="s">
        <v>203</v>
      </c>
      <c r="B21" s="156"/>
      <c r="C21" s="157">
        <v>1722</v>
      </c>
      <c r="D21" s="156"/>
      <c r="E21" s="157">
        <v>2859.19</v>
      </c>
      <c r="F21" s="157">
        <v>2008.41</v>
      </c>
      <c r="G21" s="157"/>
      <c r="H21" s="158">
        <v>319.29000000000002</v>
      </c>
      <c r="I21" s="157"/>
      <c r="J21" s="158">
        <v>35.61</v>
      </c>
      <c r="K21" s="157"/>
      <c r="L21" s="157">
        <f>J21+H21</f>
        <v>354.90000000000003</v>
      </c>
      <c r="M21" s="157">
        <v>0</v>
      </c>
      <c r="N21" s="157">
        <v>0</v>
      </c>
      <c r="O21" s="157"/>
      <c r="P21" s="157"/>
      <c r="Q21" s="155" t="s">
        <v>203</v>
      </c>
      <c r="R21" s="157"/>
      <c r="S21" s="157"/>
      <c r="T21" s="157"/>
      <c r="U21" s="159">
        <v>157.36000000000001</v>
      </c>
      <c r="V21" s="157">
        <v>107.61</v>
      </c>
      <c r="W21" s="157">
        <v>85.46</v>
      </c>
      <c r="X21" s="157">
        <v>188.67</v>
      </c>
      <c r="Y21" s="157">
        <v>29.58</v>
      </c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</row>
    <row r="22" spans="1:44" s="160" customFormat="1" ht="19.5" customHeight="1" x14ac:dyDescent="0.2">
      <c r="A22" s="155" t="s">
        <v>204</v>
      </c>
      <c r="B22" s="156"/>
      <c r="C22" s="157">
        <v>95722</v>
      </c>
      <c r="D22" s="156"/>
      <c r="E22" s="157">
        <v>85896.77</v>
      </c>
      <c r="F22" s="157">
        <v>73633.7</v>
      </c>
      <c r="G22" s="157"/>
      <c r="H22" s="158">
        <v>91390.7</v>
      </c>
      <c r="I22" s="157"/>
      <c r="J22" s="158">
        <v>94429.92</v>
      </c>
      <c r="K22" s="157"/>
      <c r="L22" s="157">
        <v>94429.92</v>
      </c>
      <c r="M22" s="157">
        <v>113061.52</v>
      </c>
      <c r="N22" s="157">
        <v>116441.05</v>
      </c>
      <c r="O22" s="157"/>
      <c r="P22" s="157"/>
      <c r="Q22" s="155" t="s">
        <v>204</v>
      </c>
      <c r="R22" s="157"/>
      <c r="S22" s="157"/>
      <c r="T22" s="157"/>
      <c r="U22" s="159">
        <v>74764.55</v>
      </c>
      <c r="V22" s="157">
        <v>79684.479999999996</v>
      </c>
      <c r="W22" s="157">
        <v>88665.58</v>
      </c>
      <c r="X22" s="157">
        <v>85766.63</v>
      </c>
      <c r="Y22" s="157">
        <v>75258.84</v>
      </c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</row>
  </sheetData>
  <mergeCells count="2">
    <mergeCell ref="A2:AR2"/>
    <mergeCell ref="A3:A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fitToHeight="0" orientation="portrait" horizontalDpi="300" verticalDpi="300" r:id="rId1"/>
  <headerFooter>
    <oddFooter>&amp;C
Diretoria Geral - Policlínica de Posse&amp;RPágina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62B9-5F19-4381-8604-4EB2B1F9F0EB}">
  <sheetPr>
    <tabColor theme="7" tint="-0.499984740745262"/>
  </sheetPr>
  <dimension ref="A1:IV128"/>
  <sheetViews>
    <sheetView showGridLines="0" view="pageBreakPreview" topLeftCell="A112" zoomScaleNormal="100" zoomScaleSheetLayoutView="100" workbookViewId="0">
      <selection activeCell="AI121" sqref="AI121"/>
    </sheetView>
  </sheetViews>
  <sheetFormatPr defaultColWidth="8.7109375" defaultRowHeight="12.75" x14ac:dyDescent="0.25"/>
  <cols>
    <col min="1" max="1" width="65.7109375" style="136" customWidth="1"/>
    <col min="2" max="34" width="20.7109375" style="136" hidden="1" customWidth="1"/>
    <col min="35" max="38" width="20.7109375" style="136" customWidth="1"/>
    <col min="39" max="16384" width="8.7109375" style="136"/>
  </cols>
  <sheetData>
    <row r="1" spans="1:256" s="135" customFormat="1" ht="62.25" x14ac:dyDescent="0.8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</row>
    <row r="2" spans="1:256" ht="15" x14ac:dyDescent="0.25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</row>
    <row r="3" spans="1:256" x14ac:dyDescent="0.25">
      <c r="A3" s="250" t="s">
        <v>205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</row>
    <row r="4" spans="1:256" s="140" customFormat="1" ht="25.5" x14ac:dyDescent="0.2">
      <c r="A4" s="137" t="s">
        <v>206</v>
      </c>
      <c r="B4" s="161" t="s">
        <v>5</v>
      </c>
      <c r="C4" s="161"/>
      <c r="D4" s="161">
        <v>45505</v>
      </c>
      <c r="E4" s="161"/>
      <c r="F4" s="161">
        <v>45536</v>
      </c>
      <c r="G4" s="161"/>
      <c r="H4" s="161" t="s">
        <v>4</v>
      </c>
      <c r="I4" s="161"/>
      <c r="J4" s="161" t="s">
        <v>7</v>
      </c>
      <c r="K4" s="161"/>
      <c r="L4" s="161" t="s">
        <v>4</v>
      </c>
      <c r="M4" s="161"/>
      <c r="N4" s="161" t="s">
        <v>8</v>
      </c>
      <c r="O4" s="161"/>
      <c r="P4" s="161" t="s">
        <v>6</v>
      </c>
      <c r="Q4" s="161"/>
      <c r="R4" s="251">
        <v>45566</v>
      </c>
      <c r="S4" s="251"/>
      <c r="T4" s="161">
        <v>45597</v>
      </c>
      <c r="U4" s="161"/>
      <c r="V4" s="161">
        <v>45627</v>
      </c>
      <c r="W4" s="161"/>
      <c r="X4" s="161">
        <v>45658</v>
      </c>
      <c r="Y4" s="161"/>
      <c r="Z4" s="161" t="s">
        <v>207</v>
      </c>
      <c r="AA4" s="161" t="s">
        <v>208</v>
      </c>
      <c r="AB4" s="162" t="s">
        <v>209</v>
      </c>
      <c r="AC4" s="161" t="s">
        <v>207</v>
      </c>
      <c r="AD4" s="161" t="s">
        <v>208</v>
      </c>
      <c r="AE4" s="162" t="s">
        <v>209</v>
      </c>
      <c r="AF4" s="161" t="s">
        <v>207</v>
      </c>
      <c r="AG4" s="161" t="s">
        <v>208</v>
      </c>
      <c r="AH4" s="162" t="s">
        <v>209</v>
      </c>
      <c r="AI4" s="161" t="s">
        <v>207</v>
      </c>
      <c r="AJ4" s="161" t="s">
        <v>208</v>
      </c>
      <c r="AK4" s="162" t="s">
        <v>209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</row>
    <row r="5" spans="1:256" s="140" customFormat="1" x14ac:dyDescent="0.2">
      <c r="A5" s="163" t="s">
        <v>210</v>
      </c>
      <c r="B5" s="164"/>
      <c r="C5" s="165"/>
      <c r="D5" s="164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7"/>
      <c r="S5" s="168"/>
      <c r="T5" s="164"/>
      <c r="U5" s="165"/>
      <c r="V5" s="164"/>
      <c r="W5" s="165"/>
      <c r="X5" s="164"/>
      <c r="Y5" s="169"/>
      <c r="Z5" s="170">
        <v>45689</v>
      </c>
      <c r="AA5" s="171"/>
      <c r="AB5" s="171"/>
      <c r="AC5" s="170">
        <v>45717</v>
      </c>
      <c r="AD5" s="171"/>
      <c r="AE5" s="171"/>
      <c r="AF5" s="170">
        <v>45748</v>
      </c>
      <c r="AG5" s="171"/>
      <c r="AH5" s="171"/>
      <c r="AI5" s="170">
        <v>45778</v>
      </c>
      <c r="AJ5" s="171"/>
      <c r="AK5" s="171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</row>
    <row r="6" spans="1:256" s="144" customFormat="1" x14ac:dyDescent="0.25">
      <c r="A6" s="172" t="s">
        <v>211</v>
      </c>
      <c r="B6" s="173"/>
      <c r="C6" s="174"/>
      <c r="D6" s="173"/>
      <c r="E6" s="174"/>
      <c r="F6" s="175"/>
      <c r="G6" s="176"/>
      <c r="H6" s="175"/>
      <c r="I6" s="176"/>
      <c r="J6" s="175"/>
      <c r="K6" s="176"/>
      <c r="L6" s="175"/>
      <c r="M6" s="176"/>
      <c r="N6" s="175"/>
      <c r="O6" s="176"/>
      <c r="P6" s="175"/>
      <c r="Q6" s="176"/>
      <c r="R6" s="252"/>
      <c r="S6" s="253"/>
      <c r="T6" s="252"/>
      <c r="U6" s="253"/>
      <c r="V6" s="252"/>
      <c r="W6" s="253"/>
      <c r="X6" s="252"/>
      <c r="Y6" s="254"/>
      <c r="Z6" s="149"/>
      <c r="AA6" s="177"/>
      <c r="AB6" s="177"/>
      <c r="AC6" s="149"/>
      <c r="AD6" s="177"/>
      <c r="AE6" s="177"/>
      <c r="AF6" s="149"/>
      <c r="AG6" s="177"/>
      <c r="AH6" s="177"/>
      <c r="AI6" s="149"/>
      <c r="AJ6" s="177"/>
      <c r="AK6" s="177"/>
    </row>
    <row r="7" spans="1:256" s="147" customFormat="1" hidden="1" x14ac:dyDescent="0.2">
      <c r="A7" s="178" t="s">
        <v>212</v>
      </c>
      <c r="B7" s="255">
        <v>0.43</v>
      </c>
      <c r="C7" s="256"/>
      <c r="D7" s="255">
        <v>8.48E-2</v>
      </c>
      <c r="E7" s="256"/>
      <c r="F7" s="255">
        <v>7.6600000000000001E-2</v>
      </c>
      <c r="G7" s="256"/>
      <c r="H7" s="255"/>
      <c r="I7" s="256"/>
      <c r="J7" s="255"/>
      <c r="K7" s="256"/>
      <c r="L7" s="255"/>
      <c r="M7" s="256"/>
      <c r="N7" s="255"/>
      <c r="O7" s="256"/>
      <c r="P7" s="255"/>
      <c r="Q7" s="256"/>
      <c r="R7" s="255">
        <v>0.185</v>
      </c>
      <c r="S7" s="256"/>
      <c r="T7" s="255">
        <v>0.17</v>
      </c>
      <c r="U7" s="256"/>
      <c r="V7" s="255">
        <v>0.18</v>
      </c>
      <c r="W7" s="256"/>
      <c r="X7" s="255">
        <v>0.19</v>
      </c>
      <c r="Y7" s="256"/>
      <c r="Z7" s="257">
        <v>0.14000000000000001</v>
      </c>
      <c r="AA7" s="258"/>
      <c r="AB7" s="258"/>
      <c r="AC7" s="257">
        <v>0.14000000000000001</v>
      </c>
      <c r="AD7" s="258"/>
      <c r="AE7" s="258"/>
      <c r="AF7" s="257"/>
      <c r="AG7" s="258"/>
      <c r="AH7" s="258"/>
      <c r="AI7" s="257"/>
      <c r="AJ7" s="258"/>
      <c r="AK7" s="258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</row>
    <row r="8" spans="1:256" s="147" customFormat="1" hidden="1" x14ac:dyDescent="0.2">
      <c r="A8" s="178" t="s">
        <v>213</v>
      </c>
      <c r="B8" s="255">
        <v>0.34</v>
      </c>
      <c r="C8" s="256"/>
      <c r="D8" s="255">
        <v>3.7400000000000003E-2</v>
      </c>
      <c r="E8" s="256"/>
      <c r="F8" s="255">
        <v>0.12540000000000001</v>
      </c>
      <c r="G8" s="256"/>
      <c r="H8" s="255"/>
      <c r="I8" s="256"/>
      <c r="J8" s="255"/>
      <c r="K8" s="256"/>
      <c r="L8" s="255"/>
      <c r="M8" s="256"/>
      <c r="N8" s="255"/>
      <c r="O8" s="256"/>
      <c r="P8" s="255"/>
      <c r="Q8" s="256"/>
      <c r="R8" s="255">
        <v>5.0999999999999997E-2</v>
      </c>
      <c r="S8" s="256"/>
      <c r="T8" s="255">
        <v>0.1</v>
      </c>
      <c r="U8" s="256"/>
      <c r="V8" s="255">
        <v>0.09</v>
      </c>
      <c r="W8" s="256"/>
      <c r="X8" s="255">
        <v>0.09</v>
      </c>
      <c r="Y8" s="256"/>
      <c r="Z8" s="255">
        <v>0.17</v>
      </c>
      <c r="AA8" s="258"/>
      <c r="AB8" s="258"/>
      <c r="AC8" s="255">
        <v>0.17</v>
      </c>
      <c r="AD8" s="258"/>
      <c r="AE8" s="258"/>
      <c r="AF8" s="255"/>
      <c r="AG8" s="258"/>
      <c r="AH8" s="258"/>
      <c r="AI8" s="255"/>
      <c r="AJ8" s="258"/>
      <c r="AK8" s="258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6"/>
    </row>
    <row r="9" spans="1:256" s="147" customFormat="1" hidden="1" x14ac:dyDescent="0.2">
      <c r="A9" s="178" t="s">
        <v>214</v>
      </c>
      <c r="B9" s="255">
        <v>0</v>
      </c>
      <c r="C9" s="256"/>
      <c r="D9" s="255">
        <v>0</v>
      </c>
      <c r="E9" s="256"/>
      <c r="F9" s="255">
        <v>0.1993</v>
      </c>
      <c r="G9" s="256"/>
      <c r="H9" s="255"/>
      <c r="I9" s="256"/>
      <c r="J9" s="255"/>
      <c r="K9" s="256"/>
      <c r="L9" s="255"/>
      <c r="M9" s="256"/>
      <c r="N9" s="255"/>
      <c r="O9" s="256"/>
      <c r="P9" s="255"/>
      <c r="Q9" s="256"/>
      <c r="R9" s="255">
        <v>0.3</v>
      </c>
      <c r="S9" s="256"/>
      <c r="T9" s="255">
        <v>0.28999999999999998</v>
      </c>
      <c r="U9" s="256"/>
      <c r="V9" s="255">
        <v>0.27</v>
      </c>
      <c r="W9" s="256"/>
      <c r="X9" s="255">
        <v>0.37</v>
      </c>
      <c r="Y9" s="256"/>
      <c r="Z9" s="255">
        <v>0.28000000000000003</v>
      </c>
      <c r="AA9" s="258"/>
      <c r="AB9" s="258"/>
      <c r="AC9" s="255">
        <v>0.28000000000000003</v>
      </c>
      <c r="AD9" s="258"/>
      <c r="AE9" s="258"/>
      <c r="AF9" s="255"/>
      <c r="AG9" s="258"/>
      <c r="AH9" s="258"/>
      <c r="AI9" s="255"/>
      <c r="AJ9" s="258"/>
      <c r="AK9" s="258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6"/>
    </row>
    <row r="10" spans="1:256" s="147" customFormat="1" hidden="1" x14ac:dyDescent="0.2">
      <c r="A10" s="178" t="s">
        <v>215</v>
      </c>
      <c r="B10" s="255">
        <v>0.22</v>
      </c>
      <c r="C10" s="256"/>
      <c r="D10" s="255">
        <v>0</v>
      </c>
      <c r="E10" s="256"/>
      <c r="F10" s="255">
        <v>1.4E-3</v>
      </c>
      <c r="G10" s="256"/>
      <c r="H10" s="255"/>
      <c r="I10" s="256"/>
      <c r="J10" s="255"/>
      <c r="K10" s="256"/>
      <c r="L10" s="255"/>
      <c r="M10" s="256"/>
      <c r="N10" s="255"/>
      <c r="O10" s="256"/>
      <c r="P10" s="255"/>
      <c r="Q10" s="256"/>
      <c r="R10" s="255">
        <v>2.3E-2</v>
      </c>
      <c r="S10" s="256"/>
      <c r="T10" s="255">
        <v>0.03</v>
      </c>
      <c r="U10" s="256"/>
      <c r="V10" s="255">
        <v>0.01</v>
      </c>
      <c r="W10" s="256"/>
      <c r="X10" s="255">
        <v>0.24</v>
      </c>
      <c r="Y10" s="256"/>
      <c r="Z10" s="255">
        <v>0.04</v>
      </c>
      <c r="AA10" s="258"/>
      <c r="AB10" s="258"/>
      <c r="AC10" s="255">
        <v>0.04</v>
      </c>
      <c r="AD10" s="258"/>
      <c r="AE10" s="258"/>
      <c r="AF10" s="255"/>
      <c r="AG10" s="258"/>
      <c r="AH10" s="258"/>
      <c r="AI10" s="255"/>
      <c r="AJ10" s="258"/>
      <c r="AK10" s="258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spans="1:256" s="147" customFormat="1" hidden="1" x14ac:dyDescent="0.2">
      <c r="A11" s="178" t="s">
        <v>216</v>
      </c>
      <c r="B11" s="255">
        <v>0.23</v>
      </c>
      <c r="C11" s="256"/>
      <c r="D11" s="255">
        <v>3.3999999999999998E-3</v>
      </c>
      <c r="E11" s="256"/>
      <c r="F11" s="255">
        <v>0</v>
      </c>
      <c r="G11" s="256"/>
      <c r="H11" s="255"/>
      <c r="I11" s="256"/>
      <c r="J11" s="255"/>
      <c r="K11" s="256"/>
      <c r="L11" s="255"/>
      <c r="M11" s="256"/>
      <c r="N11" s="255"/>
      <c r="O11" s="256"/>
      <c r="P11" s="255"/>
      <c r="Q11" s="256"/>
      <c r="R11" s="255">
        <v>1.4E-2</v>
      </c>
      <c r="S11" s="256"/>
      <c r="T11" s="255">
        <v>0.02</v>
      </c>
      <c r="U11" s="256"/>
      <c r="V11" s="255">
        <v>2.8E-3</v>
      </c>
      <c r="W11" s="256"/>
      <c r="X11" s="255">
        <v>8.6800000000000002E-2</v>
      </c>
      <c r="Y11" s="256"/>
      <c r="Z11" s="255">
        <v>0.05</v>
      </c>
      <c r="AA11" s="258"/>
      <c r="AB11" s="258"/>
      <c r="AC11" s="255">
        <v>0.05</v>
      </c>
      <c r="AD11" s="258"/>
      <c r="AE11" s="258"/>
      <c r="AF11" s="255"/>
      <c r="AG11" s="258"/>
      <c r="AH11" s="258"/>
      <c r="AI11" s="255"/>
      <c r="AJ11" s="258"/>
      <c r="AK11" s="258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  <c r="IR11" s="146"/>
      <c r="IS11" s="146"/>
      <c r="IT11" s="146"/>
      <c r="IU11" s="146"/>
      <c r="IV11" s="146"/>
    </row>
    <row r="12" spans="1:256" s="147" customFormat="1" hidden="1" x14ac:dyDescent="0.2">
      <c r="A12" s="178" t="s">
        <v>217</v>
      </c>
      <c r="B12" s="255">
        <v>0.25</v>
      </c>
      <c r="C12" s="256"/>
      <c r="D12" s="255">
        <v>0</v>
      </c>
      <c r="E12" s="256"/>
      <c r="F12" s="255">
        <v>0</v>
      </c>
      <c r="G12" s="256"/>
      <c r="H12" s="255"/>
      <c r="I12" s="256"/>
      <c r="J12" s="255"/>
      <c r="K12" s="256"/>
      <c r="L12" s="255"/>
      <c r="M12" s="256"/>
      <c r="N12" s="255"/>
      <c r="O12" s="256"/>
      <c r="P12" s="255"/>
      <c r="Q12" s="256"/>
      <c r="R12" s="255">
        <v>3.4000000000000002E-2</v>
      </c>
      <c r="S12" s="256"/>
      <c r="T12" s="255">
        <v>0.04</v>
      </c>
      <c r="U12" s="256"/>
      <c r="V12" s="255">
        <v>0.02</v>
      </c>
      <c r="W12" s="256"/>
      <c r="X12" s="255">
        <v>0</v>
      </c>
      <c r="Y12" s="256"/>
      <c r="Z12" s="259">
        <v>0.02</v>
      </c>
      <c r="AA12" s="258"/>
      <c r="AB12" s="258"/>
      <c r="AC12" s="259">
        <v>0.02</v>
      </c>
      <c r="AD12" s="258"/>
      <c r="AE12" s="258"/>
      <c r="AF12" s="259"/>
      <c r="AG12" s="258"/>
      <c r="AH12" s="258"/>
      <c r="AI12" s="259"/>
      <c r="AJ12" s="258"/>
      <c r="AK12" s="258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  <c r="IU12" s="146"/>
      <c r="IV12" s="146"/>
    </row>
    <row r="13" spans="1:256" s="147" customFormat="1" x14ac:dyDescent="0.2">
      <c r="A13" s="178" t="s">
        <v>218</v>
      </c>
      <c r="B13" s="255"/>
      <c r="C13" s="256"/>
      <c r="D13" s="255"/>
      <c r="E13" s="256"/>
      <c r="F13" s="255"/>
      <c r="G13" s="256"/>
      <c r="H13" s="255"/>
      <c r="I13" s="256"/>
      <c r="J13" s="255"/>
      <c r="K13" s="256"/>
      <c r="L13" s="255"/>
      <c r="M13" s="256"/>
      <c r="N13" s="255"/>
      <c r="O13" s="256"/>
      <c r="P13" s="255"/>
      <c r="Q13" s="256"/>
      <c r="R13" s="255"/>
      <c r="S13" s="256"/>
      <c r="T13" s="255"/>
      <c r="U13" s="256"/>
      <c r="V13" s="255"/>
      <c r="W13" s="256"/>
      <c r="X13" s="255"/>
      <c r="Y13" s="260"/>
      <c r="Z13" s="183">
        <v>0.17</v>
      </c>
      <c r="AA13" s="181"/>
      <c r="AB13" s="181"/>
      <c r="AC13" s="183">
        <v>0.04</v>
      </c>
      <c r="AD13" s="181"/>
      <c r="AE13" s="181"/>
      <c r="AF13" s="183">
        <v>0.68799999999999994</v>
      </c>
      <c r="AG13" s="181"/>
      <c r="AH13" s="181"/>
      <c r="AI13" s="183">
        <v>0.61</v>
      </c>
      <c r="AJ13" s="181"/>
      <c r="AK13" s="181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  <c r="IU13" s="146"/>
      <c r="IV13" s="146"/>
    </row>
    <row r="14" spans="1:256" s="147" customFormat="1" x14ac:dyDescent="0.2">
      <c r="A14" s="178" t="s">
        <v>219</v>
      </c>
      <c r="B14" s="255"/>
      <c r="C14" s="256"/>
      <c r="D14" s="255"/>
      <c r="E14" s="256"/>
      <c r="F14" s="255"/>
      <c r="G14" s="256"/>
      <c r="H14" s="255"/>
      <c r="I14" s="256"/>
      <c r="J14" s="255"/>
      <c r="K14" s="256"/>
      <c r="L14" s="255"/>
      <c r="M14" s="256"/>
      <c r="N14" s="255"/>
      <c r="O14" s="256"/>
      <c r="P14" s="255"/>
      <c r="Q14" s="256"/>
      <c r="R14" s="255"/>
      <c r="S14" s="256"/>
      <c r="T14" s="255"/>
      <c r="U14" s="256"/>
      <c r="V14" s="255"/>
      <c r="W14" s="256"/>
      <c r="X14" s="255"/>
      <c r="Y14" s="260"/>
      <c r="Z14" s="183">
        <v>0</v>
      </c>
      <c r="AA14" s="181"/>
      <c r="AB14" s="181"/>
      <c r="AC14" s="183">
        <v>0</v>
      </c>
      <c r="AD14" s="181"/>
      <c r="AE14" s="181"/>
      <c r="AF14" s="183">
        <v>0</v>
      </c>
      <c r="AG14" s="181"/>
      <c r="AH14" s="181"/>
      <c r="AI14" s="183">
        <v>0</v>
      </c>
      <c r="AJ14" s="181"/>
      <c r="AK14" s="181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  <c r="IU14" s="146"/>
      <c r="IV14" s="146"/>
    </row>
    <row r="15" spans="1:256" s="147" customFormat="1" x14ac:dyDescent="0.2">
      <c r="A15" s="178" t="s">
        <v>220</v>
      </c>
      <c r="B15" s="255"/>
      <c r="C15" s="256"/>
      <c r="D15" s="255"/>
      <c r="E15" s="256"/>
      <c r="F15" s="255"/>
      <c r="G15" s="256"/>
      <c r="H15" s="255"/>
      <c r="I15" s="256"/>
      <c r="J15" s="255"/>
      <c r="K15" s="256"/>
      <c r="L15" s="255"/>
      <c r="M15" s="256"/>
      <c r="N15" s="255"/>
      <c r="O15" s="256"/>
      <c r="P15" s="255"/>
      <c r="Q15" s="256"/>
      <c r="R15" s="255"/>
      <c r="S15" s="256"/>
      <c r="T15" s="255"/>
      <c r="U15" s="256"/>
      <c r="V15" s="255"/>
      <c r="W15" s="256"/>
      <c r="X15" s="255"/>
      <c r="Y15" s="260"/>
      <c r="Z15" s="183">
        <v>0.17</v>
      </c>
      <c r="AA15" s="181"/>
      <c r="AB15" s="181"/>
      <c r="AC15" s="183">
        <v>0.04</v>
      </c>
      <c r="AD15" s="181"/>
      <c r="AE15" s="181"/>
      <c r="AF15" s="183">
        <v>0</v>
      </c>
      <c r="AG15" s="181"/>
      <c r="AH15" s="181"/>
      <c r="AI15" s="183">
        <v>0</v>
      </c>
      <c r="AJ15" s="181"/>
      <c r="AK15" s="181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  <c r="IR15" s="146"/>
      <c r="IS15" s="146"/>
      <c r="IT15" s="146"/>
      <c r="IU15" s="146"/>
      <c r="IV15" s="146"/>
    </row>
    <row r="16" spans="1:256" s="147" customFormat="1" x14ac:dyDescent="0.2">
      <c r="A16" s="178" t="s">
        <v>221</v>
      </c>
      <c r="B16" s="255"/>
      <c r="C16" s="256"/>
      <c r="D16" s="255"/>
      <c r="E16" s="256"/>
      <c r="F16" s="255"/>
      <c r="G16" s="256"/>
      <c r="H16" s="255"/>
      <c r="I16" s="256"/>
      <c r="J16" s="255"/>
      <c r="K16" s="256"/>
      <c r="L16" s="255"/>
      <c r="M16" s="256"/>
      <c r="N16" s="255"/>
      <c r="O16" s="256"/>
      <c r="P16" s="255"/>
      <c r="Q16" s="256"/>
      <c r="R16" s="255"/>
      <c r="S16" s="256"/>
      <c r="T16" s="255"/>
      <c r="U16" s="256"/>
      <c r="V16" s="255"/>
      <c r="W16" s="256"/>
      <c r="X16" s="255"/>
      <c r="Y16" s="260"/>
      <c r="Z16" s="183">
        <v>0.28000000000000003</v>
      </c>
      <c r="AA16" s="181"/>
      <c r="AB16" s="181"/>
      <c r="AC16" s="183">
        <v>0.02</v>
      </c>
      <c r="AD16" s="181"/>
      <c r="AE16" s="181"/>
      <c r="AF16" s="183">
        <v>6.0999999999999999E-2</v>
      </c>
      <c r="AG16" s="181"/>
      <c r="AH16" s="181"/>
      <c r="AI16" s="183">
        <v>0.05</v>
      </c>
      <c r="AJ16" s="181"/>
      <c r="AK16" s="181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  <c r="IU16" s="146"/>
      <c r="IV16" s="146"/>
    </row>
    <row r="17" spans="1:256" s="147" customFormat="1" x14ac:dyDescent="0.2">
      <c r="A17" s="184" t="s">
        <v>222</v>
      </c>
      <c r="B17" s="261"/>
      <c r="C17" s="262"/>
      <c r="D17" s="261"/>
      <c r="E17" s="262"/>
      <c r="F17" s="261"/>
      <c r="G17" s="262"/>
      <c r="H17" s="261"/>
      <c r="I17" s="262"/>
      <c r="J17" s="261"/>
      <c r="K17" s="262"/>
      <c r="L17" s="261"/>
      <c r="M17" s="262"/>
      <c r="N17" s="261"/>
      <c r="O17" s="262"/>
      <c r="P17" s="261"/>
      <c r="Q17" s="262"/>
      <c r="R17" s="261"/>
      <c r="S17" s="262"/>
      <c r="T17" s="261"/>
      <c r="U17" s="262"/>
      <c r="V17" s="261"/>
      <c r="W17" s="262"/>
      <c r="X17" s="261"/>
      <c r="Y17" s="263"/>
      <c r="Z17" s="185">
        <v>0.15</v>
      </c>
      <c r="AA17" s="186"/>
      <c r="AB17" s="186"/>
      <c r="AC17" s="185">
        <v>0.02</v>
      </c>
      <c r="AD17" s="186"/>
      <c r="AE17" s="186"/>
      <c r="AF17" s="185">
        <v>1E-3</v>
      </c>
      <c r="AG17" s="186"/>
      <c r="AH17" s="186"/>
      <c r="AI17" s="185">
        <v>0.01</v>
      </c>
      <c r="AJ17" s="186"/>
      <c r="AK17" s="18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  <c r="IR17" s="146"/>
      <c r="IS17" s="146"/>
      <c r="IT17" s="146"/>
      <c r="IU17" s="146"/>
      <c r="IV17" s="146"/>
    </row>
    <row r="18" spans="1:256" s="147" customFormat="1" x14ac:dyDescent="0.2">
      <c r="A18" s="178" t="s">
        <v>223</v>
      </c>
      <c r="B18" s="255"/>
      <c r="C18" s="256"/>
      <c r="D18" s="255"/>
      <c r="E18" s="256"/>
      <c r="F18" s="255"/>
      <c r="G18" s="256"/>
      <c r="H18" s="255"/>
      <c r="I18" s="256"/>
      <c r="J18" s="255"/>
      <c r="K18" s="256"/>
      <c r="L18" s="255"/>
      <c r="M18" s="256"/>
      <c r="N18" s="255"/>
      <c r="O18" s="256"/>
      <c r="P18" s="255"/>
      <c r="Q18" s="256"/>
      <c r="R18" s="255"/>
      <c r="S18" s="256"/>
      <c r="T18" s="255"/>
      <c r="U18" s="256"/>
      <c r="V18" s="255"/>
      <c r="W18" s="256"/>
      <c r="X18" s="255"/>
      <c r="Y18" s="260"/>
      <c r="Z18" s="183">
        <v>0.04</v>
      </c>
      <c r="AA18" s="181"/>
      <c r="AB18" s="181"/>
      <c r="AC18" s="183">
        <v>0.03</v>
      </c>
      <c r="AD18" s="181"/>
      <c r="AE18" s="181"/>
      <c r="AF18" s="183">
        <v>1.6E-2</v>
      </c>
      <c r="AG18" s="181"/>
      <c r="AH18" s="181"/>
      <c r="AI18" s="185">
        <v>0.05</v>
      </c>
      <c r="AJ18" s="181"/>
      <c r="AK18" s="181"/>
    </row>
    <row r="19" spans="1:256" s="147" customFormat="1" x14ac:dyDescent="0.2">
      <c r="A19" s="178" t="s">
        <v>224</v>
      </c>
      <c r="B19" s="255"/>
      <c r="C19" s="256"/>
      <c r="D19" s="255"/>
      <c r="E19" s="256"/>
      <c r="F19" s="255"/>
      <c r="G19" s="256"/>
      <c r="H19" s="255"/>
      <c r="I19" s="256"/>
      <c r="J19" s="255"/>
      <c r="K19" s="256"/>
      <c r="L19" s="255"/>
      <c r="M19" s="256"/>
      <c r="N19" s="255"/>
      <c r="O19" s="256"/>
      <c r="P19" s="255"/>
      <c r="Q19" s="256"/>
      <c r="R19" s="255"/>
      <c r="S19" s="256"/>
      <c r="T19" s="255"/>
      <c r="U19" s="256"/>
      <c r="V19" s="255"/>
      <c r="W19" s="256"/>
      <c r="X19" s="255"/>
      <c r="Y19" s="260"/>
      <c r="Z19" s="183">
        <v>2.0500000000000001E-2</v>
      </c>
      <c r="AA19" s="181"/>
      <c r="AB19" s="181"/>
      <c r="AC19" s="183">
        <v>0.26</v>
      </c>
      <c r="AD19" s="181"/>
      <c r="AE19" s="181"/>
      <c r="AF19" s="183">
        <v>0.22700000000000001</v>
      </c>
      <c r="AG19" s="181"/>
      <c r="AH19" s="181"/>
      <c r="AI19" s="183">
        <v>0.32</v>
      </c>
      <c r="AJ19" s="181"/>
      <c r="AK19" s="181"/>
    </row>
    <row r="20" spans="1:256" s="147" customFormat="1" x14ac:dyDescent="0.2">
      <c r="A20" s="178" t="s">
        <v>225</v>
      </c>
      <c r="B20" s="255"/>
      <c r="C20" s="256"/>
      <c r="D20" s="255"/>
      <c r="E20" s="256"/>
      <c r="F20" s="255"/>
      <c r="G20" s="256"/>
      <c r="H20" s="255"/>
      <c r="I20" s="256"/>
      <c r="J20" s="255"/>
      <c r="K20" s="256"/>
      <c r="L20" s="255"/>
      <c r="M20" s="256"/>
      <c r="N20" s="255"/>
      <c r="O20" s="256"/>
      <c r="P20" s="255"/>
      <c r="Q20" s="256"/>
      <c r="R20" s="255"/>
      <c r="S20" s="256"/>
      <c r="T20" s="255"/>
      <c r="U20" s="256"/>
      <c r="V20" s="255"/>
      <c r="W20" s="256"/>
      <c r="X20" s="255"/>
      <c r="Y20" s="260"/>
      <c r="Z20" s="183">
        <v>0.06</v>
      </c>
      <c r="AA20" s="181"/>
      <c r="AB20" s="181"/>
      <c r="AC20" s="183">
        <v>0</v>
      </c>
      <c r="AD20" s="181"/>
      <c r="AE20" s="181"/>
      <c r="AF20" s="183">
        <v>0</v>
      </c>
      <c r="AG20" s="181"/>
      <c r="AH20" s="181"/>
      <c r="AI20" s="183">
        <v>0</v>
      </c>
      <c r="AJ20" s="181"/>
      <c r="AK20" s="181"/>
    </row>
    <row r="21" spans="1:256" s="147" customFormat="1" x14ac:dyDescent="0.2">
      <c r="A21" s="178" t="s">
        <v>226</v>
      </c>
      <c r="B21" s="255"/>
      <c r="C21" s="256"/>
      <c r="D21" s="255"/>
      <c r="E21" s="256"/>
      <c r="F21" s="255"/>
      <c r="G21" s="256"/>
      <c r="H21" s="255"/>
      <c r="I21" s="256"/>
      <c r="J21" s="255"/>
      <c r="K21" s="256"/>
      <c r="L21" s="255"/>
      <c r="M21" s="256"/>
      <c r="N21" s="255"/>
      <c r="O21" s="256"/>
      <c r="P21" s="255"/>
      <c r="Q21" s="256"/>
      <c r="R21" s="255"/>
      <c r="S21" s="256"/>
      <c r="T21" s="255"/>
      <c r="U21" s="256"/>
      <c r="V21" s="255"/>
      <c r="W21" s="256"/>
      <c r="X21" s="255"/>
      <c r="Y21" s="260"/>
      <c r="Z21" s="183">
        <v>0.04</v>
      </c>
      <c r="AA21" s="181"/>
      <c r="AB21" s="181"/>
      <c r="AC21" s="183">
        <v>0.04</v>
      </c>
      <c r="AD21" s="181"/>
      <c r="AE21" s="181"/>
      <c r="AF21" s="183" t="s">
        <v>227</v>
      </c>
      <c r="AG21" s="181"/>
      <c r="AH21" s="181"/>
      <c r="AI21" s="183">
        <v>0.04</v>
      </c>
      <c r="AJ21" s="181"/>
      <c r="AK21" s="181"/>
    </row>
    <row r="22" spans="1:256" s="147" customFormat="1" x14ac:dyDescent="0.2">
      <c r="A22" s="178" t="s">
        <v>228</v>
      </c>
      <c r="B22" s="255"/>
      <c r="C22" s="256"/>
      <c r="D22" s="255"/>
      <c r="E22" s="256"/>
      <c r="F22" s="255"/>
      <c r="G22" s="256"/>
      <c r="H22" s="255"/>
      <c r="I22" s="256"/>
      <c r="J22" s="255"/>
      <c r="K22" s="256"/>
      <c r="L22" s="255"/>
      <c r="M22" s="256"/>
      <c r="N22" s="255"/>
      <c r="O22" s="256"/>
      <c r="P22" s="255"/>
      <c r="Q22" s="256"/>
      <c r="R22" s="255"/>
      <c r="S22" s="256"/>
      <c r="T22" s="179"/>
      <c r="U22" s="180"/>
      <c r="V22" s="255"/>
      <c r="W22" s="256"/>
      <c r="X22" s="255"/>
      <c r="Y22" s="260"/>
      <c r="Z22" s="183">
        <v>0.05</v>
      </c>
      <c r="AA22" s="181"/>
      <c r="AB22" s="181"/>
      <c r="AC22" s="183">
        <v>0.03</v>
      </c>
      <c r="AD22" s="181"/>
      <c r="AE22" s="181"/>
      <c r="AF22" s="183">
        <v>3.1E-2</v>
      </c>
      <c r="AG22" s="181"/>
      <c r="AH22" s="181"/>
      <c r="AI22" s="183">
        <v>0.06</v>
      </c>
      <c r="AJ22" s="181"/>
      <c r="AK22" s="181"/>
    </row>
    <row r="23" spans="1:256" s="147" customFormat="1" x14ac:dyDescent="0.2">
      <c r="A23" s="184" t="s">
        <v>229</v>
      </c>
      <c r="B23" s="261"/>
      <c r="C23" s="262"/>
      <c r="D23" s="261"/>
      <c r="E23" s="262"/>
      <c r="F23" s="261"/>
      <c r="G23" s="262"/>
      <c r="H23" s="261"/>
      <c r="I23" s="262"/>
      <c r="J23" s="261"/>
      <c r="K23" s="262"/>
      <c r="L23" s="261"/>
      <c r="M23" s="262"/>
      <c r="N23" s="261"/>
      <c r="O23" s="262"/>
      <c r="P23" s="261"/>
      <c r="Q23" s="262"/>
      <c r="R23" s="261"/>
      <c r="S23" s="262"/>
      <c r="T23" s="261"/>
      <c r="U23" s="262"/>
      <c r="V23" s="261"/>
      <c r="W23" s="262"/>
      <c r="X23" s="261"/>
      <c r="Y23" s="263"/>
      <c r="Z23" s="185">
        <v>4.1000000000000002E-2</v>
      </c>
      <c r="AA23" s="186"/>
      <c r="AB23" s="186"/>
      <c r="AC23" s="185">
        <v>0.03</v>
      </c>
      <c r="AD23" s="186"/>
      <c r="AE23" s="186"/>
      <c r="AF23" s="185">
        <v>2.9000000000000001E-2</v>
      </c>
      <c r="AG23" s="186"/>
      <c r="AH23" s="186"/>
      <c r="AI23" s="185">
        <v>0.05</v>
      </c>
      <c r="AJ23" s="186"/>
      <c r="AK23" s="186"/>
    </row>
    <row r="24" spans="1:256" s="147" customFormat="1" x14ac:dyDescent="0.2">
      <c r="A24" s="187"/>
      <c r="B24" s="188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</row>
    <row r="25" spans="1:256" s="144" customFormat="1" x14ac:dyDescent="0.25">
      <c r="A25" s="266" t="s">
        <v>230</v>
      </c>
      <c r="B25" s="191" t="str">
        <f>B$4</f>
        <v>26-31-jul-24</v>
      </c>
      <c r="C25" s="176"/>
      <c r="D25" s="191">
        <f>D$4</f>
        <v>45505</v>
      </c>
      <c r="E25" s="176"/>
      <c r="F25" s="191">
        <f>F$4</f>
        <v>45536</v>
      </c>
      <c r="G25" s="176"/>
      <c r="H25" s="191" t="str">
        <f>H$4</f>
        <v>Meta Parcial</v>
      </c>
      <c r="I25" s="176"/>
      <c r="J25" s="191" t="str">
        <f>J$4</f>
        <v>01-25-Out-24</v>
      </c>
      <c r="K25" s="176"/>
      <c r="L25" s="191" t="str">
        <f>L$4</f>
        <v>Meta Parcial</v>
      </c>
      <c r="M25" s="176"/>
      <c r="N25" s="191" t="str">
        <f>N$4</f>
        <v>26-31-Out-24</v>
      </c>
      <c r="O25" s="176"/>
      <c r="P25" s="191" t="str">
        <f>P$4</f>
        <v>Meta Mensal</v>
      </c>
      <c r="Q25" s="176"/>
      <c r="R25" s="191">
        <f>R$4</f>
        <v>45566</v>
      </c>
      <c r="S25" s="176"/>
      <c r="T25" s="191">
        <f>T$4</f>
        <v>45597</v>
      </c>
      <c r="U25" s="176"/>
      <c r="V25" s="191">
        <f>V$4</f>
        <v>45627</v>
      </c>
      <c r="W25" s="176"/>
      <c r="X25" s="191">
        <f>X$4</f>
        <v>45658</v>
      </c>
      <c r="Y25" s="176"/>
      <c r="Z25" s="191">
        <f>Z$5</f>
        <v>45689</v>
      </c>
      <c r="AA25" s="191"/>
      <c r="AB25" s="176"/>
      <c r="AC25" s="191">
        <f>AC$5</f>
        <v>45717</v>
      </c>
      <c r="AD25" s="191"/>
      <c r="AE25" s="176"/>
      <c r="AF25" s="191">
        <f>AF$5</f>
        <v>45748</v>
      </c>
      <c r="AG25" s="191"/>
      <c r="AH25" s="176"/>
      <c r="AI25" s="191">
        <f>AI$5</f>
        <v>45778</v>
      </c>
      <c r="AJ25" s="191"/>
      <c r="AK25" s="176"/>
    </row>
    <row r="26" spans="1:256" s="186" customFormat="1" x14ac:dyDescent="0.25">
      <c r="A26" s="267"/>
      <c r="B26" s="192"/>
      <c r="C26" s="193"/>
      <c r="D26" s="192"/>
      <c r="E26" s="193"/>
      <c r="F26" s="192" t="s">
        <v>231</v>
      </c>
      <c r="G26" s="193" t="s">
        <v>232</v>
      </c>
      <c r="H26" s="192" t="s">
        <v>231</v>
      </c>
      <c r="I26" s="193" t="s">
        <v>232</v>
      </c>
      <c r="J26" s="192" t="s">
        <v>231</v>
      </c>
      <c r="K26" s="193" t="s">
        <v>232</v>
      </c>
      <c r="L26" s="192" t="s">
        <v>231</v>
      </c>
      <c r="M26" s="193" t="s">
        <v>232</v>
      </c>
      <c r="N26" s="192" t="s">
        <v>231</v>
      </c>
      <c r="O26" s="193" t="s">
        <v>232</v>
      </c>
      <c r="P26" s="192" t="s">
        <v>231</v>
      </c>
      <c r="Q26" s="193" t="s">
        <v>232</v>
      </c>
      <c r="R26" s="192" t="s">
        <v>231</v>
      </c>
      <c r="S26" s="193" t="s">
        <v>232</v>
      </c>
      <c r="T26" s="192" t="s">
        <v>231</v>
      </c>
      <c r="U26" s="193" t="s">
        <v>232</v>
      </c>
      <c r="V26" s="192" t="s">
        <v>231</v>
      </c>
      <c r="W26" s="193" t="s">
        <v>232</v>
      </c>
      <c r="X26" s="192" t="s">
        <v>231</v>
      </c>
      <c r="Y26" s="193" t="s">
        <v>232</v>
      </c>
      <c r="Z26" s="192" t="s">
        <v>233</v>
      </c>
      <c r="AA26" s="192" t="s">
        <v>234</v>
      </c>
      <c r="AB26" s="193" t="s">
        <v>235</v>
      </c>
      <c r="AC26" s="192" t="s">
        <v>233</v>
      </c>
      <c r="AD26" s="192" t="s">
        <v>234</v>
      </c>
      <c r="AE26" s="193" t="s">
        <v>235</v>
      </c>
      <c r="AF26" s="192" t="s">
        <v>233</v>
      </c>
      <c r="AG26" s="192" t="s">
        <v>234</v>
      </c>
      <c r="AH26" s="193" t="s">
        <v>235</v>
      </c>
      <c r="AI26" s="192" t="s">
        <v>233</v>
      </c>
      <c r="AJ26" s="192" t="s">
        <v>234</v>
      </c>
      <c r="AK26" s="193" t="s">
        <v>235</v>
      </c>
    </row>
    <row r="27" spans="1:256" s="147" customFormat="1" x14ac:dyDescent="0.2">
      <c r="A27" s="178" t="s">
        <v>102</v>
      </c>
      <c r="B27" s="194">
        <v>0</v>
      </c>
      <c r="C27" s="195">
        <v>0</v>
      </c>
      <c r="D27" s="194">
        <v>0</v>
      </c>
      <c r="E27" s="195">
        <v>0</v>
      </c>
      <c r="F27" s="194">
        <v>0</v>
      </c>
      <c r="G27" s="195">
        <v>0</v>
      </c>
      <c r="H27" s="194"/>
      <c r="I27" s="195"/>
      <c r="J27" s="194"/>
      <c r="K27" s="195"/>
      <c r="L27" s="194"/>
      <c r="M27" s="195"/>
      <c r="N27" s="194"/>
      <c r="O27" s="195"/>
      <c r="P27" s="194"/>
      <c r="Q27" s="195"/>
      <c r="R27" s="194">
        <v>0</v>
      </c>
      <c r="S27" s="195">
        <v>0</v>
      </c>
      <c r="T27" s="194">
        <v>0</v>
      </c>
      <c r="U27" s="195">
        <v>0</v>
      </c>
      <c r="V27" s="194">
        <v>0</v>
      </c>
      <c r="W27" s="195">
        <v>0</v>
      </c>
      <c r="X27" s="194">
        <v>0</v>
      </c>
      <c r="Y27" s="195">
        <v>0</v>
      </c>
      <c r="Z27" s="194">
        <v>0</v>
      </c>
      <c r="AA27" s="194">
        <v>0</v>
      </c>
      <c r="AB27" s="195">
        <v>0</v>
      </c>
      <c r="AC27" s="194">
        <v>0</v>
      </c>
      <c r="AD27" s="194">
        <v>0</v>
      </c>
      <c r="AE27" s="195">
        <v>0</v>
      </c>
      <c r="AF27" s="194">
        <v>0</v>
      </c>
      <c r="AG27" s="194">
        <v>0</v>
      </c>
      <c r="AH27" s="195">
        <v>0</v>
      </c>
      <c r="AI27" s="194">
        <v>0</v>
      </c>
      <c r="AJ27" s="194">
        <v>0</v>
      </c>
      <c r="AK27" s="195">
        <v>0</v>
      </c>
    </row>
    <row r="28" spans="1:256" s="147" customFormat="1" x14ac:dyDescent="0.2">
      <c r="A28" s="178" t="s">
        <v>103</v>
      </c>
      <c r="B28" s="194">
        <v>0</v>
      </c>
      <c r="C28" s="195">
        <v>0</v>
      </c>
      <c r="D28" s="194">
        <v>0</v>
      </c>
      <c r="E28" s="195">
        <v>0</v>
      </c>
      <c r="F28" s="194">
        <v>0</v>
      </c>
      <c r="G28" s="195">
        <v>0</v>
      </c>
      <c r="H28" s="194"/>
      <c r="I28" s="195"/>
      <c r="J28" s="194"/>
      <c r="K28" s="195"/>
      <c r="L28" s="194"/>
      <c r="M28" s="195"/>
      <c r="N28" s="194"/>
      <c r="O28" s="195"/>
      <c r="P28" s="194"/>
      <c r="Q28" s="195"/>
      <c r="R28" s="194">
        <v>1</v>
      </c>
      <c r="S28" s="195">
        <v>0</v>
      </c>
      <c r="T28" s="194">
        <v>0.8</v>
      </c>
      <c r="U28" s="195">
        <v>0</v>
      </c>
      <c r="V28" s="194">
        <v>1</v>
      </c>
      <c r="W28" s="195">
        <v>0</v>
      </c>
      <c r="X28" s="194">
        <v>0</v>
      </c>
      <c r="Y28" s="195">
        <v>0</v>
      </c>
      <c r="Z28" s="194">
        <v>0</v>
      </c>
      <c r="AA28" s="194">
        <v>0.8</v>
      </c>
      <c r="AB28" s="195">
        <v>0</v>
      </c>
      <c r="AC28" s="194">
        <v>1</v>
      </c>
      <c r="AD28" s="194">
        <v>0</v>
      </c>
      <c r="AE28" s="195">
        <v>1</v>
      </c>
      <c r="AF28" s="194">
        <v>1</v>
      </c>
      <c r="AG28" s="194">
        <v>0</v>
      </c>
      <c r="AH28" s="195">
        <v>1</v>
      </c>
      <c r="AI28" s="194">
        <v>0.8</v>
      </c>
      <c r="AJ28" s="194">
        <v>0</v>
      </c>
      <c r="AK28" s="195">
        <v>0.8</v>
      </c>
    </row>
    <row r="29" spans="1:256" s="147" customFormat="1" x14ac:dyDescent="0.2">
      <c r="A29" s="178" t="s">
        <v>104</v>
      </c>
      <c r="B29" s="194">
        <v>0</v>
      </c>
      <c r="C29" s="195">
        <v>0</v>
      </c>
      <c r="D29" s="194">
        <v>0.42</v>
      </c>
      <c r="E29" s="195">
        <v>0</v>
      </c>
      <c r="F29" s="194">
        <v>0.48</v>
      </c>
      <c r="G29" s="195">
        <v>0.13</v>
      </c>
      <c r="H29" s="194"/>
      <c r="I29" s="195"/>
      <c r="J29" s="194"/>
      <c r="K29" s="195"/>
      <c r="L29" s="194"/>
      <c r="M29" s="195"/>
      <c r="N29" s="194"/>
      <c r="O29" s="195"/>
      <c r="P29" s="194"/>
      <c r="Q29" s="195"/>
      <c r="R29" s="194">
        <v>1</v>
      </c>
      <c r="S29" s="195">
        <v>1</v>
      </c>
      <c r="T29" s="194">
        <v>0</v>
      </c>
      <c r="U29" s="195">
        <v>0</v>
      </c>
      <c r="V29" s="194">
        <v>0</v>
      </c>
      <c r="W29" s="195">
        <v>0</v>
      </c>
      <c r="X29" s="194">
        <v>0</v>
      </c>
      <c r="Y29" s="195">
        <v>0</v>
      </c>
      <c r="Z29" s="194">
        <v>0</v>
      </c>
      <c r="AA29" s="194">
        <v>0</v>
      </c>
      <c r="AB29" s="195">
        <v>0</v>
      </c>
      <c r="AC29" s="194">
        <v>0</v>
      </c>
      <c r="AD29" s="194">
        <v>0</v>
      </c>
      <c r="AE29" s="195">
        <v>0</v>
      </c>
      <c r="AF29" s="194">
        <v>0</v>
      </c>
      <c r="AG29" s="194">
        <v>0</v>
      </c>
      <c r="AH29" s="195">
        <v>0</v>
      </c>
      <c r="AI29" s="194">
        <v>0</v>
      </c>
      <c r="AJ29" s="194">
        <v>0</v>
      </c>
      <c r="AK29" s="195">
        <v>0</v>
      </c>
    </row>
    <row r="30" spans="1:256" s="147" customFormat="1" x14ac:dyDescent="0.2">
      <c r="A30" s="178" t="s">
        <v>105</v>
      </c>
      <c r="B30" s="194">
        <v>0</v>
      </c>
      <c r="C30" s="195">
        <v>0</v>
      </c>
      <c r="D30" s="194">
        <v>0</v>
      </c>
      <c r="E30" s="195">
        <v>0</v>
      </c>
      <c r="F30" s="194">
        <v>0</v>
      </c>
      <c r="G30" s="195">
        <v>0</v>
      </c>
      <c r="H30" s="194"/>
      <c r="I30" s="195"/>
      <c r="J30" s="194"/>
      <c r="K30" s="195"/>
      <c r="L30" s="194"/>
      <c r="M30" s="195"/>
      <c r="N30" s="194"/>
      <c r="O30" s="195"/>
      <c r="P30" s="194"/>
      <c r="Q30" s="195"/>
      <c r="R30" s="194">
        <v>0</v>
      </c>
      <c r="S30" s="195">
        <v>0</v>
      </c>
      <c r="T30" s="194">
        <v>1</v>
      </c>
      <c r="U30" s="195">
        <v>0</v>
      </c>
      <c r="V30" s="194">
        <v>0.95</v>
      </c>
      <c r="W30" s="194">
        <v>0.95</v>
      </c>
      <c r="X30" s="194">
        <v>0</v>
      </c>
      <c r="Y30" s="195">
        <v>0</v>
      </c>
      <c r="Z30" s="194">
        <v>0.4</v>
      </c>
      <c r="AA30" s="194">
        <v>0</v>
      </c>
      <c r="AB30" s="195">
        <v>0.33</v>
      </c>
      <c r="AC30" s="194">
        <v>1</v>
      </c>
      <c r="AD30" s="194">
        <v>0</v>
      </c>
      <c r="AE30" s="195">
        <v>1</v>
      </c>
      <c r="AF30" s="194">
        <v>0.71</v>
      </c>
      <c r="AG30" s="194">
        <v>0</v>
      </c>
      <c r="AH30" s="195">
        <v>0.71</v>
      </c>
      <c r="AI30" s="194">
        <v>1</v>
      </c>
      <c r="AJ30" s="194">
        <v>0</v>
      </c>
      <c r="AK30" s="195">
        <v>1</v>
      </c>
    </row>
    <row r="31" spans="1:256" s="147" customFormat="1" x14ac:dyDescent="0.2">
      <c r="A31" s="178" t="s">
        <v>106</v>
      </c>
      <c r="B31" s="194">
        <v>0.67</v>
      </c>
      <c r="C31" s="195">
        <v>0</v>
      </c>
      <c r="D31" s="194">
        <v>0</v>
      </c>
      <c r="E31" s="195">
        <v>0</v>
      </c>
      <c r="F31" s="194">
        <v>0</v>
      </c>
      <c r="G31" s="195">
        <v>0</v>
      </c>
      <c r="H31" s="194"/>
      <c r="I31" s="195"/>
      <c r="J31" s="194"/>
      <c r="K31" s="195"/>
      <c r="L31" s="194"/>
      <c r="M31" s="195"/>
      <c r="N31" s="194"/>
      <c r="O31" s="195"/>
      <c r="P31" s="194"/>
      <c r="Q31" s="195"/>
      <c r="R31" s="194">
        <v>0</v>
      </c>
      <c r="S31" s="195">
        <v>0</v>
      </c>
      <c r="T31" s="194">
        <v>0.81</v>
      </c>
      <c r="U31" s="195">
        <v>0.222</v>
      </c>
      <c r="V31" s="194">
        <v>1</v>
      </c>
      <c r="W31" s="195">
        <v>0</v>
      </c>
      <c r="X31" s="194">
        <v>0</v>
      </c>
      <c r="Y31" s="195">
        <v>0</v>
      </c>
      <c r="Z31" s="194">
        <v>0</v>
      </c>
      <c r="AA31" s="194">
        <v>0</v>
      </c>
      <c r="AB31" s="195">
        <v>0</v>
      </c>
      <c r="AC31" s="194">
        <v>0</v>
      </c>
      <c r="AD31" s="194">
        <v>0</v>
      </c>
      <c r="AE31" s="195">
        <v>0</v>
      </c>
      <c r="AF31" s="194">
        <v>0</v>
      </c>
      <c r="AG31" s="194">
        <v>0</v>
      </c>
      <c r="AH31" s="195">
        <v>0</v>
      </c>
      <c r="AI31" s="194">
        <v>0.75</v>
      </c>
      <c r="AJ31" s="194">
        <v>0.05</v>
      </c>
      <c r="AK31" s="195">
        <v>0.35</v>
      </c>
    </row>
    <row r="32" spans="1:256" s="147" customFormat="1" x14ac:dyDescent="0.2">
      <c r="A32" s="178" t="s">
        <v>107</v>
      </c>
      <c r="B32" s="194">
        <v>0</v>
      </c>
      <c r="C32" s="195">
        <v>0</v>
      </c>
      <c r="D32" s="194">
        <v>0</v>
      </c>
      <c r="E32" s="195">
        <v>0.41</v>
      </c>
      <c r="F32" s="194">
        <v>0</v>
      </c>
      <c r="G32" s="195">
        <v>0</v>
      </c>
      <c r="H32" s="194"/>
      <c r="I32" s="195"/>
      <c r="J32" s="194"/>
      <c r="K32" s="195"/>
      <c r="L32" s="194"/>
      <c r="M32" s="195"/>
      <c r="N32" s="194"/>
      <c r="O32" s="195"/>
      <c r="P32" s="194"/>
      <c r="Q32" s="195"/>
      <c r="R32" s="194">
        <v>0.03</v>
      </c>
      <c r="S32" s="195">
        <v>0</v>
      </c>
      <c r="T32" s="194">
        <v>0.09</v>
      </c>
      <c r="U32" s="195">
        <v>0</v>
      </c>
      <c r="V32" s="194">
        <v>0.03</v>
      </c>
      <c r="W32" s="195">
        <v>1.4999999999999999E-2</v>
      </c>
      <c r="X32" s="194">
        <v>0.05</v>
      </c>
      <c r="Y32" s="195">
        <v>0</v>
      </c>
      <c r="Z32" s="194">
        <v>0.26</v>
      </c>
      <c r="AA32" s="194">
        <v>0</v>
      </c>
      <c r="AB32" s="195">
        <v>0.08</v>
      </c>
      <c r="AC32" s="194">
        <v>0.66</v>
      </c>
      <c r="AD32" s="194">
        <v>0</v>
      </c>
      <c r="AE32" s="195">
        <v>0</v>
      </c>
      <c r="AF32" s="194">
        <v>0.68</v>
      </c>
      <c r="AG32" s="194">
        <v>0</v>
      </c>
      <c r="AH32" s="195">
        <v>0.2</v>
      </c>
      <c r="AI32" s="194">
        <v>0.16</v>
      </c>
      <c r="AJ32" s="194">
        <v>0.03</v>
      </c>
      <c r="AK32" s="195">
        <v>0.06</v>
      </c>
    </row>
    <row r="33" spans="1:37" s="147" customFormat="1" x14ac:dyDescent="0.2">
      <c r="A33" s="178" t="s">
        <v>108</v>
      </c>
      <c r="B33" s="194">
        <v>0</v>
      </c>
      <c r="C33" s="195">
        <v>0</v>
      </c>
      <c r="D33" s="194">
        <v>0.2</v>
      </c>
      <c r="E33" s="195">
        <v>0</v>
      </c>
      <c r="F33" s="194">
        <v>0.08</v>
      </c>
      <c r="G33" s="195">
        <v>0</v>
      </c>
      <c r="H33" s="194"/>
      <c r="I33" s="195"/>
      <c r="J33" s="194"/>
      <c r="K33" s="195"/>
      <c r="L33" s="194"/>
      <c r="M33" s="195"/>
      <c r="N33" s="194"/>
      <c r="O33" s="195"/>
      <c r="P33" s="194"/>
      <c r="Q33" s="195"/>
      <c r="R33" s="194">
        <v>0.08</v>
      </c>
      <c r="S33" s="195">
        <v>6.0000000000000001E-3</v>
      </c>
      <c r="T33" s="194">
        <v>0.11</v>
      </c>
      <c r="U33" s="195">
        <v>0</v>
      </c>
      <c r="V33" s="194">
        <v>0.1</v>
      </c>
      <c r="W33" s="195">
        <v>0.05</v>
      </c>
      <c r="X33" s="194">
        <v>0</v>
      </c>
      <c r="Y33" s="195">
        <v>0</v>
      </c>
      <c r="Z33" s="194">
        <v>0.4</v>
      </c>
      <c r="AA33" s="194">
        <v>0</v>
      </c>
      <c r="AB33" s="195">
        <v>0.45</v>
      </c>
      <c r="AC33" s="194">
        <v>0.72899999999999998</v>
      </c>
      <c r="AD33" s="194">
        <v>0.17</v>
      </c>
      <c r="AE33" s="195">
        <v>0.68</v>
      </c>
      <c r="AF33" s="194">
        <v>0.59</v>
      </c>
      <c r="AG33" s="194">
        <v>0</v>
      </c>
      <c r="AH33" s="195">
        <v>0.55000000000000004</v>
      </c>
      <c r="AI33" s="194">
        <v>0.5</v>
      </c>
      <c r="AJ33" s="194">
        <v>0</v>
      </c>
      <c r="AK33" s="195">
        <v>0.46</v>
      </c>
    </row>
    <row r="34" spans="1:37" s="147" customFormat="1" x14ac:dyDescent="0.2">
      <c r="A34" s="178" t="s">
        <v>109</v>
      </c>
      <c r="B34" s="194">
        <v>0.17</v>
      </c>
      <c r="C34" s="195">
        <v>0.3</v>
      </c>
      <c r="D34" s="194">
        <v>0.43</v>
      </c>
      <c r="E34" s="195">
        <v>0</v>
      </c>
      <c r="F34" s="194">
        <v>0</v>
      </c>
      <c r="G34" s="195">
        <v>0</v>
      </c>
      <c r="H34" s="194"/>
      <c r="I34" s="195"/>
      <c r="J34" s="194"/>
      <c r="K34" s="195"/>
      <c r="L34" s="194"/>
      <c r="M34" s="195"/>
      <c r="N34" s="194"/>
      <c r="O34" s="195"/>
      <c r="P34" s="194"/>
      <c r="Q34" s="195"/>
      <c r="R34" s="194">
        <v>0</v>
      </c>
      <c r="S34" s="195">
        <v>0</v>
      </c>
      <c r="T34" s="194">
        <v>0.16</v>
      </c>
      <c r="U34" s="195">
        <v>0</v>
      </c>
      <c r="V34" s="194">
        <v>0.08</v>
      </c>
      <c r="W34" s="195">
        <v>0</v>
      </c>
      <c r="X34" s="194">
        <v>0.54</v>
      </c>
      <c r="Y34" s="195">
        <v>0.16</v>
      </c>
      <c r="Z34" s="194">
        <v>0.13</v>
      </c>
      <c r="AA34" s="194">
        <v>0.6</v>
      </c>
      <c r="AB34" s="195">
        <v>0.33</v>
      </c>
      <c r="AC34" s="194">
        <v>0.375</v>
      </c>
      <c r="AD34" s="194">
        <v>0.36</v>
      </c>
      <c r="AE34" s="195">
        <v>0.37</v>
      </c>
      <c r="AF34" s="194">
        <v>0.33</v>
      </c>
      <c r="AG34" s="194">
        <v>0.06</v>
      </c>
      <c r="AH34" s="195">
        <v>0.23</v>
      </c>
      <c r="AI34" s="194">
        <v>0.35</v>
      </c>
      <c r="AJ34" s="194">
        <v>0</v>
      </c>
      <c r="AK34" s="195">
        <v>0.15</v>
      </c>
    </row>
    <row r="35" spans="1:37" s="147" customFormat="1" x14ac:dyDescent="0.2">
      <c r="A35" s="178" t="s">
        <v>110</v>
      </c>
      <c r="B35" s="194">
        <v>0</v>
      </c>
      <c r="C35" s="195">
        <v>0</v>
      </c>
      <c r="D35" s="194">
        <v>0.89</v>
      </c>
      <c r="E35" s="195">
        <v>0</v>
      </c>
      <c r="F35" s="194">
        <v>0.1</v>
      </c>
      <c r="G35" s="195">
        <v>0</v>
      </c>
      <c r="H35" s="194"/>
      <c r="I35" s="195"/>
      <c r="J35" s="194"/>
      <c r="K35" s="195"/>
      <c r="L35" s="194"/>
      <c r="M35" s="195"/>
      <c r="N35" s="194"/>
      <c r="O35" s="195"/>
      <c r="P35" s="194"/>
      <c r="Q35" s="195"/>
      <c r="R35" s="194">
        <v>0</v>
      </c>
      <c r="S35" s="195">
        <v>0</v>
      </c>
      <c r="T35" s="194">
        <v>0</v>
      </c>
      <c r="U35" s="195">
        <v>0</v>
      </c>
      <c r="V35" s="194">
        <v>0</v>
      </c>
      <c r="W35" s="195">
        <v>0</v>
      </c>
      <c r="X35" s="194">
        <v>0.08</v>
      </c>
      <c r="Y35" s="195">
        <v>0.3</v>
      </c>
      <c r="Z35" s="194">
        <v>0.75</v>
      </c>
      <c r="AA35" s="194">
        <v>0.25</v>
      </c>
      <c r="AB35" s="195">
        <v>0.5</v>
      </c>
      <c r="AC35" s="194">
        <v>0.75</v>
      </c>
      <c r="AD35" s="194">
        <v>0</v>
      </c>
      <c r="AE35" s="195">
        <v>0.5</v>
      </c>
      <c r="AF35" s="194">
        <v>0.13</v>
      </c>
      <c r="AG35" s="194">
        <v>0</v>
      </c>
      <c r="AH35" s="195">
        <v>0.08</v>
      </c>
      <c r="AI35" s="194">
        <v>0.67</v>
      </c>
      <c r="AJ35" s="194">
        <v>0</v>
      </c>
      <c r="AK35" s="195">
        <v>0.22</v>
      </c>
    </row>
    <row r="36" spans="1:37" s="147" customFormat="1" x14ac:dyDescent="0.2">
      <c r="A36" s="178" t="s">
        <v>111</v>
      </c>
      <c r="B36" s="194">
        <v>0</v>
      </c>
      <c r="C36" s="195">
        <v>0</v>
      </c>
      <c r="D36" s="194">
        <v>0</v>
      </c>
      <c r="E36" s="195">
        <v>0</v>
      </c>
      <c r="F36" s="194">
        <v>0</v>
      </c>
      <c r="G36" s="195">
        <v>0</v>
      </c>
      <c r="H36" s="194"/>
      <c r="I36" s="195"/>
      <c r="J36" s="194"/>
      <c r="K36" s="195"/>
      <c r="L36" s="194"/>
      <c r="M36" s="195"/>
      <c r="N36" s="194"/>
      <c r="O36" s="195"/>
      <c r="P36" s="194"/>
      <c r="Q36" s="195"/>
      <c r="R36" s="194">
        <v>0</v>
      </c>
      <c r="S36" s="195">
        <v>0</v>
      </c>
      <c r="T36" s="194">
        <v>0</v>
      </c>
      <c r="U36" s="195">
        <v>0</v>
      </c>
      <c r="V36" s="194">
        <v>0</v>
      </c>
      <c r="W36" s="195">
        <v>5.0000000000000001E-3</v>
      </c>
      <c r="X36" s="194">
        <v>0</v>
      </c>
      <c r="Y36" s="195">
        <v>0</v>
      </c>
      <c r="Z36" s="194">
        <v>0</v>
      </c>
      <c r="AA36" s="194">
        <v>0</v>
      </c>
      <c r="AB36" s="195">
        <v>0</v>
      </c>
      <c r="AC36" s="194">
        <v>0</v>
      </c>
      <c r="AD36" s="194">
        <v>0</v>
      </c>
      <c r="AE36" s="195">
        <v>0</v>
      </c>
      <c r="AF36" s="194">
        <v>0</v>
      </c>
      <c r="AG36" s="194">
        <v>0</v>
      </c>
      <c r="AH36" s="195">
        <v>0</v>
      </c>
      <c r="AI36" s="194">
        <v>0</v>
      </c>
      <c r="AJ36" s="194">
        <v>0</v>
      </c>
      <c r="AK36" s="195">
        <v>0</v>
      </c>
    </row>
    <row r="37" spans="1:37" s="147" customFormat="1" x14ac:dyDescent="0.2">
      <c r="A37" s="178" t="s">
        <v>113</v>
      </c>
      <c r="B37" s="194">
        <v>0</v>
      </c>
      <c r="C37" s="195">
        <v>0</v>
      </c>
      <c r="D37" s="194">
        <v>0</v>
      </c>
      <c r="E37" s="195">
        <v>0</v>
      </c>
      <c r="F37" s="194">
        <v>0</v>
      </c>
      <c r="G37" s="195">
        <v>0</v>
      </c>
      <c r="H37" s="194"/>
      <c r="I37" s="195"/>
      <c r="J37" s="194"/>
      <c r="K37" s="195"/>
      <c r="L37" s="194"/>
      <c r="M37" s="195"/>
      <c r="N37" s="194"/>
      <c r="O37" s="195"/>
      <c r="P37" s="194"/>
      <c r="Q37" s="195"/>
      <c r="R37" s="194">
        <v>0</v>
      </c>
      <c r="S37" s="195">
        <v>0</v>
      </c>
      <c r="T37" s="194">
        <v>0</v>
      </c>
      <c r="U37" s="195">
        <v>0</v>
      </c>
      <c r="V37" s="194">
        <v>0</v>
      </c>
      <c r="W37" s="195">
        <v>0</v>
      </c>
      <c r="X37" s="194">
        <v>0</v>
      </c>
      <c r="Y37" s="195">
        <v>0</v>
      </c>
      <c r="Z37" s="194">
        <v>0.83</v>
      </c>
      <c r="AA37" s="194">
        <v>0</v>
      </c>
      <c r="AB37" s="195">
        <v>0</v>
      </c>
      <c r="AC37" s="194">
        <v>0.61099999999999999</v>
      </c>
      <c r="AD37" s="194">
        <v>0</v>
      </c>
      <c r="AE37" s="195">
        <v>0.61</v>
      </c>
      <c r="AF37" s="194">
        <v>0.53</v>
      </c>
      <c r="AG37" s="194">
        <v>0</v>
      </c>
      <c r="AH37" s="195">
        <v>0.53</v>
      </c>
      <c r="AI37" s="194">
        <v>0.61</v>
      </c>
      <c r="AJ37" s="194">
        <v>0</v>
      </c>
      <c r="AK37" s="195">
        <v>0.61</v>
      </c>
    </row>
    <row r="38" spans="1:37" s="147" customFormat="1" x14ac:dyDescent="0.2">
      <c r="A38" s="178" t="s">
        <v>114</v>
      </c>
      <c r="B38" s="194">
        <v>0</v>
      </c>
      <c r="C38" s="195">
        <v>0</v>
      </c>
      <c r="D38" s="194">
        <v>0</v>
      </c>
      <c r="E38" s="195">
        <v>0</v>
      </c>
      <c r="F38" s="194">
        <v>0</v>
      </c>
      <c r="G38" s="195">
        <v>0</v>
      </c>
      <c r="H38" s="194"/>
      <c r="I38" s="195"/>
      <c r="J38" s="194"/>
      <c r="K38" s="195"/>
      <c r="L38" s="194"/>
      <c r="M38" s="195"/>
      <c r="N38" s="194"/>
      <c r="O38" s="195"/>
      <c r="P38" s="194"/>
      <c r="Q38" s="195"/>
      <c r="R38" s="194">
        <v>0</v>
      </c>
      <c r="S38" s="195">
        <v>0</v>
      </c>
      <c r="T38" s="194">
        <v>0</v>
      </c>
      <c r="U38" s="195">
        <v>0</v>
      </c>
      <c r="V38" s="194">
        <v>0</v>
      </c>
      <c r="W38" s="195">
        <v>0</v>
      </c>
      <c r="X38" s="194">
        <v>0</v>
      </c>
      <c r="Y38" s="195">
        <v>0</v>
      </c>
      <c r="Z38" s="194">
        <v>0</v>
      </c>
      <c r="AA38" s="194">
        <v>0</v>
      </c>
      <c r="AB38" s="195">
        <v>0</v>
      </c>
      <c r="AC38" s="194">
        <v>0</v>
      </c>
      <c r="AD38" s="194">
        <v>0</v>
      </c>
      <c r="AE38" s="195">
        <v>0</v>
      </c>
      <c r="AF38" s="194">
        <v>0</v>
      </c>
      <c r="AG38" s="194">
        <v>0</v>
      </c>
      <c r="AH38" s="195">
        <v>0</v>
      </c>
      <c r="AI38" s="194">
        <v>0.7</v>
      </c>
      <c r="AJ38" s="194">
        <v>0.8</v>
      </c>
      <c r="AK38" s="195">
        <v>0.73</v>
      </c>
    </row>
    <row r="39" spans="1:37" s="147" customFormat="1" x14ac:dyDescent="0.2">
      <c r="A39" s="178" t="s">
        <v>115</v>
      </c>
      <c r="B39" s="194">
        <v>0.3</v>
      </c>
      <c r="C39" s="195">
        <v>0.5</v>
      </c>
      <c r="D39" s="194">
        <v>0.22</v>
      </c>
      <c r="E39" s="195">
        <v>0</v>
      </c>
      <c r="F39" s="194">
        <v>0.05</v>
      </c>
      <c r="G39" s="195">
        <v>0</v>
      </c>
      <c r="H39" s="194"/>
      <c r="I39" s="195"/>
      <c r="J39" s="194"/>
      <c r="K39" s="195"/>
      <c r="L39" s="194"/>
      <c r="M39" s="195"/>
      <c r="N39" s="194"/>
      <c r="O39" s="195"/>
      <c r="P39" s="194"/>
      <c r="Q39" s="195"/>
      <c r="R39" s="194">
        <v>0.12</v>
      </c>
      <c r="S39" s="195">
        <v>5.2999999999999999E-2</v>
      </c>
      <c r="T39" s="194">
        <v>0.27</v>
      </c>
      <c r="U39" s="195">
        <v>0</v>
      </c>
      <c r="V39" s="194">
        <v>0.13</v>
      </c>
      <c r="W39" s="195">
        <v>0.06</v>
      </c>
      <c r="X39" s="194">
        <v>0</v>
      </c>
      <c r="Y39" s="195">
        <v>0</v>
      </c>
      <c r="Z39" s="194">
        <v>0.25</v>
      </c>
      <c r="AA39" s="194">
        <v>0.19</v>
      </c>
      <c r="AB39" s="195">
        <v>0.56000000000000005</v>
      </c>
      <c r="AC39" s="194">
        <v>0.67100000000000004</v>
      </c>
      <c r="AD39" s="194">
        <v>0</v>
      </c>
      <c r="AE39" s="195">
        <v>0.55000000000000004</v>
      </c>
      <c r="AF39" s="194">
        <v>0.56999999999999995</v>
      </c>
      <c r="AG39" s="194">
        <v>0.33</v>
      </c>
      <c r="AH39" s="195">
        <v>0.53</v>
      </c>
      <c r="AI39" s="194">
        <v>0.46</v>
      </c>
      <c r="AJ39" s="194">
        <v>0</v>
      </c>
      <c r="AK39" s="195">
        <v>0.35</v>
      </c>
    </row>
    <row r="40" spans="1:37" s="147" customFormat="1" x14ac:dyDescent="0.2">
      <c r="A40" s="178" t="s">
        <v>236</v>
      </c>
      <c r="B40" s="194">
        <v>0.62</v>
      </c>
      <c r="C40" s="195">
        <v>0.2</v>
      </c>
      <c r="D40" s="194">
        <v>0</v>
      </c>
      <c r="E40" s="195">
        <v>0</v>
      </c>
      <c r="F40" s="194">
        <v>0</v>
      </c>
      <c r="G40" s="195">
        <v>0</v>
      </c>
      <c r="H40" s="194"/>
      <c r="I40" s="195"/>
      <c r="J40" s="194"/>
      <c r="K40" s="195"/>
      <c r="L40" s="194"/>
      <c r="M40" s="195"/>
      <c r="N40" s="194"/>
      <c r="O40" s="195"/>
      <c r="P40" s="194"/>
      <c r="Q40" s="195"/>
      <c r="R40" s="194">
        <v>0.08</v>
      </c>
      <c r="S40" s="195">
        <v>0.01</v>
      </c>
      <c r="T40" s="194">
        <v>0.04</v>
      </c>
      <c r="U40" s="195">
        <v>0</v>
      </c>
      <c r="V40" s="194">
        <v>0</v>
      </c>
      <c r="W40" s="195">
        <v>0.02</v>
      </c>
      <c r="X40" s="194">
        <v>0.19</v>
      </c>
      <c r="Y40" s="195">
        <v>0.19</v>
      </c>
      <c r="Z40" s="194">
        <v>0.19</v>
      </c>
      <c r="AA40" s="194">
        <v>0.08</v>
      </c>
      <c r="AB40" s="195">
        <v>0.24</v>
      </c>
      <c r="AC40" s="194">
        <v>0.93100000000000005</v>
      </c>
      <c r="AD40" s="194">
        <v>0.85</v>
      </c>
      <c r="AE40" s="195">
        <v>0.92</v>
      </c>
      <c r="AF40" s="194">
        <v>1</v>
      </c>
      <c r="AG40" s="194">
        <v>0.79</v>
      </c>
      <c r="AH40" s="195">
        <v>0.97</v>
      </c>
      <c r="AI40" s="194">
        <v>0</v>
      </c>
      <c r="AJ40" s="194">
        <v>0</v>
      </c>
      <c r="AK40" s="195">
        <v>0</v>
      </c>
    </row>
    <row r="41" spans="1:37" s="147" customFormat="1" x14ac:dyDescent="0.2">
      <c r="A41" s="178" t="s">
        <v>237</v>
      </c>
      <c r="B41" s="194">
        <v>0.5</v>
      </c>
      <c r="C41" s="195">
        <v>0.33</v>
      </c>
      <c r="D41" s="194">
        <v>0.24</v>
      </c>
      <c r="E41" s="195">
        <v>0</v>
      </c>
      <c r="F41" s="194">
        <v>0.09</v>
      </c>
      <c r="G41" s="195">
        <v>0</v>
      </c>
      <c r="H41" s="194"/>
      <c r="I41" s="195"/>
      <c r="J41" s="194"/>
      <c r="K41" s="195"/>
      <c r="L41" s="194"/>
      <c r="M41" s="195"/>
      <c r="N41" s="194"/>
      <c r="O41" s="195"/>
      <c r="P41" s="194"/>
      <c r="Q41" s="195"/>
      <c r="R41" s="194">
        <v>0.05</v>
      </c>
      <c r="S41" s="195">
        <v>5.0999999999999997E-2</v>
      </c>
      <c r="T41" s="194">
        <v>0.22</v>
      </c>
      <c r="U41" s="195">
        <v>0</v>
      </c>
      <c r="V41" s="194">
        <v>0.05</v>
      </c>
      <c r="W41" s="195">
        <v>0.03</v>
      </c>
      <c r="X41" s="194">
        <v>0</v>
      </c>
      <c r="Y41" s="195">
        <v>0</v>
      </c>
      <c r="Z41" s="194">
        <v>0.12</v>
      </c>
      <c r="AA41" s="194">
        <v>0.14000000000000001</v>
      </c>
      <c r="AB41" s="195">
        <v>0.41</v>
      </c>
      <c r="AC41" s="194">
        <v>0.39200000000000002</v>
      </c>
      <c r="AD41" s="194">
        <v>0</v>
      </c>
      <c r="AE41" s="195">
        <v>0.26</v>
      </c>
      <c r="AF41" s="194">
        <v>0.4</v>
      </c>
      <c r="AG41" s="194">
        <v>0.11</v>
      </c>
      <c r="AH41" s="195">
        <v>0.31</v>
      </c>
      <c r="AI41" s="194">
        <v>0.38</v>
      </c>
      <c r="AJ41" s="194">
        <v>0.04</v>
      </c>
      <c r="AK41" s="195">
        <v>0.28000000000000003</v>
      </c>
    </row>
    <row r="42" spans="1:37" s="147" customFormat="1" x14ac:dyDescent="0.2">
      <c r="A42" s="178" t="s">
        <v>238</v>
      </c>
      <c r="B42" s="194">
        <v>0</v>
      </c>
      <c r="C42" s="195">
        <v>0</v>
      </c>
      <c r="D42" s="194">
        <v>0</v>
      </c>
      <c r="E42" s="195">
        <v>0</v>
      </c>
      <c r="F42" s="194">
        <v>0</v>
      </c>
      <c r="G42" s="195">
        <v>0</v>
      </c>
      <c r="H42" s="194"/>
      <c r="I42" s="195"/>
      <c r="J42" s="194"/>
      <c r="K42" s="195"/>
      <c r="L42" s="194"/>
      <c r="M42" s="195"/>
      <c r="N42" s="194"/>
      <c r="O42" s="195"/>
      <c r="P42" s="194"/>
      <c r="Q42" s="195"/>
      <c r="R42" s="194">
        <v>0</v>
      </c>
      <c r="S42" s="195">
        <v>0</v>
      </c>
      <c r="T42" s="194">
        <v>0</v>
      </c>
      <c r="U42" s="195">
        <v>0</v>
      </c>
      <c r="V42" s="194">
        <v>0</v>
      </c>
      <c r="W42" s="195">
        <v>0</v>
      </c>
      <c r="X42" s="194">
        <v>0</v>
      </c>
      <c r="Y42" s="195">
        <v>0</v>
      </c>
      <c r="Z42" s="194">
        <v>0</v>
      </c>
      <c r="AA42" s="194">
        <v>0</v>
      </c>
      <c r="AB42" s="195">
        <v>0</v>
      </c>
      <c r="AC42" s="194">
        <v>0</v>
      </c>
      <c r="AD42" s="194">
        <v>0</v>
      </c>
      <c r="AE42" s="195">
        <v>0</v>
      </c>
      <c r="AF42" s="194">
        <v>0</v>
      </c>
      <c r="AG42" s="194">
        <v>0</v>
      </c>
      <c r="AH42" s="195">
        <v>0</v>
      </c>
      <c r="AI42" s="194">
        <v>1</v>
      </c>
      <c r="AJ42" s="194">
        <v>0</v>
      </c>
      <c r="AK42" s="195">
        <v>1</v>
      </c>
    </row>
    <row r="43" spans="1:37" s="147" customFormat="1" x14ac:dyDescent="0.2">
      <c r="A43" s="178" t="s">
        <v>239</v>
      </c>
      <c r="B43" s="194">
        <v>1</v>
      </c>
      <c r="C43" s="195">
        <v>0</v>
      </c>
      <c r="D43" s="194">
        <v>0</v>
      </c>
      <c r="E43" s="195">
        <v>0</v>
      </c>
      <c r="F43" s="194">
        <v>0.1</v>
      </c>
      <c r="G43" s="195">
        <v>0</v>
      </c>
      <c r="H43" s="194"/>
      <c r="I43" s="195"/>
      <c r="J43" s="194"/>
      <c r="K43" s="195"/>
      <c r="L43" s="194"/>
      <c r="M43" s="195"/>
      <c r="N43" s="194"/>
      <c r="O43" s="195"/>
      <c r="P43" s="194"/>
      <c r="Q43" s="195"/>
      <c r="R43" s="194">
        <v>0.3</v>
      </c>
      <c r="S43" s="195">
        <v>0</v>
      </c>
      <c r="T43" s="194">
        <v>0</v>
      </c>
      <c r="U43" s="195">
        <v>0</v>
      </c>
      <c r="V43" s="194">
        <v>0</v>
      </c>
      <c r="W43" s="195">
        <v>0</v>
      </c>
      <c r="X43" s="194">
        <v>0</v>
      </c>
      <c r="Y43" s="195">
        <v>0</v>
      </c>
      <c r="Z43" s="194">
        <v>0</v>
      </c>
      <c r="AA43" s="194">
        <v>0</v>
      </c>
      <c r="AB43" s="195">
        <v>0</v>
      </c>
      <c r="AC43" s="194">
        <v>0</v>
      </c>
      <c r="AD43" s="194">
        <v>0</v>
      </c>
      <c r="AE43" s="195">
        <v>0</v>
      </c>
      <c r="AF43" s="194">
        <v>0</v>
      </c>
      <c r="AG43" s="194">
        <v>0</v>
      </c>
      <c r="AH43" s="195">
        <v>0</v>
      </c>
      <c r="AI43" s="194">
        <v>0</v>
      </c>
      <c r="AJ43" s="194">
        <v>0</v>
      </c>
      <c r="AK43" s="195">
        <v>0</v>
      </c>
    </row>
    <row r="44" spans="1:37" s="147" customFormat="1" x14ac:dyDescent="0.2">
      <c r="A44" s="178" t="s">
        <v>240</v>
      </c>
      <c r="B44" s="194">
        <v>0</v>
      </c>
      <c r="C44" s="195">
        <v>0</v>
      </c>
      <c r="D44" s="194">
        <v>0</v>
      </c>
      <c r="E44" s="195">
        <v>0</v>
      </c>
      <c r="F44" s="194">
        <v>0.2</v>
      </c>
      <c r="G44" s="195">
        <v>0</v>
      </c>
      <c r="H44" s="194"/>
      <c r="I44" s="195"/>
      <c r="J44" s="194"/>
      <c r="K44" s="195"/>
      <c r="L44" s="194"/>
      <c r="M44" s="195"/>
      <c r="N44" s="194"/>
      <c r="O44" s="195"/>
      <c r="P44" s="194"/>
      <c r="Q44" s="195"/>
      <c r="R44" s="194">
        <v>0.1</v>
      </c>
      <c r="S44" s="195">
        <v>0</v>
      </c>
      <c r="T44" s="194">
        <v>0</v>
      </c>
      <c r="U44" s="195">
        <v>0</v>
      </c>
      <c r="V44" s="194">
        <v>0</v>
      </c>
      <c r="W44" s="195">
        <v>0</v>
      </c>
      <c r="X44" s="194">
        <v>0</v>
      </c>
      <c r="Y44" s="195">
        <v>0</v>
      </c>
      <c r="Z44" s="194">
        <v>0</v>
      </c>
      <c r="AA44" s="194">
        <v>0</v>
      </c>
      <c r="AB44" s="195">
        <v>0</v>
      </c>
      <c r="AC44" s="194">
        <v>0</v>
      </c>
      <c r="AD44" s="194">
        <v>0</v>
      </c>
      <c r="AE44" s="195">
        <v>0</v>
      </c>
      <c r="AF44" s="194">
        <v>0</v>
      </c>
      <c r="AG44" s="194">
        <v>0</v>
      </c>
      <c r="AH44" s="195">
        <v>0</v>
      </c>
      <c r="AI44" s="194">
        <v>0.8</v>
      </c>
      <c r="AJ44" s="194">
        <v>0</v>
      </c>
      <c r="AK44" s="195">
        <v>0.8</v>
      </c>
    </row>
    <row r="45" spans="1:37" s="147" customFormat="1" x14ac:dyDescent="0.2">
      <c r="A45" s="178" t="s">
        <v>122</v>
      </c>
      <c r="B45" s="194">
        <v>0.54</v>
      </c>
      <c r="C45" s="195">
        <v>0</v>
      </c>
      <c r="D45" s="194">
        <v>0.08</v>
      </c>
      <c r="E45" s="195">
        <v>0</v>
      </c>
      <c r="F45" s="194">
        <v>0</v>
      </c>
      <c r="G45" s="195">
        <v>0</v>
      </c>
      <c r="H45" s="194"/>
      <c r="I45" s="195"/>
      <c r="J45" s="194"/>
      <c r="K45" s="195"/>
      <c r="L45" s="194"/>
      <c r="M45" s="195"/>
      <c r="N45" s="194"/>
      <c r="O45" s="195"/>
      <c r="P45" s="194"/>
      <c r="Q45" s="195"/>
      <c r="R45" s="194">
        <v>0.03</v>
      </c>
      <c r="S45" s="195">
        <v>0</v>
      </c>
      <c r="T45" s="194">
        <v>0.02</v>
      </c>
      <c r="U45" s="195">
        <v>0</v>
      </c>
      <c r="V45" s="194">
        <v>0.05</v>
      </c>
      <c r="W45" s="195">
        <v>0.03</v>
      </c>
      <c r="X45" s="194">
        <v>0</v>
      </c>
      <c r="Y45" s="195">
        <v>0</v>
      </c>
      <c r="Z45" s="194">
        <v>0.67</v>
      </c>
      <c r="AA45" s="194">
        <v>0</v>
      </c>
      <c r="AB45" s="195">
        <v>0.36</v>
      </c>
      <c r="AC45" s="194">
        <v>0.68899999999999995</v>
      </c>
      <c r="AD45" s="194">
        <v>0</v>
      </c>
      <c r="AE45" s="195">
        <v>0.25</v>
      </c>
      <c r="AF45" s="194">
        <v>0.62</v>
      </c>
      <c r="AG45" s="194">
        <v>0.11</v>
      </c>
      <c r="AH45" s="195">
        <v>0.31</v>
      </c>
      <c r="AI45" s="194">
        <v>0.68</v>
      </c>
      <c r="AJ45" s="194">
        <v>0.02</v>
      </c>
      <c r="AK45" s="195">
        <v>0.32</v>
      </c>
    </row>
    <row r="46" spans="1:37" s="147" customFormat="1" x14ac:dyDescent="0.2">
      <c r="A46" s="178" t="s">
        <v>241</v>
      </c>
      <c r="B46" s="194">
        <v>0.63</v>
      </c>
      <c r="C46" s="195">
        <v>0.27</v>
      </c>
      <c r="D46" s="194">
        <v>0</v>
      </c>
      <c r="E46" s="195">
        <v>0</v>
      </c>
      <c r="F46" s="194">
        <v>0</v>
      </c>
      <c r="G46" s="195">
        <v>0</v>
      </c>
      <c r="H46" s="194"/>
      <c r="I46" s="195"/>
      <c r="J46" s="194"/>
      <c r="K46" s="195"/>
      <c r="L46" s="194"/>
      <c r="M46" s="195"/>
      <c r="N46" s="194"/>
      <c r="O46" s="195"/>
      <c r="P46" s="194"/>
      <c r="Q46" s="195"/>
      <c r="R46" s="194">
        <v>0</v>
      </c>
      <c r="S46" s="195">
        <v>0.01</v>
      </c>
      <c r="T46" s="194">
        <v>0</v>
      </c>
      <c r="U46" s="195">
        <v>0</v>
      </c>
      <c r="V46" s="194">
        <v>0</v>
      </c>
      <c r="W46" s="195">
        <v>1.4999999999999999E-2</v>
      </c>
      <c r="X46" s="194">
        <v>0.1</v>
      </c>
      <c r="Y46" s="195">
        <v>0</v>
      </c>
      <c r="Z46" s="194">
        <v>0.49</v>
      </c>
      <c r="AA46" s="194">
        <v>0.31</v>
      </c>
      <c r="AB46" s="195">
        <v>0.2</v>
      </c>
      <c r="AC46" s="194">
        <v>1</v>
      </c>
      <c r="AD46" s="194">
        <v>1</v>
      </c>
      <c r="AE46" s="195">
        <v>1</v>
      </c>
      <c r="AF46" s="194">
        <v>0.25</v>
      </c>
      <c r="AG46" s="194">
        <v>0.08</v>
      </c>
      <c r="AH46" s="195">
        <v>0.19</v>
      </c>
      <c r="AI46" s="194">
        <v>0.09</v>
      </c>
      <c r="AJ46" s="194">
        <v>0</v>
      </c>
      <c r="AK46" s="195">
        <v>0.05</v>
      </c>
    </row>
    <row r="47" spans="1:37" s="147" customFormat="1" x14ac:dyDescent="0.2">
      <c r="A47" s="178" t="s">
        <v>124</v>
      </c>
      <c r="B47" s="194">
        <v>0</v>
      </c>
      <c r="C47" s="195">
        <v>0</v>
      </c>
      <c r="D47" s="194">
        <v>0.21</v>
      </c>
      <c r="E47" s="195">
        <v>0</v>
      </c>
      <c r="F47" s="194">
        <v>0.14000000000000001</v>
      </c>
      <c r="G47" s="195">
        <v>0</v>
      </c>
      <c r="H47" s="194"/>
      <c r="I47" s="195"/>
      <c r="J47" s="194"/>
      <c r="K47" s="195"/>
      <c r="L47" s="194"/>
      <c r="M47" s="195"/>
      <c r="N47" s="194"/>
      <c r="O47" s="195"/>
      <c r="P47" s="194"/>
      <c r="Q47" s="195"/>
      <c r="R47" s="194">
        <v>0.27</v>
      </c>
      <c r="S47" s="195">
        <v>0.1</v>
      </c>
      <c r="T47" s="194">
        <v>0.06</v>
      </c>
      <c r="U47" s="195">
        <v>0</v>
      </c>
      <c r="V47" s="194">
        <v>0.06</v>
      </c>
      <c r="W47" s="195">
        <v>0</v>
      </c>
      <c r="X47" s="194">
        <v>0</v>
      </c>
      <c r="Y47" s="195">
        <v>0</v>
      </c>
      <c r="Z47" s="194">
        <v>0.15</v>
      </c>
      <c r="AA47" s="194">
        <v>0</v>
      </c>
      <c r="AB47" s="195">
        <v>0.44</v>
      </c>
      <c r="AC47" s="194">
        <v>0.67500000000000004</v>
      </c>
      <c r="AD47" s="194">
        <v>0</v>
      </c>
      <c r="AE47" s="195">
        <v>0.47</v>
      </c>
      <c r="AF47" s="194">
        <v>0.68</v>
      </c>
      <c r="AG47" s="194">
        <v>0</v>
      </c>
      <c r="AH47" s="195">
        <v>0.47</v>
      </c>
      <c r="AI47" s="194">
        <v>0.43</v>
      </c>
      <c r="AJ47" s="194">
        <v>0</v>
      </c>
      <c r="AK47" s="195">
        <v>0.28999999999999998</v>
      </c>
    </row>
    <row r="48" spans="1:37" s="147" customFormat="1" x14ac:dyDescent="0.2">
      <c r="A48" s="178" t="s">
        <v>242</v>
      </c>
      <c r="B48" s="194">
        <v>0.3</v>
      </c>
      <c r="C48" s="195">
        <v>0</v>
      </c>
      <c r="D48" s="194">
        <v>0</v>
      </c>
      <c r="E48" s="195">
        <v>0</v>
      </c>
      <c r="F48" s="194">
        <v>0</v>
      </c>
      <c r="G48" s="195">
        <v>0</v>
      </c>
      <c r="H48" s="194"/>
      <c r="I48" s="195"/>
      <c r="J48" s="194"/>
      <c r="K48" s="195"/>
      <c r="L48" s="194"/>
      <c r="M48" s="195"/>
      <c r="N48" s="194"/>
      <c r="O48" s="195"/>
      <c r="P48" s="194"/>
      <c r="Q48" s="195"/>
      <c r="R48" s="194">
        <v>0.03</v>
      </c>
      <c r="S48" s="195">
        <v>0</v>
      </c>
      <c r="T48" s="194">
        <v>0</v>
      </c>
      <c r="U48" s="195">
        <v>0</v>
      </c>
      <c r="V48" s="194">
        <v>0</v>
      </c>
      <c r="W48" s="195">
        <v>0.01</v>
      </c>
      <c r="X48" s="194">
        <v>0.32</v>
      </c>
      <c r="Y48" s="195">
        <v>0.12</v>
      </c>
      <c r="Z48" s="194">
        <v>0.44</v>
      </c>
      <c r="AA48" s="194">
        <v>0.25</v>
      </c>
      <c r="AB48" s="195">
        <v>0.25</v>
      </c>
      <c r="AC48" s="194">
        <v>0.76600000000000001</v>
      </c>
      <c r="AD48" s="194">
        <v>0.14000000000000001</v>
      </c>
      <c r="AE48" s="195">
        <v>0.75</v>
      </c>
      <c r="AF48" s="194">
        <v>0.56999999999999995</v>
      </c>
      <c r="AG48" s="194">
        <v>0</v>
      </c>
      <c r="AH48" s="195">
        <v>0.55000000000000004</v>
      </c>
      <c r="AI48" s="194">
        <v>0.39</v>
      </c>
      <c r="AJ48" s="194">
        <v>0</v>
      </c>
      <c r="AK48" s="195">
        <v>0.38</v>
      </c>
    </row>
    <row r="49" spans="1:37" s="147" customFormat="1" x14ac:dyDescent="0.2">
      <c r="A49" s="178" t="s">
        <v>243</v>
      </c>
      <c r="B49" s="194">
        <v>0</v>
      </c>
      <c r="C49" s="195">
        <v>0</v>
      </c>
      <c r="D49" s="194">
        <v>0.01</v>
      </c>
      <c r="E49" s="195">
        <v>0</v>
      </c>
      <c r="F49" s="194">
        <v>0.04</v>
      </c>
      <c r="G49" s="195">
        <v>0</v>
      </c>
      <c r="H49" s="194"/>
      <c r="I49" s="195"/>
      <c r="J49" s="194"/>
      <c r="K49" s="195"/>
      <c r="L49" s="194"/>
      <c r="M49" s="195"/>
      <c r="N49" s="194"/>
      <c r="O49" s="195"/>
      <c r="P49" s="194"/>
      <c r="Q49" s="195"/>
      <c r="R49" s="194">
        <v>0</v>
      </c>
      <c r="S49" s="195">
        <v>0</v>
      </c>
      <c r="T49" s="194">
        <v>0.04</v>
      </c>
      <c r="U49" s="195">
        <v>0</v>
      </c>
      <c r="V49" s="194">
        <v>0</v>
      </c>
      <c r="W49" s="195">
        <v>0</v>
      </c>
      <c r="X49" s="194">
        <v>0</v>
      </c>
      <c r="Y49" s="195">
        <v>0</v>
      </c>
      <c r="Z49" s="194">
        <v>0.35</v>
      </c>
      <c r="AA49" s="194">
        <v>0.01</v>
      </c>
      <c r="AB49" s="195">
        <v>0.35</v>
      </c>
      <c r="AC49" s="194">
        <v>0.54700000000000004</v>
      </c>
      <c r="AD49" s="194">
        <v>0</v>
      </c>
      <c r="AE49" s="195">
        <v>0.04</v>
      </c>
      <c r="AF49" s="194">
        <v>0.39</v>
      </c>
      <c r="AG49" s="194">
        <v>0</v>
      </c>
      <c r="AH49" s="195">
        <v>0.15</v>
      </c>
      <c r="AI49" s="194">
        <v>0.53</v>
      </c>
      <c r="AJ49" s="194">
        <v>0</v>
      </c>
      <c r="AK49" s="195">
        <v>0.19</v>
      </c>
    </row>
    <row r="50" spans="1:37" s="147" customFormat="1" x14ac:dyDescent="0.2">
      <c r="A50" s="178" t="s">
        <v>127</v>
      </c>
      <c r="B50" s="194">
        <v>0</v>
      </c>
      <c r="C50" s="195">
        <v>0</v>
      </c>
      <c r="D50" s="194">
        <v>0.92</v>
      </c>
      <c r="E50" s="195">
        <v>0</v>
      </c>
      <c r="F50" s="194">
        <v>0.9</v>
      </c>
      <c r="G50" s="195">
        <v>0</v>
      </c>
      <c r="H50" s="194"/>
      <c r="I50" s="195"/>
      <c r="J50" s="194"/>
      <c r="K50" s="195"/>
      <c r="L50" s="194"/>
      <c r="M50" s="195"/>
      <c r="N50" s="194"/>
      <c r="O50" s="195"/>
      <c r="P50" s="194"/>
      <c r="Q50" s="195"/>
      <c r="R50" s="194">
        <v>0.6</v>
      </c>
      <c r="S50" s="195">
        <v>0.2</v>
      </c>
      <c r="T50" s="194">
        <v>0.7</v>
      </c>
      <c r="U50" s="195">
        <v>0.25</v>
      </c>
      <c r="V50" s="194">
        <v>0.5</v>
      </c>
      <c r="W50" s="195">
        <v>0.5</v>
      </c>
      <c r="X50" s="194">
        <v>0</v>
      </c>
      <c r="Y50" s="195">
        <v>0</v>
      </c>
      <c r="Z50" s="194">
        <v>0.9</v>
      </c>
      <c r="AA50" s="194">
        <v>1</v>
      </c>
      <c r="AB50" s="195">
        <v>1</v>
      </c>
      <c r="AC50" s="194">
        <v>1</v>
      </c>
      <c r="AD50" s="194">
        <v>0</v>
      </c>
      <c r="AE50" s="195">
        <v>1</v>
      </c>
      <c r="AF50" s="194">
        <v>0.5</v>
      </c>
      <c r="AG50" s="194">
        <v>0</v>
      </c>
      <c r="AH50" s="195">
        <v>0.5</v>
      </c>
      <c r="AI50" s="194">
        <v>0.9</v>
      </c>
      <c r="AJ50" s="194">
        <v>0</v>
      </c>
      <c r="AK50" s="195">
        <v>0.9</v>
      </c>
    </row>
    <row r="51" spans="1:37" s="147" customFormat="1" x14ac:dyDescent="0.2">
      <c r="A51" s="178" t="s">
        <v>128</v>
      </c>
      <c r="B51" s="194">
        <v>0</v>
      </c>
      <c r="C51" s="195">
        <v>0</v>
      </c>
      <c r="D51" s="194">
        <v>0</v>
      </c>
      <c r="E51" s="195">
        <v>0</v>
      </c>
      <c r="F51" s="194">
        <v>0</v>
      </c>
      <c r="G51" s="195">
        <v>0</v>
      </c>
      <c r="H51" s="194"/>
      <c r="I51" s="195"/>
      <c r="J51" s="194"/>
      <c r="K51" s="195"/>
      <c r="L51" s="194"/>
      <c r="M51" s="195"/>
      <c r="N51" s="194"/>
      <c r="O51" s="195"/>
      <c r="P51" s="194"/>
      <c r="Q51" s="195"/>
      <c r="R51" s="194">
        <v>0</v>
      </c>
      <c r="S51" s="195">
        <v>0</v>
      </c>
      <c r="T51" s="194">
        <v>0</v>
      </c>
      <c r="U51" s="195">
        <v>0</v>
      </c>
      <c r="V51" s="194">
        <v>0</v>
      </c>
      <c r="W51" s="195">
        <v>0</v>
      </c>
      <c r="X51" s="194">
        <v>0</v>
      </c>
      <c r="Y51" s="195">
        <v>0</v>
      </c>
      <c r="Z51" s="194">
        <v>0</v>
      </c>
      <c r="AA51" s="194">
        <v>0</v>
      </c>
      <c r="AB51" s="195">
        <v>0</v>
      </c>
      <c r="AC51" s="194">
        <v>0</v>
      </c>
      <c r="AD51" s="194">
        <v>0</v>
      </c>
      <c r="AE51" s="195">
        <v>0</v>
      </c>
      <c r="AF51" s="194">
        <v>0</v>
      </c>
      <c r="AG51" s="194">
        <v>0</v>
      </c>
      <c r="AH51" s="195">
        <v>0</v>
      </c>
      <c r="AI51" s="194">
        <v>0</v>
      </c>
      <c r="AJ51" s="194">
        <v>0</v>
      </c>
      <c r="AK51" s="195">
        <v>0</v>
      </c>
    </row>
    <row r="52" spans="1:37" s="198" customFormat="1" x14ac:dyDescent="0.2">
      <c r="A52" s="184" t="s">
        <v>16</v>
      </c>
      <c r="B52" s="196">
        <v>0.42</v>
      </c>
      <c r="C52" s="197">
        <v>0.12</v>
      </c>
      <c r="D52" s="196">
        <v>0.08</v>
      </c>
      <c r="E52" s="197">
        <v>0.04</v>
      </c>
      <c r="F52" s="196">
        <v>0</v>
      </c>
      <c r="G52" s="197">
        <v>1.4E-3</v>
      </c>
      <c r="H52" s="196"/>
      <c r="I52" s="197"/>
      <c r="J52" s="196"/>
      <c r="K52" s="197"/>
      <c r="L52" s="196"/>
      <c r="M52" s="197"/>
      <c r="N52" s="196"/>
      <c r="O52" s="197"/>
      <c r="P52" s="196"/>
      <c r="Q52" s="197"/>
      <c r="R52" s="196">
        <v>0.01</v>
      </c>
      <c r="S52" s="197">
        <v>1.4999999999999999E-2</v>
      </c>
      <c r="T52" s="196">
        <v>7.0000000000000007E-2</v>
      </c>
      <c r="U52" s="197">
        <v>1E-3</v>
      </c>
      <c r="V52" s="196">
        <v>0.03</v>
      </c>
      <c r="W52" s="197">
        <v>6.4799999999999996E-2</v>
      </c>
      <c r="X52" s="196">
        <v>0.06</v>
      </c>
      <c r="Y52" s="197">
        <v>2.9600000000000001E-2</v>
      </c>
      <c r="Z52" s="196">
        <v>0.45</v>
      </c>
      <c r="AA52" s="196">
        <v>0.15</v>
      </c>
      <c r="AB52" s="197">
        <v>0.32</v>
      </c>
      <c r="AC52" s="196">
        <v>0.71599999999999997</v>
      </c>
      <c r="AD52" s="196">
        <v>0.13</v>
      </c>
      <c r="AE52" s="197">
        <v>0.43</v>
      </c>
      <c r="AF52" s="196">
        <v>0.53</v>
      </c>
      <c r="AG52" s="196">
        <v>0.04</v>
      </c>
      <c r="AH52" s="197">
        <v>0.34</v>
      </c>
      <c r="AI52" s="196">
        <v>0.45</v>
      </c>
      <c r="AJ52" s="196">
        <v>0</v>
      </c>
      <c r="AK52" s="197">
        <v>0.27</v>
      </c>
    </row>
    <row r="53" spans="1:37" s="147" customFormat="1" x14ac:dyDescent="0.2">
      <c r="A53" s="187"/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</row>
    <row r="54" spans="1:37" s="144" customFormat="1" x14ac:dyDescent="0.25">
      <c r="A54" s="266" t="s">
        <v>244</v>
      </c>
      <c r="B54" s="191" t="str">
        <f>B$4</f>
        <v>26-31-jul-24</v>
      </c>
      <c r="C54" s="176"/>
      <c r="D54" s="191">
        <f>D$4</f>
        <v>45505</v>
      </c>
      <c r="E54" s="176"/>
      <c r="F54" s="191">
        <f>F$4</f>
        <v>45536</v>
      </c>
      <c r="G54" s="176"/>
      <c r="H54" s="191" t="str">
        <f>H$4</f>
        <v>Meta Parcial</v>
      </c>
      <c r="I54" s="176"/>
      <c r="J54" s="191" t="str">
        <f>J$4</f>
        <v>01-25-Out-24</v>
      </c>
      <c r="K54" s="176"/>
      <c r="L54" s="191" t="str">
        <f>L$4</f>
        <v>Meta Parcial</v>
      </c>
      <c r="M54" s="176"/>
      <c r="N54" s="191" t="str">
        <f>N$4</f>
        <v>26-31-Out-24</v>
      </c>
      <c r="O54" s="176"/>
      <c r="P54" s="191" t="str">
        <f>P$4</f>
        <v>Meta Mensal</v>
      </c>
      <c r="Q54" s="176"/>
      <c r="R54" s="191">
        <f>R$4</f>
        <v>45566</v>
      </c>
      <c r="S54" s="176"/>
      <c r="T54" s="191">
        <f>T$4</f>
        <v>45597</v>
      </c>
      <c r="U54" s="176"/>
      <c r="V54" s="191">
        <f>V$4</f>
        <v>45627</v>
      </c>
      <c r="W54" s="176"/>
      <c r="X54" s="191">
        <f>X$4</f>
        <v>45658</v>
      </c>
      <c r="Y54" s="176"/>
      <c r="Z54" s="191">
        <f>Z$5</f>
        <v>45689</v>
      </c>
      <c r="AA54" s="191"/>
      <c r="AB54" s="176"/>
      <c r="AC54" s="191">
        <f>AC$5</f>
        <v>45717</v>
      </c>
      <c r="AD54" s="191"/>
      <c r="AE54" s="176"/>
      <c r="AF54" s="191">
        <f>AF$5</f>
        <v>45748</v>
      </c>
      <c r="AG54" s="191"/>
      <c r="AH54" s="176"/>
      <c r="AI54" s="191">
        <f>AI$5</f>
        <v>45778</v>
      </c>
      <c r="AJ54" s="191"/>
      <c r="AK54" s="176">
        <v>0</v>
      </c>
    </row>
    <row r="55" spans="1:37" s="186" customFormat="1" x14ac:dyDescent="0.25">
      <c r="A55" s="267"/>
      <c r="B55" s="192"/>
      <c r="C55" s="193"/>
      <c r="D55" s="192"/>
      <c r="E55" s="193"/>
      <c r="F55" s="192" t="s">
        <v>231</v>
      </c>
      <c r="G55" s="193" t="s">
        <v>232</v>
      </c>
      <c r="H55" s="192" t="s">
        <v>231</v>
      </c>
      <c r="I55" s="193" t="s">
        <v>232</v>
      </c>
      <c r="J55" s="192" t="s">
        <v>231</v>
      </c>
      <c r="K55" s="193" t="s">
        <v>232</v>
      </c>
      <c r="L55" s="192" t="s">
        <v>231</v>
      </c>
      <c r="M55" s="193" t="s">
        <v>232</v>
      </c>
      <c r="N55" s="192" t="s">
        <v>231</v>
      </c>
      <c r="O55" s="193" t="s">
        <v>232</v>
      </c>
      <c r="P55" s="192" t="s">
        <v>231</v>
      </c>
      <c r="Q55" s="193" t="s">
        <v>232</v>
      </c>
      <c r="R55" s="192" t="s">
        <v>231</v>
      </c>
      <c r="S55" s="193" t="s">
        <v>232</v>
      </c>
      <c r="T55" s="192" t="s">
        <v>231</v>
      </c>
      <c r="U55" s="193" t="s">
        <v>232</v>
      </c>
      <c r="V55" s="192" t="s">
        <v>231</v>
      </c>
      <c r="W55" s="193" t="s">
        <v>232</v>
      </c>
      <c r="X55" s="192" t="s">
        <v>231</v>
      </c>
      <c r="Y55" s="193" t="s">
        <v>232</v>
      </c>
      <c r="Z55" s="192" t="str">
        <f t="shared" ref="Z55:AJ55" si="0">Z26</f>
        <v>Vaga CRE</v>
      </c>
      <c r="AA55" s="192" t="str">
        <f t="shared" si="0"/>
        <v>Interno</v>
      </c>
      <c r="AB55" s="192" t="str">
        <f t="shared" si="0"/>
        <v>Geral</v>
      </c>
      <c r="AC55" s="192" t="str">
        <f t="shared" si="0"/>
        <v>Vaga CRE</v>
      </c>
      <c r="AD55" s="192" t="str">
        <f t="shared" si="0"/>
        <v>Interno</v>
      </c>
      <c r="AE55" s="192" t="str">
        <f t="shared" si="0"/>
        <v>Geral</v>
      </c>
      <c r="AF55" s="192" t="str">
        <f t="shared" si="0"/>
        <v>Vaga CRE</v>
      </c>
      <c r="AG55" s="192" t="str">
        <f t="shared" si="0"/>
        <v>Interno</v>
      </c>
      <c r="AH55" s="192" t="str">
        <f t="shared" si="0"/>
        <v>Geral</v>
      </c>
      <c r="AI55" s="192" t="str">
        <f t="shared" si="0"/>
        <v>Vaga CRE</v>
      </c>
      <c r="AJ55" s="192" t="str">
        <f t="shared" si="0"/>
        <v>Interno</v>
      </c>
      <c r="AK55" s="192">
        <v>0.44931703810208484</v>
      </c>
    </row>
    <row r="56" spans="1:37" s="147" customFormat="1" x14ac:dyDescent="0.2">
      <c r="A56" s="178" t="s">
        <v>102</v>
      </c>
      <c r="B56" s="194"/>
      <c r="C56" s="195"/>
      <c r="D56" s="194"/>
      <c r="E56" s="195"/>
      <c r="F56" s="194"/>
      <c r="G56" s="195"/>
      <c r="H56" s="194"/>
      <c r="I56" s="195"/>
      <c r="J56" s="194"/>
      <c r="K56" s="195"/>
      <c r="L56" s="194"/>
      <c r="M56" s="195"/>
      <c r="N56" s="194"/>
      <c r="O56" s="195"/>
      <c r="P56" s="194"/>
      <c r="Q56" s="195"/>
      <c r="R56" s="194"/>
      <c r="S56" s="195"/>
      <c r="T56" s="194"/>
      <c r="U56" s="195"/>
      <c r="V56" s="194"/>
      <c r="W56" s="195"/>
      <c r="X56" s="194"/>
      <c r="Y56" s="195"/>
      <c r="Z56" s="194">
        <v>0</v>
      </c>
      <c r="AA56" s="194">
        <v>0</v>
      </c>
      <c r="AB56" s="195">
        <v>0</v>
      </c>
      <c r="AC56" s="194">
        <v>0</v>
      </c>
      <c r="AD56" s="194">
        <v>0</v>
      </c>
      <c r="AE56" s="195">
        <v>0</v>
      </c>
      <c r="AF56" s="194">
        <v>0</v>
      </c>
      <c r="AG56" s="194">
        <v>0</v>
      </c>
      <c r="AH56" s="195">
        <v>0</v>
      </c>
      <c r="AI56" s="194">
        <v>0</v>
      </c>
      <c r="AJ56" s="194">
        <v>0</v>
      </c>
      <c r="AK56" s="195">
        <v>0</v>
      </c>
    </row>
    <row r="57" spans="1:37" s="147" customFormat="1" x14ac:dyDescent="0.2">
      <c r="A57" s="178" t="s">
        <v>103</v>
      </c>
      <c r="B57" s="194"/>
      <c r="C57" s="195"/>
      <c r="D57" s="194"/>
      <c r="E57" s="195"/>
      <c r="F57" s="194"/>
      <c r="G57" s="195"/>
      <c r="H57" s="194"/>
      <c r="I57" s="195"/>
      <c r="J57" s="194"/>
      <c r="K57" s="195"/>
      <c r="L57" s="194"/>
      <c r="M57" s="195"/>
      <c r="N57" s="194"/>
      <c r="O57" s="195"/>
      <c r="P57" s="194"/>
      <c r="Q57" s="195"/>
      <c r="R57" s="194"/>
      <c r="S57" s="195"/>
      <c r="T57" s="194"/>
      <c r="U57" s="195"/>
      <c r="V57" s="194"/>
      <c r="W57" s="195"/>
      <c r="X57" s="194"/>
      <c r="Y57" s="195"/>
      <c r="Z57" s="194">
        <v>0</v>
      </c>
      <c r="AA57" s="194">
        <v>0</v>
      </c>
      <c r="AB57" s="195">
        <v>0</v>
      </c>
      <c r="AC57" s="194">
        <v>0</v>
      </c>
      <c r="AD57" s="194">
        <v>0</v>
      </c>
      <c r="AE57" s="195">
        <v>0</v>
      </c>
      <c r="AF57" s="194">
        <v>1</v>
      </c>
      <c r="AG57" s="194">
        <v>0</v>
      </c>
      <c r="AH57" s="195">
        <v>1</v>
      </c>
      <c r="AI57" s="194">
        <v>0</v>
      </c>
      <c r="AJ57" s="194">
        <v>0</v>
      </c>
      <c r="AK57" s="195">
        <v>0</v>
      </c>
    </row>
    <row r="58" spans="1:37" s="147" customFormat="1" x14ac:dyDescent="0.2">
      <c r="A58" s="178" t="s">
        <v>104</v>
      </c>
      <c r="B58" s="194"/>
      <c r="C58" s="195"/>
      <c r="D58" s="194"/>
      <c r="E58" s="195"/>
      <c r="F58" s="194"/>
      <c r="G58" s="195"/>
      <c r="H58" s="194"/>
      <c r="I58" s="195"/>
      <c r="J58" s="194"/>
      <c r="K58" s="195"/>
      <c r="L58" s="194"/>
      <c r="M58" s="195"/>
      <c r="N58" s="194"/>
      <c r="O58" s="195"/>
      <c r="P58" s="194"/>
      <c r="Q58" s="195"/>
      <c r="R58" s="194"/>
      <c r="S58" s="195"/>
      <c r="T58" s="194"/>
      <c r="U58" s="195"/>
      <c r="V58" s="194"/>
      <c r="W58" s="195"/>
      <c r="X58" s="194"/>
      <c r="Y58" s="195"/>
      <c r="Z58" s="194">
        <v>0</v>
      </c>
      <c r="AA58" s="194">
        <v>0</v>
      </c>
      <c r="AB58" s="195">
        <v>0</v>
      </c>
      <c r="AC58" s="194">
        <v>0</v>
      </c>
      <c r="AD58" s="194">
        <v>0</v>
      </c>
      <c r="AE58" s="195">
        <v>0</v>
      </c>
      <c r="AF58" s="194">
        <v>0</v>
      </c>
      <c r="AG58" s="194">
        <v>0</v>
      </c>
      <c r="AH58" s="195">
        <v>0</v>
      </c>
      <c r="AI58" s="194">
        <v>0</v>
      </c>
      <c r="AJ58" s="194">
        <v>1</v>
      </c>
      <c r="AK58" s="195">
        <v>0</v>
      </c>
    </row>
    <row r="59" spans="1:37" s="147" customFormat="1" x14ac:dyDescent="0.2">
      <c r="A59" s="178" t="s">
        <v>105</v>
      </c>
      <c r="B59" s="194"/>
      <c r="C59" s="195"/>
      <c r="D59" s="194"/>
      <c r="E59" s="195"/>
      <c r="F59" s="194"/>
      <c r="G59" s="195"/>
      <c r="H59" s="194"/>
      <c r="I59" s="195"/>
      <c r="J59" s="194"/>
      <c r="K59" s="195"/>
      <c r="L59" s="194"/>
      <c r="M59" s="195"/>
      <c r="N59" s="194"/>
      <c r="O59" s="195"/>
      <c r="P59" s="194"/>
      <c r="Q59" s="195"/>
      <c r="R59" s="194"/>
      <c r="S59" s="195"/>
      <c r="T59" s="194"/>
      <c r="U59" s="195"/>
      <c r="V59" s="194"/>
      <c r="W59" s="194"/>
      <c r="X59" s="194"/>
      <c r="Y59" s="195"/>
      <c r="Z59" s="194">
        <v>0.33300000000000002</v>
      </c>
      <c r="AA59" s="194">
        <v>0</v>
      </c>
      <c r="AB59" s="195">
        <v>0</v>
      </c>
      <c r="AC59" s="194">
        <v>0</v>
      </c>
      <c r="AD59" s="194">
        <v>0</v>
      </c>
      <c r="AE59" s="195">
        <v>0</v>
      </c>
      <c r="AF59" s="194">
        <v>0.6</v>
      </c>
      <c r="AG59" s="194">
        <v>0</v>
      </c>
      <c r="AH59" s="195">
        <v>0.6</v>
      </c>
      <c r="AI59" s="194">
        <v>1</v>
      </c>
      <c r="AJ59" s="194">
        <v>0</v>
      </c>
      <c r="AK59" s="195">
        <v>1</v>
      </c>
    </row>
    <row r="60" spans="1:37" s="147" customFormat="1" x14ac:dyDescent="0.2">
      <c r="A60" s="178" t="s">
        <v>106</v>
      </c>
      <c r="B60" s="194"/>
      <c r="C60" s="195"/>
      <c r="D60" s="194"/>
      <c r="E60" s="195"/>
      <c r="F60" s="194"/>
      <c r="G60" s="195"/>
      <c r="H60" s="194"/>
      <c r="I60" s="195"/>
      <c r="J60" s="194"/>
      <c r="K60" s="195"/>
      <c r="L60" s="194"/>
      <c r="M60" s="195"/>
      <c r="N60" s="194"/>
      <c r="O60" s="195"/>
      <c r="P60" s="194"/>
      <c r="Q60" s="195"/>
      <c r="R60" s="194"/>
      <c r="S60" s="195"/>
      <c r="T60" s="194"/>
      <c r="U60" s="195"/>
      <c r="V60" s="194"/>
      <c r="W60" s="195"/>
      <c r="X60" s="194"/>
      <c r="Y60" s="195"/>
      <c r="Z60" s="194">
        <v>0</v>
      </c>
      <c r="AA60" s="194">
        <v>0</v>
      </c>
      <c r="AB60" s="195">
        <v>0</v>
      </c>
      <c r="AC60" s="194">
        <v>0</v>
      </c>
      <c r="AD60" s="194">
        <v>0</v>
      </c>
      <c r="AE60" s="195">
        <v>0</v>
      </c>
      <c r="AF60" s="194">
        <v>0</v>
      </c>
      <c r="AG60" s="194">
        <v>0</v>
      </c>
      <c r="AH60" s="195">
        <v>0</v>
      </c>
      <c r="AI60" s="194">
        <v>0</v>
      </c>
      <c r="AJ60" s="194">
        <v>0.17</v>
      </c>
      <c r="AK60" s="195">
        <v>0</v>
      </c>
    </row>
    <row r="61" spans="1:37" s="147" customFormat="1" x14ac:dyDescent="0.2">
      <c r="A61" s="178" t="s">
        <v>107</v>
      </c>
      <c r="B61" s="194"/>
      <c r="C61" s="195"/>
      <c r="D61" s="194"/>
      <c r="E61" s="195"/>
      <c r="F61" s="194"/>
      <c r="G61" s="195"/>
      <c r="H61" s="194"/>
      <c r="I61" s="195"/>
      <c r="J61" s="194"/>
      <c r="K61" s="195"/>
      <c r="L61" s="194"/>
      <c r="M61" s="195"/>
      <c r="N61" s="194"/>
      <c r="O61" s="195"/>
      <c r="P61" s="194"/>
      <c r="Q61" s="195"/>
      <c r="R61" s="194"/>
      <c r="S61" s="195"/>
      <c r="T61" s="194"/>
      <c r="U61" s="195"/>
      <c r="V61" s="194"/>
      <c r="W61" s="195"/>
      <c r="X61" s="194"/>
      <c r="Y61" s="195"/>
      <c r="Z61" s="194">
        <v>8.1000000000000003E-2</v>
      </c>
      <c r="AA61" s="194">
        <v>0</v>
      </c>
      <c r="AB61" s="195">
        <v>0</v>
      </c>
      <c r="AC61" s="194">
        <v>0.15</v>
      </c>
      <c r="AD61" s="194">
        <v>0</v>
      </c>
      <c r="AE61" s="195">
        <v>0</v>
      </c>
      <c r="AF61" s="194">
        <v>0.41</v>
      </c>
      <c r="AG61" s="194">
        <v>0.22</v>
      </c>
      <c r="AH61" s="195">
        <v>0.24</v>
      </c>
      <c r="AI61" s="194">
        <v>0.09</v>
      </c>
      <c r="AJ61" s="194">
        <v>0</v>
      </c>
      <c r="AK61" s="195">
        <v>0</v>
      </c>
    </row>
    <row r="62" spans="1:37" s="147" customFormat="1" x14ac:dyDescent="0.2">
      <c r="A62" s="178" t="s">
        <v>108</v>
      </c>
      <c r="B62" s="194"/>
      <c r="C62" s="195"/>
      <c r="D62" s="194"/>
      <c r="E62" s="195"/>
      <c r="F62" s="194"/>
      <c r="G62" s="195"/>
      <c r="H62" s="194"/>
      <c r="I62" s="195"/>
      <c r="J62" s="194"/>
      <c r="K62" s="195"/>
      <c r="L62" s="194"/>
      <c r="M62" s="195"/>
      <c r="N62" s="194"/>
      <c r="O62" s="195"/>
      <c r="P62" s="194"/>
      <c r="Q62" s="195"/>
      <c r="R62" s="194"/>
      <c r="S62" s="195"/>
      <c r="T62" s="194"/>
      <c r="U62" s="195"/>
      <c r="V62" s="194"/>
      <c r="W62" s="195"/>
      <c r="X62" s="194"/>
      <c r="Y62" s="195"/>
      <c r="Z62" s="194">
        <v>0.45200000000000001</v>
      </c>
      <c r="AA62" s="194">
        <v>0</v>
      </c>
      <c r="AB62" s="195">
        <v>0</v>
      </c>
      <c r="AC62" s="194">
        <v>0.61</v>
      </c>
      <c r="AD62" s="194">
        <v>0.17</v>
      </c>
      <c r="AE62" s="195">
        <v>0</v>
      </c>
      <c r="AF62" s="194">
        <v>0.52</v>
      </c>
      <c r="AG62" s="194">
        <v>0</v>
      </c>
      <c r="AH62" s="195">
        <v>0.43</v>
      </c>
      <c r="AI62" s="194">
        <v>0.44</v>
      </c>
      <c r="AJ62" s="194">
        <v>0.87</v>
      </c>
      <c r="AK62" s="195">
        <v>0.62</v>
      </c>
    </row>
    <row r="63" spans="1:37" s="147" customFormat="1" x14ac:dyDescent="0.2">
      <c r="A63" s="178" t="s">
        <v>109</v>
      </c>
      <c r="B63" s="194"/>
      <c r="C63" s="195"/>
      <c r="D63" s="194"/>
      <c r="E63" s="195"/>
      <c r="F63" s="194"/>
      <c r="G63" s="195"/>
      <c r="H63" s="194"/>
      <c r="I63" s="195"/>
      <c r="J63" s="194"/>
      <c r="K63" s="195"/>
      <c r="L63" s="194"/>
      <c r="M63" s="195"/>
      <c r="N63" s="194"/>
      <c r="O63" s="195"/>
      <c r="P63" s="194"/>
      <c r="Q63" s="195"/>
      <c r="R63" s="194"/>
      <c r="S63" s="195"/>
      <c r="T63" s="194"/>
      <c r="U63" s="195"/>
      <c r="V63" s="194"/>
      <c r="W63" s="195"/>
      <c r="X63" s="194"/>
      <c r="Y63" s="195"/>
      <c r="Z63" s="194">
        <v>0.33300000000000002</v>
      </c>
      <c r="AA63" s="194">
        <v>0</v>
      </c>
      <c r="AB63" s="195">
        <v>0</v>
      </c>
      <c r="AC63" s="194">
        <v>0.35</v>
      </c>
      <c r="AD63" s="194">
        <v>0</v>
      </c>
      <c r="AE63" s="195">
        <v>0.08</v>
      </c>
      <c r="AF63" s="194">
        <v>0.28000000000000003</v>
      </c>
      <c r="AG63" s="194">
        <v>0</v>
      </c>
      <c r="AH63" s="195">
        <v>0</v>
      </c>
      <c r="AI63" s="194">
        <v>0.5</v>
      </c>
      <c r="AJ63" s="194">
        <v>0.44</v>
      </c>
      <c r="AK63" s="195">
        <v>0.47</v>
      </c>
    </row>
    <row r="64" spans="1:37" s="147" customFormat="1" x14ac:dyDescent="0.2">
      <c r="A64" s="178" t="s">
        <v>110</v>
      </c>
      <c r="B64" s="194"/>
      <c r="C64" s="195"/>
      <c r="D64" s="194"/>
      <c r="E64" s="195"/>
      <c r="F64" s="194"/>
      <c r="G64" s="195"/>
      <c r="H64" s="194"/>
      <c r="I64" s="195"/>
      <c r="J64" s="194"/>
      <c r="K64" s="195"/>
      <c r="L64" s="194"/>
      <c r="M64" s="195"/>
      <c r="N64" s="194"/>
      <c r="O64" s="195"/>
      <c r="P64" s="194"/>
      <c r="Q64" s="195"/>
      <c r="R64" s="194"/>
      <c r="S64" s="195"/>
      <c r="T64" s="194"/>
      <c r="U64" s="195"/>
      <c r="V64" s="194"/>
      <c r="W64" s="195"/>
      <c r="X64" s="194"/>
      <c r="Y64" s="195"/>
      <c r="Z64" s="194">
        <v>0.5</v>
      </c>
      <c r="AA64" s="194">
        <v>0.4</v>
      </c>
      <c r="AB64" s="195">
        <v>0.4</v>
      </c>
      <c r="AC64" s="194">
        <v>0.67</v>
      </c>
      <c r="AD64" s="194">
        <v>0</v>
      </c>
      <c r="AE64" s="195">
        <v>0</v>
      </c>
      <c r="AF64" s="194">
        <v>0.13</v>
      </c>
      <c r="AG64" s="194">
        <v>0</v>
      </c>
      <c r="AH64" s="195">
        <v>0.08</v>
      </c>
      <c r="AI64" s="194">
        <v>0.33</v>
      </c>
      <c r="AJ64" s="194">
        <v>0.38</v>
      </c>
      <c r="AK64" s="195">
        <v>0.36</v>
      </c>
    </row>
    <row r="65" spans="1:37" s="147" customFormat="1" x14ac:dyDescent="0.2">
      <c r="A65" s="178" t="s">
        <v>111</v>
      </c>
      <c r="B65" s="194"/>
      <c r="C65" s="195"/>
      <c r="D65" s="194"/>
      <c r="E65" s="195"/>
      <c r="F65" s="194"/>
      <c r="G65" s="195"/>
      <c r="H65" s="194"/>
      <c r="I65" s="195"/>
      <c r="J65" s="194"/>
      <c r="K65" s="195"/>
      <c r="L65" s="194"/>
      <c r="M65" s="195"/>
      <c r="N65" s="194"/>
      <c r="O65" s="195"/>
      <c r="P65" s="194"/>
      <c r="Q65" s="195"/>
      <c r="R65" s="194"/>
      <c r="S65" s="195"/>
      <c r="T65" s="194"/>
      <c r="U65" s="195"/>
      <c r="V65" s="194"/>
      <c r="W65" s="195"/>
      <c r="X65" s="194"/>
      <c r="Y65" s="195"/>
      <c r="Z65" s="194">
        <v>0</v>
      </c>
      <c r="AA65" s="194">
        <v>0</v>
      </c>
      <c r="AB65" s="195">
        <v>0</v>
      </c>
      <c r="AC65" s="194">
        <v>0</v>
      </c>
      <c r="AD65" s="194">
        <v>0</v>
      </c>
      <c r="AE65" s="195">
        <v>0</v>
      </c>
      <c r="AF65" s="194">
        <v>0</v>
      </c>
      <c r="AG65" s="194">
        <v>0</v>
      </c>
      <c r="AH65" s="195">
        <v>0</v>
      </c>
      <c r="AI65" s="194">
        <v>0</v>
      </c>
      <c r="AJ65" s="194">
        <v>0</v>
      </c>
      <c r="AK65" s="195">
        <v>0</v>
      </c>
    </row>
    <row r="66" spans="1:37" s="147" customFormat="1" x14ac:dyDescent="0.2">
      <c r="A66" s="178" t="s">
        <v>113</v>
      </c>
      <c r="B66" s="194"/>
      <c r="C66" s="195"/>
      <c r="D66" s="194"/>
      <c r="E66" s="195"/>
      <c r="F66" s="194"/>
      <c r="G66" s="195"/>
      <c r="H66" s="194"/>
      <c r="I66" s="195"/>
      <c r="J66" s="194"/>
      <c r="K66" s="195"/>
      <c r="L66" s="194"/>
      <c r="M66" s="195"/>
      <c r="N66" s="194"/>
      <c r="O66" s="195"/>
      <c r="P66" s="194"/>
      <c r="Q66" s="195"/>
      <c r="R66" s="194"/>
      <c r="S66" s="195"/>
      <c r="T66" s="194"/>
      <c r="U66" s="195"/>
      <c r="V66" s="194"/>
      <c r="W66" s="195"/>
      <c r="X66" s="194"/>
      <c r="Y66" s="195"/>
      <c r="Z66" s="194">
        <v>0</v>
      </c>
      <c r="AA66" s="194">
        <v>0</v>
      </c>
      <c r="AB66" s="195">
        <v>0</v>
      </c>
      <c r="AC66" s="194">
        <v>0.49</v>
      </c>
      <c r="AD66" s="194">
        <v>0</v>
      </c>
      <c r="AE66" s="195">
        <v>0</v>
      </c>
      <c r="AF66" s="194">
        <v>0.47</v>
      </c>
      <c r="AG66" s="194">
        <v>0</v>
      </c>
      <c r="AH66" s="195">
        <v>0.47</v>
      </c>
      <c r="AI66" s="194">
        <v>0.55000000000000004</v>
      </c>
      <c r="AJ66" s="194">
        <v>1</v>
      </c>
      <c r="AK66" s="195">
        <v>0.69</v>
      </c>
    </row>
    <row r="67" spans="1:37" s="147" customFormat="1" x14ac:dyDescent="0.2">
      <c r="A67" s="178" t="s">
        <v>114</v>
      </c>
      <c r="B67" s="194"/>
      <c r="C67" s="195"/>
      <c r="D67" s="194"/>
      <c r="E67" s="195"/>
      <c r="F67" s="194"/>
      <c r="G67" s="195"/>
      <c r="H67" s="194"/>
      <c r="I67" s="195"/>
      <c r="J67" s="194"/>
      <c r="K67" s="195"/>
      <c r="L67" s="194"/>
      <c r="M67" s="195"/>
      <c r="N67" s="194"/>
      <c r="O67" s="195"/>
      <c r="P67" s="194"/>
      <c r="Q67" s="195"/>
      <c r="R67" s="194"/>
      <c r="S67" s="195"/>
      <c r="T67" s="194"/>
      <c r="U67" s="195"/>
      <c r="V67" s="194"/>
      <c r="W67" s="195"/>
      <c r="X67" s="194"/>
      <c r="Y67" s="195"/>
      <c r="Z67" s="194">
        <v>0</v>
      </c>
      <c r="AA67" s="194">
        <v>0</v>
      </c>
      <c r="AB67" s="195">
        <v>0</v>
      </c>
      <c r="AC67" s="194">
        <v>0.33</v>
      </c>
      <c r="AD67" s="194">
        <v>0</v>
      </c>
      <c r="AE67" s="195">
        <v>0.79</v>
      </c>
      <c r="AF67" s="194">
        <v>0.5</v>
      </c>
      <c r="AG67" s="194">
        <v>0</v>
      </c>
      <c r="AH67" s="195">
        <v>0</v>
      </c>
      <c r="AI67" s="194">
        <v>0.63</v>
      </c>
      <c r="AJ67" s="194">
        <v>0</v>
      </c>
      <c r="AK67" s="195">
        <v>0.5</v>
      </c>
    </row>
    <row r="68" spans="1:37" s="147" customFormat="1" x14ac:dyDescent="0.2">
      <c r="A68" s="178" t="s">
        <v>115</v>
      </c>
      <c r="B68" s="194"/>
      <c r="C68" s="195"/>
      <c r="D68" s="194"/>
      <c r="E68" s="195"/>
      <c r="F68" s="194"/>
      <c r="G68" s="195"/>
      <c r="H68" s="194"/>
      <c r="I68" s="195"/>
      <c r="J68" s="194"/>
      <c r="K68" s="195"/>
      <c r="L68" s="194"/>
      <c r="M68" s="195"/>
      <c r="N68" s="194"/>
      <c r="O68" s="195"/>
      <c r="P68" s="194"/>
      <c r="Q68" s="195"/>
      <c r="R68" s="194"/>
      <c r="S68" s="195"/>
      <c r="T68" s="194"/>
      <c r="U68" s="195"/>
      <c r="V68" s="194"/>
      <c r="W68" s="195"/>
      <c r="X68" s="194"/>
      <c r="Y68" s="195"/>
      <c r="Z68" s="194">
        <v>0.55600000000000005</v>
      </c>
      <c r="AA68" s="194">
        <v>0</v>
      </c>
      <c r="AB68" s="195">
        <v>0</v>
      </c>
      <c r="AC68" s="194">
        <v>0.5</v>
      </c>
      <c r="AD68" s="194">
        <v>0.4</v>
      </c>
      <c r="AE68" s="195">
        <v>0</v>
      </c>
      <c r="AF68" s="194">
        <v>0.5</v>
      </c>
      <c r="AG68" s="194">
        <v>0</v>
      </c>
      <c r="AH68" s="195">
        <v>0.33</v>
      </c>
      <c r="AI68" s="194">
        <v>0.36</v>
      </c>
      <c r="AJ68" s="194">
        <v>0.7</v>
      </c>
      <c r="AK68" s="195">
        <v>0.52</v>
      </c>
    </row>
    <row r="69" spans="1:37" s="147" customFormat="1" x14ac:dyDescent="0.2">
      <c r="A69" s="178" t="s">
        <v>236</v>
      </c>
      <c r="B69" s="194"/>
      <c r="C69" s="195"/>
      <c r="D69" s="194"/>
      <c r="E69" s="195"/>
      <c r="F69" s="194"/>
      <c r="G69" s="195"/>
      <c r="H69" s="194"/>
      <c r="I69" s="195"/>
      <c r="J69" s="194"/>
      <c r="K69" s="195"/>
      <c r="L69" s="194"/>
      <c r="M69" s="195"/>
      <c r="N69" s="194"/>
      <c r="O69" s="195"/>
      <c r="P69" s="194"/>
      <c r="Q69" s="195"/>
      <c r="R69" s="194"/>
      <c r="S69" s="195"/>
      <c r="T69" s="194"/>
      <c r="U69" s="195"/>
      <c r="V69" s="194"/>
      <c r="W69" s="195"/>
      <c r="X69" s="194"/>
      <c r="Y69" s="195"/>
      <c r="Z69" s="194">
        <v>0.23799999999999999</v>
      </c>
      <c r="AA69" s="194">
        <v>0</v>
      </c>
      <c r="AB69" s="195">
        <v>0</v>
      </c>
      <c r="AC69" s="194">
        <v>0.76</v>
      </c>
      <c r="AD69" s="194">
        <v>0</v>
      </c>
      <c r="AE69" s="195">
        <v>0.87</v>
      </c>
      <c r="AF69" s="194">
        <v>1</v>
      </c>
      <c r="AG69" s="194">
        <v>0</v>
      </c>
      <c r="AH69" s="195">
        <v>0.88</v>
      </c>
      <c r="AI69" s="194">
        <v>0</v>
      </c>
      <c r="AJ69" s="194">
        <v>0</v>
      </c>
      <c r="AK69" s="195">
        <v>0</v>
      </c>
    </row>
    <row r="70" spans="1:37" s="147" customFormat="1" x14ac:dyDescent="0.2">
      <c r="A70" s="178" t="s">
        <v>237</v>
      </c>
      <c r="B70" s="194"/>
      <c r="C70" s="195"/>
      <c r="D70" s="194"/>
      <c r="E70" s="195"/>
      <c r="F70" s="194"/>
      <c r="G70" s="195"/>
      <c r="H70" s="194"/>
      <c r="I70" s="195"/>
      <c r="J70" s="194"/>
      <c r="K70" s="195"/>
      <c r="L70" s="194"/>
      <c r="M70" s="195"/>
      <c r="N70" s="194"/>
      <c r="O70" s="195"/>
      <c r="P70" s="194"/>
      <c r="Q70" s="195"/>
      <c r="R70" s="194"/>
      <c r="S70" s="195"/>
      <c r="T70" s="194"/>
      <c r="U70" s="195"/>
      <c r="V70" s="194"/>
      <c r="W70" s="195"/>
      <c r="X70" s="194"/>
      <c r="Y70" s="195"/>
      <c r="Z70" s="194">
        <v>0.41299999999999998</v>
      </c>
      <c r="AA70" s="194">
        <v>0</v>
      </c>
      <c r="AB70" s="195">
        <v>0</v>
      </c>
      <c r="AC70" s="194">
        <v>0.18</v>
      </c>
      <c r="AD70" s="194">
        <v>0.94</v>
      </c>
      <c r="AE70" s="195">
        <v>0</v>
      </c>
      <c r="AF70" s="194">
        <v>0.25</v>
      </c>
      <c r="AG70" s="194">
        <v>0</v>
      </c>
      <c r="AH70" s="195">
        <v>0</v>
      </c>
      <c r="AI70" s="194">
        <v>0.28999999999999998</v>
      </c>
      <c r="AJ70" s="194">
        <v>0.56999999999999995</v>
      </c>
      <c r="AK70" s="195">
        <v>0.44</v>
      </c>
    </row>
    <row r="71" spans="1:37" s="147" customFormat="1" x14ac:dyDescent="0.2">
      <c r="A71" s="178" t="s">
        <v>238</v>
      </c>
      <c r="B71" s="194"/>
      <c r="C71" s="195"/>
      <c r="D71" s="194"/>
      <c r="E71" s="195"/>
      <c r="F71" s="194"/>
      <c r="G71" s="195"/>
      <c r="H71" s="194"/>
      <c r="I71" s="195"/>
      <c r="J71" s="194"/>
      <c r="K71" s="195"/>
      <c r="L71" s="194"/>
      <c r="M71" s="195"/>
      <c r="N71" s="194"/>
      <c r="O71" s="195"/>
      <c r="P71" s="194"/>
      <c r="Q71" s="195"/>
      <c r="R71" s="194"/>
      <c r="S71" s="195"/>
      <c r="T71" s="194"/>
      <c r="U71" s="195"/>
      <c r="V71" s="194"/>
      <c r="W71" s="195"/>
      <c r="X71" s="194"/>
      <c r="Y71" s="195"/>
      <c r="Z71" s="194">
        <v>0</v>
      </c>
      <c r="AA71" s="194">
        <v>0</v>
      </c>
      <c r="AB71" s="195">
        <v>0</v>
      </c>
      <c r="AC71" s="194">
        <v>0</v>
      </c>
      <c r="AD71" s="194">
        <v>0</v>
      </c>
      <c r="AE71" s="195">
        <v>0</v>
      </c>
      <c r="AF71" s="194">
        <v>0</v>
      </c>
      <c r="AG71" s="194">
        <v>0</v>
      </c>
      <c r="AH71" s="195">
        <v>0</v>
      </c>
      <c r="AI71" s="194">
        <v>0</v>
      </c>
      <c r="AJ71" s="194">
        <v>0</v>
      </c>
      <c r="AK71" s="195">
        <v>0</v>
      </c>
    </row>
    <row r="72" spans="1:37" s="147" customFormat="1" x14ac:dyDescent="0.2">
      <c r="A72" s="178" t="s">
        <v>239</v>
      </c>
      <c r="B72" s="194"/>
      <c r="C72" s="195"/>
      <c r="D72" s="194"/>
      <c r="E72" s="195"/>
      <c r="F72" s="194"/>
      <c r="G72" s="195"/>
      <c r="H72" s="194"/>
      <c r="I72" s="195"/>
      <c r="J72" s="194"/>
      <c r="K72" s="195"/>
      <c r="L72" s="194"/>
      <c r="M72" s="195"/>
      <c r="N72" s="194"/>
      <c r="O72" s="195"/>
      <c r="P72" s="194"/>
      <c r="Q72" s="195"/>
      <c r="R72" s="194"/>
      <c r="S72" s="195"/>
      <c r="T72" s="194"/>
      <c r="U72" s="195"/>
      <c r="V72" s="194"/>
      <c r="W72" s="195"/>
      <c r="X72" s="194"/>
      <c r="Y72" s="195"/>
      <c r="Z72" s="194">
        <v>0</v>
      </c>
      <c r="AA72" s="194">
        <v>0</v>
      </c>
      <c r="AB72" s="195">
        <v>0</v>
      </c>
      <c r="AC72" s="194">
        <v>0</v>
      </c>
      <c r="AD72" s="194">
        <v>0</v>
      </c>
      <c r="AE72" s="195">
        <v>0</v>
      </c>
      <c r="AF72" s="194">
        <v>0</v>
      </c>
      <c r="AG72" s="194">
        <v>0</v>
      </c>
      <c r="AH72" s="195">
        <v>0</v>
      </c>
      <c r="AI72" s="194">
        <v>0</v>
      </c>
      <c r="AJ72" s="194">
        <v>0</v>
      </c>
      <c r="AK72" s="195">
        <v>0</v>
      </c>
    </row>
    <row r="73" spans="1:37" s="147" customFormat="1" x14ac:dyDescent="0.2">
      <c r="A73" s="178" t="s">
        <v>240</v>
      </c>
      <c r="B73" s="194"/>
      <c r="C73" s="195"/>
      <c r="D73" s="194"/>
      <c r="E73" s="195"/>
      <c r="F73" s="194"/>
      <c r="G73" s="195"/>
      <c r="H73" s="194"/>
      <c r="I73" s="195"/>
      <c r="J73" s="194"/>
      <c r="K73" s="195"/>
      <c r="L73" s="194"/>
      <c r="M73" s="195"/>
      <c r="N73" s="194"/>
      <c r="O73" s="195"/>
      <c r="P73" s="194"/>
      <c r="Q73" s="195"/>
      <c r="R73" s="194"/>
      <c r="S73" s="195"/>
      <c r="T73" s="194"/>
      <c r="U73" s="195"/>
      <c r="V73" s="194"/>
      <c r="W73" s="195"/>
      <c r="X73" s="194"/>
      <c r="Y73" s="195"/>
      <c r="Z73" s="194">
        <v>0</v>
      </c>
      <c r="AA73" s="194">
        <v>0</v>
      </c>
      <c r="AB73" s="195">
        <v>0</v>
      </c>
      <c r="AC73" s="194">
        <v>0</v>
      </c>
      <c r="AD73" s="194">
        <v>0</v>
      </c>
      <c r="AE73" s="195">
        <v>0</v>
      </c>
      <c r="AF73" s="194">
        <v>0</v>
      </c>
      <c r="AG73" s="194">
        <v>0</v>
      </c>
      <c r="AH73" s="195">
        <v>0</v>
      </c>
      <c r="AI73" s="194">
        <v>0</v>
      </c>
      <c r="AJ73" s="194">
        <v>0</v>
      </c>
      <c r="AK73" s="195">
        <v>0</v>
      </c>
    </row>
    <row r="74" spans="1:37" s="147" customFormat="1" x14ac:dyDescent="0.2">
      <c r="A74" s="178" t="s">
        <v>122</v>
      </c>
      <c r="B74" s="194"/>
      <c r="C74" s="195"/>
      <c r="D74" s="194"/>
      <c r="E74" s="195"/>
      <c r="F74" s="194"/>
      <c r="G74" s="195"/>
      <c r="H74" s="194"/>
      <c r="I74" s="195"/>
      <c r="J74" s="194"/>
      <c r="K74" s="195"/>
      <c r="L74" s="194"/>
      <c r="M74" s="195"/>
      <c r="N74" s="194"/>
      <c r="O74" s="195"/>
      <c r="P74" s="194"/>
      <c r="Q74" s="195"/>
      <c r="R74" s="194"/>
      <c r="S74" s="195"/>
      <c r="T74" s="194"/>
      <c r="U74" s="195"/>
      <c r="V74" s="194"/>
      <c r="W74" s="195"/>
      <c r="X74" s="194"/>
      <c r="Y74" s="195"/>
      <c r="Z74" s="194">
        <v>0.36099999999999999</v>
      </c>
      <c r="AA74" s="194">
        <v>0.02</v>
      </c>
      <c r="AB74" s="195">
        <v>0.02</v>
      </c>
      <c r="AC74" s="194">
        <v>0</v>
      </c>
      <c r="AD74" s="194">
        <v>0</v>
      </c>
      <c r="AE74" s="195">
        <v>0</v>
      </c>
      <c r="AF74" s="194">
        <v>0.28999999999999998</v>
      </c>
      <c r="AG74" s="194">
        <v>0</v>
      </c>
      <c r="AH74" s="195">
        <v>0.02</v>
      </c>
      <c r="AI74" s="194">
        <v>0.44</v>
      </c>
      <c r="AJ74" s="194">
        <v>0.26</v>
      </c>
      <c r="AK74" s="195">
        <v>0.31</v>
      </c>
    </row>
    <row r="75" spans="1:37" s="147" customFormat="1" x14ac:dyDescent="0.2">
      <c r="A75" s="178" t="s">
        <v>241</v>
      </c>
      <c r="B75" s="194"/>
      <c r="C75" s="195"/>
      <c r="D75" s="194"/>
      <c r="E75" s="195"/>
      <c r="F75" s="194"/>
      <c r="G75" s="195"/>
      <c r="H75" s="194"/>
      <c r="I75" s="195"/>
      <c r="J75" s="194"/>
      <c r="K75" s="195"/>
      <c r="L75" s="194"/>
      <c r="M75" s="195"/>
      <c r="N75" s="194"/>
      <c r="O75" s="195"/>
      <c r="P75" s="194"/>
      <c r="Q75" s="195"/>
      <c r="R75" s="194"/>
      <c r="S75" s="195"/>
      <c r="T75" s="194"/>
      <c r="U75" s="195"/>
      <c r="V75" s="194"/>
      <c r="W75" s="195"/>
      <c r="X75" s="194"/>
      <c r="Y75" s="195"/>
      <c r="Z75" s="194">
        <v>0.2</v>
      </c>
      <c r="AA75" s="194">
        <v>0.04</v>
      </c>
      <c r="AB75" s="195">
        <v>0.04</v>
      </c>
      <c r="AC75" s="195">
        <v>1</v>
      </c>
      <c r="AD75" s="195">
        <v>1</v>
      </c>
      <c r="AE75" s="195">
        <v>1</v>
      </c>
      <c r="AF75" s="195">
        <v>0</v>
      </c>
      <c r="AG75" s="195">
        <v>0.15</v>
      </c>
      <c r="AH75" s="195">
        <v>0</v>
      </c>
      <c r="AI75" s="195">
        <v>0</v>
      </c>
      <c r="AJ75" s="195">
        <v>0.64</v>
      </c>
      <c r="AK75" s="195">
        <v>0.37</v>
      </c>
    </row>
    <row r="76" spans="1:37" s="147" customFormat="1" x14ac:dyDescent="0.2">
      <c r="A76" s="178" t="s">
        <v>124</v>
      </c>
      <c r="B76" s="194"/>
      <c r="C76" s="195"/>
      <c r="D76" s="194"/>
      <c r="E76" s="195"/>
      <c r="F76" s="194"/>
      <c r="G76" s="195"/>
      <c r="H76" s="194"/>
      <c r="I76" s="195"/>
      <c r="J76" s="194"/>
      <c r="K76" s="195"/>
      <c r="L76" s="194"/>
      <c r="M76" s="195"/>
      <c r="N76" s="194"/>
      <c r="O76" s="195"/>
      <c r="P76" s="194"/>
      <c r="Q76" s="195"/>
      <c r="R76" s="194"/>
      <c r="S76" s="195"/>
      <c r="T76" s="194"/>
      <c r="U76" s="195"/>
      <c r="V76" s="194"/>
      <c r="W76" s="195"/>
      <c r="X76" s="194"/>
      <c r="Y76" s="195"/>
      <c r="Z76" s="194">
        <v>0.441</v>
      </c>
      <c r="AA76" s="194">
        <v>0</v>
      </c>
      <c r="AB76" s="195">
        <v>0</v>
      </c>
      <c r="AC76" s="194">
        <v>0.35</v>
      </c>
      <c r="AD76" s="194">
        <v>0</v>
      </c>
      <c r="AE76" s="195">
        <v>0</v>
      </c>
      <c r="AF76" s="194">
        <v>0.62</v>
      </c>
      <c r="AG76" s="194">
        <v>0</v>
      </c>
      <c r="AH76" s="195">
        <v>0.12</v>
      </c>
      <c r="AI76" s="194">
        <v>0.36</v>
      </c>
      <c r="AJ76" s="194">
        <v>0.56000000000000005</v>
      </c>
      <c r="AK76" s="195">
        <v>0.47</v>
      </c>
    </row>
    <row r="77" spans="1:37" s="147" customFormat="1" x14ac:dyDescent="0.2">
      <c r="A77" s="178" t="s">
        <v>242</v>
      </c>
      <c r="B77" s="194"/>
      <c r="C77" s="195"/>
      <c r="D77" s="194"/>
      <c r="E77" s="195"/>
      <c r="F77" s="194"/>
      <c r="G77" s="195"/>
      <c r="H77" s="194"/>
      <c r="I77" s="195"/>
      <c r="J77" s="194"/>
      <c r="K77" s="195"/>
      <c r="L77" s="194"/>
      <c r="M77" s="195"/>
      <c r="N77" s="194"/>
      <c r="O77" s="195"/>
      <c r="P77" s="194"/>
      <c r="Q77" s="195"/>
      <c r="R77" s="194"/>
      <c r="S77" s="195"/>
      <c r="T77" s="194"/>
      <c r="U77" s="195"/>
      <c r="V77" s="194"/>
      <c r="W77" s="195"/>
      <c r="X77" s="194"/>
      <c r="Y77" s="195"/>
      <c r="Z77" s="194">
        <v>0.253</v>
      </c>
      <c r="AA77" s="194">
        <v>0</v>
      </c>
      <c r="AB77" s="195">
        <v>0</v>
      </c>
      <c r="AC77" s="194">
        <v>0.19</v>
      </c>
      <c r="AD77" s="194">
        <v>0.72</v>
      </c>
      <c r="AE77" s="195">
        <v>0</v>
      </c>
      <c r="AF77" s="194">
        <v>0.26</v>
      </c>
      <c r="AG77" s="194">
        <v>0</v>
      </c>
      <c r="AH77" s="195">
        <v>0.22</v>
      </c>
      <c r="AI77" s="194">
        <v>0.22</v>
      </c>
      <c r="AJ77" s="194">
        <v>0.97</v>
      </c>
      <c r="AK77" s="195">
        <v>0.56000000000000005</v>
      </c>
    </row>
    <row r="78" spans="1:37" s="147" customFormat="1" x14ac:dyDescent="0.2">
      <c r="A78" s="178" t="s">
        <v>243</v>
      </c>
      <c r="B78" s="194"/>
      <c r="C78" s="195"/>
      <c r="D78" s="194"/>
      <c r="E78" s="195"/>
      <c r="F78" s="194"/>
      <c r="G78" s="195"/>
      <c r="H78" s="194"/>
      <c r="I78" s="195"/>
      <c r="J78" s="194"/>
      <c r="K78" s="195"/>
      <c r="L78" s="194"/>
      <c r="M78" s="195"/>
      <c r="N78" s="194"/>
      <c r="O78" s="195"/>
      <c r="P78" s="194"/>
      <c r="Q78" s="195"/>
      <c r="R78" s="194"/>
      <c r="S78" s="195"/>
      <c r="T78" s="194"/>
      <c r="U78" s="195"/>
      <c r="V78" s="194"/>
      <c r="W78" s="195"/>
      <c r="X78" s="194"/>
      <c r="Y78" s="195"/>
      <c r="Z78" s="194">
        <v>0.35499999999999998</v>
      </c>
      <c r="AA78" s="194">
        <v>0.19</v>
      </c>
      <c r="AB78" s="195">
        <v>0</v>
      </c>
      <c r="AC78" s="194">
        <v>0.48</v>
      </c>
      <c r="AD78" s="194">
        <v>0.98</v>
      </c>
      <c r="AE78" s="195">
        <v>0</v>
      </c>
      <c r="AF78" s="194">
        <v>0.38</v>
      </c>
      <c r="AG78" s="194">
        <v>0</v>
      </c>
      <c r="AH78" s="195">
        <v>0</v>
      </c>
      <c r="AI78" s="194">
        <v>0.12</v>
      </c>
      <c r="AJ78" s="194">
        <v>0</v>
      </c>
      <c r="AK78" s="195">
        <v>0</v>
      </c>
    </row>
    <row r="79" spans="1:37" s="147" customFormat="1" x14ac:dyDescent="0.2">
      <c r="A79" s="178" t="s">
        <v>127</v>
      </c>
      <c r="B79" s="194"/>
      <c r="C79" s="195"/>
      <c r="D79" s="194"/>
      <c r="E79" s="195"/>
      <c r="F79" s="194"/>
      <c r="G79" s="195"/>
      <c r="H79" s="194"/>
      <c r="I79" s="195"/>
      <c r="J79" s="194"/>
      <c r="K79" s="195"/>
      <c r="L79" s="194"/>
      <c r="M79" s="195"/>
      <c r="N79" s="194"/>
      <c r="O79" s="195"/>
      <c r="P79" s="194"/>
      <c r="Q79" s="195"/>
      <c r="R79" s="194"/>
      <c r="S79" s="195"/>
      <c r="T79" s="194"/>
      <c r="U79" s="195"/>
      <c r="V79" s="194"/>
      <c r="W79" s="195"/>
      <c r="X79" s="194"/>
      <c r="Y79" s="195"/>
      <c r="Z79" s="194">
        <v>1</v>
      </c>
      <c r="AA79" s="194">
        <v>0</v>
      </c>
      <c r="AB79" s="195">
        <v>0</v>
      </c>
      <c r="AC79" s="195">
        <v>1</v>
      </c>
      <c r="AD79" s="194">
        <v>0</v>
      </c>
      <c r="AE79" s="195">
        <v>1</v>
      </c>
      <c r="AF79" s="195">
        <v>0.5</v>
      </c>
      <c r="AG79" s="194">
        <v>0</v>
      </c>
      <c r="AH79" s="195">
        <v>0.5</v>
      </c>
      <c r="AI79" s="195">
        <v>0.75</v>
      </c>
      <c r="AJ79" s="194">
        <v>1</v>
      </c>
      <c r="AK79" s="195">
        <v>0.83</v>
      </c>
    </row>
    <row r="80" spans="1:37" s="147" customFormat="1" x14ac:dyDescent="0.2">
      <c r="A80" s="178" t="s">
        <v>128</v>
      </c>
      <c r="B80" s="194"/>
      <c r="C80" s="195"/>
      <c r="D80" s="194"/>
      <c r="E80" s="195"/>
      <c r="F80" s="194"/>
      <c r="G80" s="195"/>
      <c r="H80" s="194"/>
      <c r="I80" s="195"/>
      <c r="J80" s="194"/>
      <c r="K80" s="195"/>
      <c r="L80" s="194"/>
      <c r="M80" s="195"/>
      <c r="N80" s="194"/>
      <c r="O80" s="195"/>
      <c r="P80" s="194"/>
      <c r="Q80" s="195"/>
      <c r="R80" s="194"/>
      <c r="S80" s="195"/>
      <c r="T80" s="194"/>
      <c r="U80" s="195"/>
      <c r="V80" s="194"/>
      <c r="W80" s="195"/>
      <c r="X80" s="194"/>
      <c r="Y80" s="195"/>
      <c r="Z80" s="194">
        <v>0</v>
      </c>
      <c r="AA80" s="194">
        <v>0</v>
      </c>
      <c r="AB80" s="195">
        <v>0</v>
      </c>
      <c r="AC80" s="194">
        <v>0</v>
      </c>
      <c r="AD80" s="194">
        <v>0</v>
      </c>
      <c r="AE80" s="195">
        <v>0</v>
      </c>
      <c r="AF80" s="194">
        <v>0</v>
      </c>
      <c r="AG80" s="194">
        <v>0</v>
      </c>
      <c r="AH80" s="195">
        <v>0</v>
      </c>
      <c r="AI80" s="194">
        <v>0</v>
      </c>
      <c r="AJ80" s="194">
        <v>0</v>
      </c>
      <c r="AK80" s="195">
        <v>0</v>
      </c>
    </row>
    <row r="81" spans="1:37" s="198" customFormat="1" x14ac:dyDescent="0.2">
      <c r="A81" s="184" t="s">
        <v>16</v>
      </c>
      <c r="B81" s="196"/>
      <c r="C81" s="197"/>
      <c r="D81" s="196"/>
      <c r="E81" s="197"/>
      <c r="F81" s="196"/>
      <c r="G81" s="197"/>
      <c r="H81" s="196"/>
      <c r="I81" s="197"/>
      <c r="J81" s="196"/>
      <c r="K81" s="197"/>
      <c r="L81" s="196"/>
      <c r="M81" s="197"/>
      <c r="N81" s="196"/>
      <c r="O81" s="197"/>
      <c r="P81" s="196"/>
      <c r="Q81" s="197"/>
      <c r="R81" s="196"/>
      <c r="S81" s="197"/>
      <c r="T81" s="196"/>
      <c r="U81" s="197"/>
      <c r="V81" s="196"/>
      <c r="W81" s="197"/>
      <c r="X81" s="196"/>
      <c r="Y81" s="197"/>
      <c r="Z81" s="196">
        <v>0.26</v>
      </c>
      <c r="AA81" s="196">
        <v>0.04</v>
      </c>
      <c r="AB81" s="197">
        <v>0.02</v>
      </c>
      <c r="AC81" s="196">
        <v>0.28999999999999998</v>
      </c>
      <c r="AD81" s="196">
        <v>0.32</v>
      </c>
      <c r="AE81" s="197">
        <v>0.22</v>
      </c>
      <c r="AF81" s="196">
        <v>0.34</v>
      </c>
      <c r="AG81" s="196">
        <v>0</v>
      </c>
      <c r="AH81" s="197">
        <v>7.0000000000000007E-2</v>
      </c>
      <c r="AI81" s="196">
        <v>0.25</v>
      </c>
      <c r="AJ81" s="196">
        <v>0.39</v>
      </c>
      <c r="AK81" s="197">
        <v>0.33</v>
      </c>
    </row>
    <row r="82" spans="1:37" s="147" customFormat="1" x14ac:dyDescent="0.2">
      <c r="A82" s="187"/>
      <c r="B82" s="188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99"/>
      <c r="AB82" s="199"/>
      <c r="AC82" s="189"/>
      <c r="AD82" s="199"/>
      <c r="AE82" s="199"/>
      <c r="AF82" s="189"/>
      <c r="AG82" s="199"/>
      <c r="AH82" s="199"/>
      <c r="AI82" s="189"/>
      <c r="AJ82" s="199"/>
      <c r="AK82" s="199"/>
    </row>
    <row r="83" spans="1:37" s="147" customFormat="1" x14ac:dyDescent="0.2">
      <c r="A83" s="172" t="s">
        <v>245</v>
      </c>
      <c r="B83" s="191" t="str">
        <f>B$4</f>
        <v>26-31-jul-24</v>
      </c>
      <c r="C83" s="176"/>
      <c r="D83" s="191">
        <f>D$4</f>
        <v>45505</v>
      </c>
      <c r="E83" s="176"/>
      <c r="F83" s="191">
        <f>F$4</f>
        <v>45536</v>
      </c>
      <c r="G83" s="176"/>
      <c r="H83" s="191" t="str">
        <f>H$4</f>
        <v>Meta Parcial</v>
      </c>
      <c r="I83" s="176"/>
      <c r="J83" s="191" t="str">
        <f>J$4</f>
        <v>01-25-Out-24</v>
      </c>
      <c r="K83" s="176"/>
      <c r="L83" s="191" t="str">
        <f>L$4</f>
        <v>Meta Parcial</v>
      </c>
      <c r="M83" s="176"/>
      <c r="N83" s="191" t="str">
        <f>N$4</f>
        <v>26-31-Out-24</v>
      </c>
      <c r="O83" s="176"/>
      <c r="P83" s="191" t="str">
        <f>P$4</f>
        <v>Meta Mensal</v>
      </c>
      <c r="Q83" s="176"/>
      <c r="R83" s="191">
        <f>R$4</f>
        <v>45566</v>
      </c>
      <c r="S83" s="176"/>
      <c r="T83" s="191">
        <f>T$4</f>
        <v>45597</v>
      </c>
      <c r="U83" s="176"/>
      <c r="V83" s="191">
        <f>V$4</f>
        <v>45627</v>
      </c>
      <c r="W83" s="176"/>
      <c r="X83" s="191">
        <f>X$4</f>
        <v>45658</v>
      </c>
      <c r="Y83" s="176"/>
      <c r="Z83" s="200">
        <f>Z$5</f>
        <v>45689</v>
      </c>
      <c r="AA83" s="201"/>
      <c r="AB83" s="202"/>
      <c r="AC83" s="200">
        <f>AC$5</f>
        <v>45717</v>
      </c>
      <c r="AD83" s="201"/>
      <c r="AE83" s="202"/>
      <c r="AF83" s="200">
        <f>AF$5</f>
        <v>45748</v>
      </c>
      <c r="AG83" s="201"/>
      <c r="AH83" s="202"/>
      <c r="AI83" s="200">
        <f>AI$5</f>
        <v>45778</v>
      </c>
      <c r="AJ83" s="201"/>
      <c r="AK83" s="202"/>
    </row>
    <row r="84" spans="1:37" s="147" customFormat="1" x14ac:dyDescent="0.2">
      <c r="A84" s="203" t="s">
        <v>246</v>
      </c>
      <c r="B84" s="191" t="s">
        <v>247</v>
      </c>
      <c r="C84" s="176" t="s">
        <v>248</v>
      </c>
      <c r="D84" s="191" t="s">
        <v>247</v>
      </c>
      <c r="E84" s="176" t="s">
        <v>248</v>
      </c>
      <c r="F84" s="191" t="s">
        <v>247</v>
      </c>
      <c r="G84" s="176" t="s">
        <v>248</v>
      </c>
      <c r="H84" s="191" t="s">
        <v>247</v>
      </c>
      <c r="I84" s="176" t="s">
        <v>248</v>
      </c>
      <c r="J84" s="191" t="s">
        <v>247</v>
      </c>
      <c r="K84" s="176" t="s">
        <v>248</v>
      </c>
      <c r="L84" s="191" t="s">
        <v>247</v>
      </c>
      <c r="M84" s="176" t="s">
        <v>248</v>
      </c>
      <c r="N84" s="191" t="s">
        <v>247</v>
      </c>
      <c r="O84" s="176" t="s">
        <v>248</v>
      </c>
      <c r="P84" s="191" t="s">
        <v>247</v>
      </c>
      <c r="Q84" s="176" t="s">
        <v>248</v>
      </c>
      <c r="R84" s="191" t="s">
        <v>247</v>
      </c>
      <c r="S84" s="176" t="s">
        <v>248</v>
      </c>
      <c r="T84" s="191" t="s">
        <v>247</v>
      </c>
      <c r="U84" s="176" t="s">
        <v>248</v>
      </c>
      <c r="V84" s="191" t="s">
        <v>247</v>
      </c>
      <c r="W84" s="176" t="s">
        <v>248</v>
      </c>
      <c r="X84" s="191" t="s">
        <v>247</v>
      </c>
      <c r="Y84" s="176" t="s">
        <v>248</v>
      </c>
      <c r="Z84" s="191" t="s">
        <v>247</v>
      </c>
      <c r="AA84" s="204" t="s">
        <v>248</v>
      </c>
      <c r="AB84" s="202"/>
      <c r="AC84" s="191" t="s">
        <v>247</v>
      </c>
      <c r="AD84" s="204" t="s">
        <v>248</v>
      </c>
      <c r="AE84" s="202"/>
      <c r="AF84" s="191" t="s">
        <v>247</v>
      </c>
      <c r="AG84" s="204" t="s">
        <v>248</v>
      </c>
      <c r="AH84" s="202"/>
      <c r="AI84" s="191" t="s">
        <v>247</v>
      </c>
      <c r="AJ84" s="204" t="s">
        <v>248</v>
      </c>
      <c r="AK84" s="202"/>
    </row>
    <row r="85" spans="1:37" s="147" customFormat="1" x14ac:dyDescent="0.2">
      <c r="A85" s="178" t="s">
        <v>249</v>
      </c>
      <c r="B85" s="205"/>
      <c r="C85" s="206"/>
      <c r="D85" s="205"/>
      <c r="E85" s="206"/>
      <c r="F85" s="205"/>
      <c r="G85" s="206"/>
      <c r="H85" s="205"/>
      <c r="I85" s="206"/>
      <c r="J85" s="205"/>
      <c r="K85" s="206"/>
      <c r="L85" s="205"/>
      <c r="M85" s="206"/>
      <c r="N85" s="205"/>
      <c r="O85" s="206"/>
      <c r="P85" s="205"/>
      <c r="Q85" s="206"/>
      <c r="R85" s="205"/>
      <c r="S85" s="206"/>
      <c r="T85" s="205"/>
      <c r="U85" s="206"/>
      <c r="V85" s="205"/>
      <c r="W85" s="206"/>
      <c r="X85" s="205"/>
      <c r="Y85" s="206"/>
      <c r="Z85" s="205">
        <v>2</v>
      </c>
      <c r="AA85" s="207" t="s">
        <v>250</v>
      </c>
      <c r="AB85" s="202"/>
      <c r="AC85" s="205">
        <v>2</v>
      </c>
      <c r="AD85" s="207" t="s">
        <v>250</v>
      </c>
      <c r="AE85" s="202"/>
      <c r="AF85" s="205">
        <v>2</v>
      </c>
      <c r="AG85" s="207" t="s">
        <v>250</v>
      </c>
      <c r="AH85" s="202"/>
      <c r="AI85" s="205">
        <v>2</v>
      </c>
      <c r="AJ85" s="207">
        <v>0</v>
      </c>
      <c r="AK85" s="202"/>
    </row>
    <row r="86" spans="1:37" s="147" customFormat="1" x14ac:dyDescent="0.2">
      <c r="A86" s="178" t="s">
        <v>251</v>
      </c>
      <c r="B86" s="205"/>
      <c r="C86" s="206"/>
      <c r="D86" s="205"/>
      <c r="E86" s="206"/>
      <c r="F86" s="205"/>
      <c r="G86" s="206"/>
      <c r="H86" s="205"/>
      <c r="I86" s="206"/>
      <c r="J86" s="205"/>
      <c r="K86" s="206"/>
      <c r="L86" s="205"/>
      <c r="M86" s="206"/>
      <c r="N86" s="205"/>
      <c r="O86" s="206"/>
      <c r="P86" s="205"/>
      <c r="Q86" s="206"/>
      <c r="R86" s="205"/>
      <c r="S86" s="206"/>
      <c r="T86" s="205"/>
      <c r="U86" s="206"/>
      <c r="V86" s="205"/>
      <c r="W86" s="206"/>
      <c r="X86" s="205"/>
      <c r="Y86" s="206"/>
      <c r="Z86" s="205">
        <v>0</v>
      </c>
      <c r="AA86" s="207" t="s">
        <v>250</v>
      </c>
      <c r="AB86" s="202"/>
      <c r="AC86" s="205">
        <v>0</v>
      </c>
      <c r="AD86" s="207" t="s">
        <v>250</v>
      </c>
      <c r="AE86" s="202"/>
      <c r="AF86" s="205">
        <v>0</v>
      </c>
      <c r="AG86" s="207" t="s">
        <v>250</v>
      </c>
      <c r="AH86" s="202"/>
      <c r="AI86" s="205">
        <v>0</v>
      </c>
      <c r="AJ86" s="207">
        <v>0</v>
      </c>
      <c r="AK86" s="202"/>
    </row>
    <row r="87" spans="1:37" s="147" customFormat="1" x14ac:dyDescent="0.2">
      <c r="A87" s="178" t="s">
        <v>252</v>
      </c>
      <c r="B87" s="205"/>
      <c r="C87" s="206"/>
      <c r="D87" s="205"/>
      <c r="E87" s="206"/>
      <c r="F87" s="205"/>
      <c r="G87" s="206"/>
      <c r="H87" s="205"/>
      <c r="I87" s="206"/>
      <c r="J87" s="205"/>
      <c r="K87" s="206"/>
      <c r="L87" s="205"/>
      <c r="M87" s="206"/>
      <c r="N87" s="205"/>
      <c r="O87" s="206"/>
      <c r="P87" s="205"/>
      <c r="Q87" s="206"/>
      <c r="R87" s="205"/>
      <c r="S87" s="206"/>
      <c r="T87" s="205"/>
      <c r="U87" s="206"/>
      <c r="V87" s="205"/>
      <c r="W87" s="206"/>
      <c r="X87" s="205"/>
      <c r="Y87" s="206"/>
      <c r="Z87" s="205">
        <v>4</v>
      </c>
      <c r="AA87" s="207" t="s">
        <v>250</v>
      </c>
      <c r="AB87" s="202"/>
      <c r="AC87" s="205">
        <v>4</v>
      </c>
      <c r="AD87" s="207" t="s">
        <v>250</v>
      </c>
      <c r="AE87" s="202"/>
      <c r="AF87" s="205">
        <v>4</v>
      </c>
      <c r="AG87" s="207" t="s">
        <v>250</v>
      </c>
      <c r="AH87" s="202"/>
      <c r="AI87" s="205">
        <v>4</v>
      </c>
      <c r="AJ87" s="207">
        <v>0</v>
      </c>
      <c r="AK87" s="202"/>
    </row>
    <row r="88" spans="1:37" s="147" customFormat="1" x14ac:dyDescent="0.2">
      <c r="A88" s="178" t="s">
        <v>253</v>
      </c>
      <c r="B88" s="205"/>
      <c r="C88" s="206"/>
      <c r="D88" s="205"/>
      <c r="E88" s="206"/>
      <c r="F88" s="205"/>
      <c r="G88" s="206"/>
      <c r="H88" s="205"/>
      <c r="I88" s="206"/>
      <c r="J88" s="205"/>
      <c r="K88" s="206"/>
      <c r="L88" s="205"/>
      <c r="M88" s="206"/>
      <c r="N88" s="205"/>
      <c r="O88" s="206"/>
      <c r="P88" s="205"/>
      <c r="Q88" s="206"/>
      <c r="R88" s="205"/>
      <c r="S88" s="206"/>
      <c r="T88" s="205"/>
      <c r="U88" s="206"/>
      <c r="V88" s="205"/>
      <c r="W88" s="206"/>
      <c r="X88" s="205"/>
      <c r="Y88" s="206"/>
      <c r="Z88" s="205">
        <v>3</v>
      </c>
      <c r="AA88" s="207" t="s">
        <v>250</v>
      </c>
      <c r="AB88" s="202"/>
      <c r="AC88" s="205">
        <v>3</v>
      </c>
      <c r="AD88" s="207" t="s">
        <v>250</v>
      </c>
      <c r="AE88" s="202"/>
      <c r="AF88" s="205">
        <v>3</v>
      </c>
      <c r="AG88" s="207" t="s">
        <v>250</v>
      </c>
      <c r="AH88" s="202"/>
      <c r="AI88" s="205">
        <v>3</v>
      </c>
      <c r="AJ88" s="207">
        <v>0</v>
      </c>
      <c r="AK88" s="202"/>
    </row>
    <row r="89" spans="1:37" s="147" customFormat="1" x14ac:dyDescent="0.2">
      <c r="A89" s="178" t="s">
        <v>254</v>
      </c>
      <c r="B89" s="205"/>
      <c r="C89" s="206"/>
      <c r="D89" s="205"/>
      <c r="E89" s="206"/>
      <c r="F89" s="205"/>
      <c r="G89" s="206"/>
      <c r="H89" s="205"/>
      <c r="I89" s="206"/>
      <c r="J89" s="205"/>
      <c r="K89" s="206"/>
      <c r="L89" s="205"/>
      <c r="M89" s="206"/>
      <c r="N89" s="205"/>
      <c r="O89" s="206"/>
      <c r="P89" s="205"/>
      <c r="Q89" s="206"/>
      <c r="R89" s="205"/>
      <c r="S89" s="206"/>
      <c r="T89" s="205"/>
      <c r="U89" s="206"/>
      <c r="V89" s="205"/>
      <c r="W89" s="206"/>
      <c r="X89" s="205"/>
      <c r="Y89" s="206"/>
      <c r="Z89" s="205">
        <v>3</v>
      </c>
      <c r="AA89" s="207" t="s">
        <v>250</v>
      </c>
      <c r="AB89" s="202"/>
      <c r="AC89" s="205">
        <v>3</v>
      </c>
      <c r="AD89" s="207" t="s">
        <v>250</v>
      </c>
      <c r="AE89" s="202"/>
      <c r="AF89" s="205">
        <v>3</v>
      </c>
      <c r="AG89" s="207" t="s">
        <v>250</v>
      </c>
      <c r="AH89" s="202"/>
      <c r="AI89" s="205">
        <v>3</v>
      </c>
      <c r="AJ89" s="207">
        <v>0</v>
      </c>
      <c r="AK89" s="202"/>
    </row>
    <row r="90" spans="1:37" s="147" customFormat="1" x14ac:dyDescent="0.2">
      <c r="A90" s="178" t="s">
        <v>255</v>
      </c>
      <c r="B90" s="205"/>
      <c r="C90" s="206"/>
      <c r="D90" s="205"/>
      <c r="E90" s="206"/>
      <c r="F90" s="205"/>
      <c r="G90" s="206"/>
      <c r="H90" s="205"/>
      <c r="I90" s="206"/>
      <c r="J90" s="205"/>
      <c r="K90" s="206"/>
      <c r="L90" s="205"/>
      <c r="M90" s="206"/>
      <c r="N90" s="205"/>
      <c r="O90" s="206"/>
      <c r="P90" s="205"/>
      <c r="Q90" s="206"/>
      <c r="R90" s="205"/>
      <c r="S90" s="206"/>
      <c r="T90" s="205"/>
      <c r="U90" s="206"/>
      <c r="V90" s="205"/>
      <c r="W90" s="206"/>
      <c r="X90" s="205"/>
      <c r="Y90" s="206"/>
      <c r="Z90" s="205">
        <v>3</v>
      </c>
      <c r="AA90" s="207" t="s">
        <v>250</v>
      </c>
      <c r="AB90" s="202"/>
      <c r="AC90" s="205">
        <v>3</v>
      </c>
      <c r="AD90" s="207" t="s">
        <v>250</v>
      </c>
      <c r="AE90" s="202"/>
      <c r="AF90" s="205">
        <v>3</v>
      </c>
      <c r="AG90" s="207" t="s">
        <v>250</v>
      </c>
      <c r="AH90" s="202"/>
      <c r="AI90" s="205">
        <v>3</v>
      </c>
      <c r="AJ90" s="207">
        <v>0</v>
      </c>
      <c r="AK90" s="202"/>
    </row>
    <row r="91" spans="1:37" s="147" customFormat="1" x14ac:dyDescent="0.2">
      <c r="A91" s="178" t="s">
        <v>256</v>
      </c>
      <c r="B91" s="205"/>
      <c r="C91" s="206"/>
      <c r="D91" s="205"/>
      <c r="E91" s="206"/>
      <c r="F91" s="205"/>
      <c r="G91" s="206"/>
      <c r="H91" s="205"/>
      <c r="I91" s="206"/>
      <c r="J91" s="205"/>
      <c r="K91" s="206"/>
      <c r="L91" s="205"/>
      <c r="M91" s="206"/>
      <c r="N91" s="205"/>
      <c r="O91" s="206"/>
      <c r="P91" s="205"/>
      <c r="Q91" s="206"/>
      <c r="R91" s="205"/>
      <c r="S91" s="206"/>
      <c r="T91" s="205"/>
      <c r="U91" s="206"/>
      <c r="V91" s="205"/>
      <c r="W91" s="206"/>
      <c r="X91" s="205"/>
      <c r="Y91" s="206"/>
      <c r="Z91" s="205">
        <v>0</v>
      </c>
      <c r="AA91" s="207" t="s">
        <v>250</v>
      </c>
      <c r="AB91" s="202"/>
      <c r="AC91" s="205">
        <v>0</v>
      </c>
      <c r="AD91" s="207" t="s">
        <v>250</v>
      </c>
      <c r="AE91" s="202"/>
      <c r="AF91" s="205">
        <v>0</v>
      </c>
      <c r="AG91" s="207" t="s">
        <v>250</v>
      </c>
      <c r="AH91" s="202"/>
      <c r="AI91" s="205">
        <v>0</v>
      </c>
      <c r="AJ91" s="207">
        <v>0</v>
      </c>
      <c r="AK91" s="202"/>
    </row>
    <row r="92" spans="1:37" s="147" customFormat="1" x14ac:dyDescent="0.2">
      <c r="A92" s="178" t="s">
        <v>257</v>
      </c>
      <c r="B92" s="205"/>
      <c r="C92" s="206"/>
      <c r="D92" s="205"/>
      <c r="E92" s="206"/>
      <c r="F92" s="205"/>
      <c r="G92" s="206"/>
      <c r="H92" s="205"/>
      <c r="I92" s="206"/>
      <c r="J92" s="205"/>
      <c r="K92" s="206"/>
      <c r="L92" s="205"/>
      <c r="M92" s="206"/>
      <c r="N92" s="205"/>
      <c r="O92" s="206"/>
      <c r="P92" s="205"/>
      <c r="Q92" s="206"/>
      <c r="R92" s="205"/>
      <c r="S92" s="206"/>
      <c r="T92" s="205"/>
      <c r="U92" s="206"/>
      <c r="V92" s="205"/>
      <c r="W92" s="206"/>
      <c r="X92" s="205"/>
      <c r="Y92" s="206"/>
      <c r="Z92" s="205">
        <v>0</v>
      </c>
      <c r="AA92" s="207" t="s">
        <v>250</v>
      </c>
      <c r="AB92" s="202"/>
      <c r="AC92" s="205">
        <v>0</v>
      </c>
      <c r="AD92" s="207" t="s">
        <v>250</v>
      </c>
      <c r="AE92" s="202"/>
      <c r="AF92" s="205">
        <v>0</v>
      </c>
      <c r="AG92" s="207" t="s">
        <v>250</v>
      </c>
      <c r="AH92" s="202"/>
      <c r="AI92" s="205">
        <v>0</v>
      </c>
      <c r="AJ92" s="207">
        <v>0</v>
      </c>
      <c r="AK92" s="202"/>
    </row>
    <row r="93" spans="1:37" s="147" customFormat="1" x14ac:dyDescent="0.2">
      <c r="A93" s="178" t="s">
        <v>258</v>
      </c>
      <c r="B93" s="205"/>
      <c r="C93" s="206"/>
      <c r="D93" s="205"/>
      <c r="E93" s="206"/>
      <c r="F93" s="205"/>
      <c r="G93" s="206"/>
      <c r="H93" s="205"/>
      <c r="I93" s="206"/>
      <c r="J93" s="205"/>
      <c r="K93" s="206"/>
      <c r="L93" s="205"/>
      <c r="M93" s="206"/>
      <c r="N93" s="205"/>
      <c r="O93" s="206"/>
      <c r="P93" s="205"/>
      <c r="Q93" s="206"/>
      <c r="R93" s="205"/>
      <c r="S93" s="206"/>
      <c r="T93" s="205"/>
      <c r="U93" s="206"/>
      <c r="V93" s="205"/>
      <c r="W93" s="206"/>
      <c r="X93" s="205"/>
      <c r="Y93" s="206"/>
      <c r="Z93" s="205">
        <v>0</v>
      </c>
      <c r="AA93" s="207" t="s">
        <v>250</v>
      </c>
      <c r="AB93" s="202"/>
      <c r="AC93" s="205">
        <v>0</v>
      </c>
      <c r="AD93" s="207" t="s">
        <v>250</v>
      </c>
      <c r="AE93" s="202"/>
      <c r="AF93" s="205">
        <v>0</v>
      </c>
      <c r="AG93" s="207" t="s">
        <v>250</v>
      </c>
      <c r="AH93" s="202"/>
      <c r="AI93" s="205">
        <v>0</v>
      </c>
      <c r="AJ93" s="207">
        <v>0</v>
      </c>
      <c r="AK93" s="202"/>
    </row>
    <row r="94" spans="1:37" s="147" customFormat="1" x14ac:dyDescent="0.2">
      <c r="A94" s="178" t="s">
        <v>259</v>
      </c>
      <c r="B94" s="205"/>
      <c r="C94" s="206"/>
      <c r="D94" s="205"/>
      <c r="E94" s="206"/>
      <c r="F94" s="205"/>
      <c r="G94" s="206"/>
      <c r="H94" s="205"/>
      <c r="I94" s="206"/>
      <c r="J94" s="205"/>
      <c r="K94" s="206"/>
      <c r="L94" s="205"/>
      <c r="M94" s="206"/>
      <c r="N94" s="205"/>
      <c r="O94" s="206"/>
      <c r="P94" s="205"/>
      <c r="Q94" s="206"/>
      <c r="R94" s="205"/>
      <c r="S94" s="206"/>
      <c r="T94" s="205"/>
      <c r="U94" s="206"/>
      <c r="V94" s="205"/>
      <c r="W94" s="206"/>
      <c r="X94" s="205"/>
      <c r="Y94" s="206"/>
      <c r="Z94" s="205">
        <v>3</v>
      </c>
      <c r="AA94" s="207" t="s">
        <v>250</v>
      </c>
      <c r="AB94" s="202"/>
      <c r="AC94" s="205">
        <v>3</v>
      </c>
      <c r="AD94" s="207" t="s">
        <v>250</v>
      </c>
      <c r="AE94" s="202"/>
      <c r="AF94" s="205">
        <v>3</v>
      </c>
      <c r="AG94" s="207" t="s">
        <v>250</v>
      </c>
      <c r="AH94" s="202"/>
      <c r="AI94" s="205">
        <v>3</v>
      </c>
      <c r="AJ94" s="207">
        <v>0</v>
      </c>
      <c r="AK94" s="202"/>
    </row>
    <row r="95" spans="1:37" s="147" customFormat="1" x14ac:dyDescent="0.2">
      <c r="A95" s="178" t="s">
        <v>260</v>
      </c>
      <c r="B95" s="205"/>
      <c r="C95" s="206"/>
      <c r="D95" s="205"/>
      <c r="E95" s="206"/>
      <c r="F95" s="205"/>
      <c r="G95" s="206"/>
      <c r="H95" s="205"/>
      <c r="I95" s="206"/>
      <c r="J95" s="205"/>
      <c r="K95" s="206"/>
      <c r="L95" s="205"/>
      <c r="M95" s="206"/>
      <c r="N95" s="205"/>
      <c r="O95" s="206"/>
      <c r="P95" s="205"/>
      <c r="Q95" s="206"/>
      <c r="R95" s="205"/>
      <c r="S95" s="206"/>
      <c r="T95" s="205"/>
      <c r="U95" s="206"/>
      <c r="V95" s="205"/>
      <c r="W95" s="206"/>
      <c r="X95" s="205"/>
      <c r="Y95" s="206"/>
      <c r="Z95" s="205">
        <v>1</v>
      </c>
      <c r="AA95" s="207" t="s">
        <v>250</v>
      </c>
      <c r="AB95" s="202"/>
      <c r="AC95" s="205">
        <v>1</v>
      </c>
      <c r="AD95" s="207" t="s">
        <v>250</v>
      </c>
      <c r="AE95" s="202"/>
      <c r="AF95" s="205">
        <v>2</v>
      </c>
      <c r="AG95" s="207" t="s">
        <v>250</v>
      </c>
      <c r="AH95" s="202"/>
      <c r="AI95" s="205">
        <v>2</v>
      </c>
      <c r="AJ95" s="207">
        <v>0</v>
      </c>
      <c r="AK95" s="202"/>
    </row>
    <row r="96" spans="1:37" s="147" customFormat="1" x14ac:dyDescent="0.2">
      <c r="A96" s="178" t="s">
        <v>261</v>
      </c>
      <c r="B96" s="205"/>
      <c r="C96" s="206"/>
      <c r="D96" s="205"/>
      <c r="E96" s="206"/>
      <c r="F96" s="205"/>
      <c r="G96" s="206"/>
      <c r="H96" s="205"/>
      <c r="I96" s="206"/>
      <c r="J96" s="205"/>
      <c r="K96" s="206"/>
      <c r="L96" s="205"/>
      <c r="M96" s="206"/>
      <c r="N96" s="205"/>
      <c r="O96" s="206"/>
      <c r="P96" s="205"/>
      <c r="Q96" s="206"/>
      <c r="R96" s="205"/>
      <c r="S96" s="206"/>
      <c r="T96" s="205"/>
      <c r="U96" s="206"/>
      <c r="V96" s="205"/>
      <c r="W96" s="206"/>
      <c r="X96" s="205"/>
      <c r="Y96" s="206"/>
      <c r="Z96" s="205">
        <v>11</v>
      </c>
      <c r="AA96" s="207" t="s">
        <v>250</v>
      </c>
      <c r="AB96" s="202"/>
      <c r="AC96" s="205">
        <v>11</v>
      </c>
      <c r="AD96" s="207" t="s">
        <v>250</v>
      </c>
      <c r="AE96" s="202"/>
      <c r="AF96" s="205">
        <v>12</v>
      </c>
      <c r="AG96" s="207" t="s">
        <v>250</v>
      </c>
      <c r="AH96" s="202"/>
      <c r="AI96" s="205">
        <v>13</v>
      </c>
      <c r="AJ96" s="207">
        <v>0</v>
      </c>
      <c r="AK96" s="202"/>
    </row>
    <row r="97" spans="1:37" s="147" customFormat="1" x14ac:dyDescent="0.2">
      <c r="A97" s="178" t="s">
        <v>262</v>
      </c>
      <c r="B97" s="205"/>
      <c r="C97" s="206"/>
      <c r="D97" s="205"/>
      <c r="E97" s="206"/>
      <c r="F97" s="205"/>
      <c r="G97" s="206"/>
      <c r="H97" s="205"/>
      <c r="I97" s="206"/>
      <c r="J97" s="205"/>
      <c r="K97" s="206"/>
      <c r="L97" s="205"/>
      <c r="M97" s="206"/>
      <c r="N97" s="205"/>
      <c r="O97" s="206"/>
      <c r="P97" s="205"/>
      <c r="Q97" s="206"/>
      <c r="R97" s="205"/>
      <c r="S97" s="206"/>
      <c r="T97" s="205"/>
      <c r="U97" s="206"/>
      <c r="V97" s="205"/>
      <c r="W97" s="206"/>
      <c r="X97" s="205"/>
      <c r="Y97" s="206"/>
      <c r="Z97" s="205">
        <v>13</v>
      </c>
      <c r="AA97" s="207" t="s">
        <v>250</v>
      </c>
      <c r="AB97" s="202"/>
      <c r="AC97" s="205">
        <v>13</v>
      </c>
      <c r="AD97" s="207" t="s">
        <v>250</v>
      </c>
      <c r="AE97" s="202"/>
      <c r="AF97" s="205">
        <v>13</v>
      </c>
      <c r="AG97" s="207" t="s">
        <v>250</v>
      </c>
      <c r="AH97" s="202"/>
      <c r="AI97" s="205">
        <v>12</v>
      </c>
      <c r="AJ97" s="207">
        <v>0</v>
      </c>
      <c r="AK97" s="202"/>
    </row>
    <row r="98" spans="1:37" s="147" customFormat="1" x14ac:dyDescent="0.2">
      <c r="A98" s="178" t="s">
        <v>263</v>
      </c>
      <c r="B98" s="205"/>
      <c r="C98" s="206"/>
      <c r="D98" s="205"/>
      <c r="E98" s="206"/>
      <c r="F98" s="205"/>
      <c r="G98" s="206"/>
      <c r="H98" s="205"/>
      <c r="I98" s="206"/>
      <c r="J98" s="205"/>
      <c r="K98" s="206"/>
      <c r="L98" s="205"/>
      <c r="M98" s="206"/>
      <c r="N98" s="205"/>
      <c r="O98" s="206"/>
      <c r="P98" s="205"/>
      <c r="Q98" s="206"/>
      <c r="R98" s="205"/>
      <c r="S98" s="206"/>
      <c r="T98" s="205"/>
      <c r="U98" s="206"/>
      <c r="V98" s="205"/>
      <c r="W98" s="206"/>
      <c r="X98" s="205"/>
      <c r="Y98" s="206"/>
      <c r="Z98" s="205">
        <v>36</v>
      </c>
      <c r="AA98" s="207" t="s">
        <v>250</v>
      </c>
      <c r="AB98" s="202"/>
      <c r="AC98" s="205">
        <v>36</v>
      </c>
      <c r="AD98" s="207" t="s">
        <v>250</v>
      </c>
      <c r="AE98" s="202"/>
      <c r="AF98" s="205">
        <v>36</v>
      </c>
      <c r="AG98" s="207" t="s">
        <v>250</v>
      </c>
      <c r="AH98" s="202"/>
      <c r="AI98" s="205">
        <v>37</v>
      </c>
      <c r="AJ98" s="207">
        <v>0</v>
      </c>
      <c r="AK98" s="202"/>
    </row>
    <row r="99" spans="1:37" s="198" customFormat="1" x14ac:dyDescent="0.2">
      <c r="A99" s="184" t="s">
        <v>264</v>
      </c>
      <c r="B99" s="208">
        <v>1.7399999999999999E-2</v>
      </c>
      <c r="C99" s="209"/>
      <c r="D99" s="208">
        <v>6.8000000000000005E-2</v>
      </c>
      <c r="E99" s="210"/>
      <c r="F99" s="211">
        <v>1.03E-2</v>
      </c>
      <c r="G99" s="212" t="s">
        <v>250</v>
      </c>
      <c r="H99" s="211"/>
      <c r="I99" s="212"/>
      <c r="J99" s="211"/>
      <c r="K99" s="212"/>
      <c r="L99" s="211"/>
      <c r="M99" s="212"/>
      <c r="N99" s="211"/>
      <c r="O99" s="212"/>
      <c r="P99" s="211"/>
      <c r="Q99" s="212"/>
      <c r="R99" s="268">
        <v>8.6E-3</v>
      </c>
      <c r="S99" s="269"/>
      <c r="T99" s="268">
        <v>2.5100000000000001E-2</v>
      </c>
      <c r="U99" s="269"/>
      <c r="V99" s="268"/>
      <c r="W99" s="269"/>
      <c r="X99" s="268">
        <v>2.01E-2</v>
      </c>
      <c r="Y99" s="269"/>
      <c r="Z99" s="211">
        <f>SUM(Z85:Z98)</f>
        <v>79</v>
      </c>
      <c r="AA99" s="213" t="s">
        <v>250</v>
      </c>
      <c r="AB99" s="214"/>
      <c r="AC99" s="211">
        <v>79</v>
      </c>
      <c r="AD99" s="207" t="s">
        <v>250</v>
      </c>
      <c r="AE99" s="214"/>
      <c r="AF99" s="211">
        <v>81</v>
      </c>
      <c r="AG99" s="207" t="s">
        <v>250</v>
      </c>
      <c r="AH99" s="214"/>
      <c r="AI99" s="211">
        <v>82</v>
      </c>
      <c r="AJ99" s="207">
        <v>0</v>
      </c>
      <c r="AK99" s="214"/>
    </row>
    <row r="100" spans="1:37" x14ac:dyDescent="0.25">
      <c r="A100" s="215"/>
      <c r="B100" s="216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7"/>
      <c r="AA100" s="217"/>
      <c r="AB100" s="202"/>
      <c r="AC100" s="217"/>
      <c r="AD100" s="217"/>
      <c r="AE100" s="202"/>
      <c r="AF100" s="217"/>
      <c r="AG100" s="217"/>
      <c r="AH100" s="202"/>
      <c r="AI100" s="217"/>
      <c r="AJ100" s="217"/>
      <c r="AK100" s="202"/>
    </row>
    <row r="101" spans="1:37" s="147" customFormat="1" x14ac:dyDescent="0.2">
      <c r="A101" s="266" t="s">
        <v>265</v>
      </c>
      <c r="B101" s="191" t="str">
        <f>B$4</f>
        <v>26-31-jul-24</v>
      </c>
      <c r="C101" s="176"/>
      <c r="D101" s="191">
        <f>D$4</f>
        <v>45505</v>
      </c>
      <c r="E101" s="176"/>
      <c r="F101" s="191">
        <f>F$4</f>
        <v>45536</v>
      </c>
      <c r="G101" s="176"/>
      <c r="H101" s="191" t="str">
        <f>H$4</f>
        <v>Meta Parcial</v>
      </c>
      <c r="I101" s="176"/>
      <c r="J101" s="191" t="str">
        <f>J$4</f>
        <v>01-25-Out-24</v>
      </c>
      <c r="K101" s="176"/>
      <c r="L101" s="191" t="str">
        <f>L$4</f>
        <v>Meta Parcial</v>
      </c>
      <c r="M101" s="176"/>
      <c r="N101" s="191" t="str">
        <f>N$4</f>
        <v>26-31-Out-24</v>
      </c>
      <c r="O101" s="176"/>
      <c r="P101" s="191" t="str">
        <f>P$4</f>
        <v>Meta Mensal</v>
      </c>
      <c r="Q101" s="176"/>
      <c r="R101" s="191">
        <f>R$4</f>
        <v>45566</v>
      </c>
      <c r="S101" s="176"/>
      <c r="T101" s="191">
        <f>T$4</f>
        <v>45597</v>
      </c>
      <c r="U101" s="176"/>
      <c r="V101" s="191">
        <f>V$4</f>
        <v>45627</v>
      </c>
      <c r="W101" s="176"/>
      <c r="X101" s="191">
        <f>X$4</f>
        <v>45658</v>
      </c>
      <c r="Y101" s="218"/>
      <c r="Z101" s="219">
        <f>Z$5</f>
        <v>45689</v>
      </c>
      <c r="AA101" s="220"/>
      <c r="AB101" s="202"/>
      <c r="AC101" s="219">
        <f>AC$5</f>
        <v>45717</v>
      </c>
      <c r="AD101" s="220"/>
      <c r="AE101" s="202"/>
      <c r="AF101" s="219">
        <f>AF$5</f>
        <v>45748</v>
      </c>
      <c r="AG101" s="220"/>
      <c r="AH101" s="202"/>
      <c r="AI101" s="219">
        <f>AI$5</f>
        <v>45778</v>
      </c>
      <c r="AJ101" s="220"/>
      <c r="AK101" s="202"/>
    </row>
    <row r="102" spans="1:37" s="147" customFormat="1" x14ac:dyDescent="0.2">
      <c r="A102" s="267"/>
      <c r="B102" s="191" t="s">
        <v>247</v>
      </c>
      <c r="C102" s="176" t="s">
        <v>248</v>
      </c>
      <c r="D102" s="191" t="s">
        <v>247</v>
      </c>
      <c r="E102" s="176" t="s">
        <v>248</v>
      </c>
      <c r="F102" s="191" t="s">
        <v>247</v>
      </c>
      <c r="G102" s="176" t="s">
        <v>248</v>
      </c>
      <c r="H102" s="191" t="s">
        <v>247</v>
      </c>
      <c r="I102" s="176" t="s">
        <v>248</v>
      </c>
      <c r="J102" s="191" t="s">
        <v>247</v>
      </c>
      <c r="K102" s="176" t="s">
        <v>248</v>
      </c>
      <c r="L102" s="191" t="s">
        <v>247</v>
      </c>
      <c r="M102" s="176" t="s">
        <v>248</v>
      </c>
      <c r="N102" s="191" t="s">
        <v>247</v>
      </c>
      <c r="O102" s="176" t="s">
        <v>248</v>
      </c>
      <c r="P102" s="191" t="s">
        <v>247</v>
      </c>
      <c r="Q102" s="176" t="s">
        <v>248</v>
      </c>
      <c r="R102" s="191" t="s">
        <v>247</v>
      </c>
      <c r="S102" s="176" t="s">
        <v>248</v>
      </c>
      <c r="T102" s="191" t="s">
        <v>247</v>
      </c>
      <c r="U102" s="176" t="s">
        <v>248</v>
      </c>
      <c r="V102" s="191" t="s">
        <v>247</v>
      </c>
      <c r="W102" s="176" t="s">
        <v>248</v>
      </c>
      <c r="X102" s="192" t="s">
        <v>247</v>
      </c>
      <c r="Y102" s="221" t="s">
        <v>248</v>
      </c>
      <c r="Z102" s="222" t="s">
        <v>247</v>
      </c>
      <c r="AA102" s="223" t="s">
        <v>248</v>
      </c>
      <c r="AB102" s="202"/>
      <c r="AC102" s="222" t="s">
        <v>247</v>
      </c>
      <c r="AD102" s="223" t="s">
        <v>248</v>
      </c>
      <c r="AE102" s="202"/>
      <c r="AF102" s="222" t="s">
        <v>247</v>
      </c>
      <c r="AG102" s="223" t="s">
        <v>248</v>
      </c>
      <c r="AH102" s="202"/>
      <c r="AI102" s="222" t="s">
        <v>247</v>
      </c>
      <c r="AJ102" s="223" t="s">
        <v>248</v>
      </c>
      <c r="AK102" s="202"/>
    </row>
    <row r="103" spans="1:37" s="147" customFormat="1" x14ac:dyDescent="0.2">
      <c r="A103" s="178" t="s">
        <v>266</v>
      </c>
      <c r="B103" s="194">
        <v>0</v>
      </c>
      <c r="C103" s="195">
        <v>0</v>
      </c>
      <c r="D103" s="194">
        <v>0</v>
      </c>
      <c r="E103" s="195" t="s">
        <v>250</v>
      </c>
      <c r="F103" s="194">
        <v>0</v>
      </c>
      <c r="G103" s="195" t="s">
        <v>250</v>
      </c>
      <c r="H103" s="194"/>
      <c r="I103" s="195"/>
      <c r="J103" s="194"/>
      <c r="K103" s="195"/>
      <c r="L103" s="194"/>
      <c r="M103" s="195"/>
      <c r="N103" s="194"/>
      <c r="O103" s="195"/>
      <c r="P103" s="194"/>
      <c r="Q103" s="195"/>
      <c r="R103" s="194">
        <v>0</v>
      </c>
      <c r="S103" s="195" t="s">
        <v>250</v>
      </c>
      <c r="T103" s="194">
        <v>0</v>
      </c>
      <c r="U103" s="195" t="s">
        <v>250</v>
      </c>
      <c r="V103" s="194">
        <v>5.4600000000000003E-2</v>
      </c>
      <c r="W103" s="195">
        <v>0</v>
      </c>
      <c r="X103" s="194">
        <v>0</v>
      </c>
      <c r="Y103" s="224" t="s">
        <v>250</v>
      </c>
      <c r="Z103" s="225">
        <v>0</v>
      </c>
      <c r="AA103" s="226" t="s">
        <v>250</v>
      </c>
      <c r="AB103" s="202"/>
      <c r="AC103" s="225">
        <v>0</v>
      </c>
      <c r="AD103" s="207" t="s">
        <v>250</v>
      </c>
      <c r="AE103" s="202"/>
      <c r="AF103" s="225">
        <v>0</v>
      </c>
      <c r="AG103" s="207" t="s">
        <v>250</v>
      </c>
      <c r="AH103" s="202"/>
      <c r="AI103" s="225">
        <v>0</v>
      </c>
      <c r="AJ103" s="207">
        <v>0</v>
      </c>
      <c r="AK103" s="202"/>
    </row>
    <row r="104" spans="1:37" s="147" customFormat="1" x14ac:dyDescent="0.2">
      <c r="A104" s="178" t="s">
        <v>267</v>
      </c>
      <c r="B104" s="194">
        <v>0</v>
      </c>
      <c r="C104" s="195">
        <v>0</v>
      </c>
      <c r="D104" s="194">
        <v>0</v>
      </c>
      <c r="E104" s="195" t="s">
        <v>250</v>
      </c>
      <c r="F104" s="194">
        <v>0</v>
      </c>
      <c r="G104" s="195" t="s">
        <v>250</v>
      </c>
      <c r="H104" s="194"/>
      <c r="I104" s="195"/>
      <c r="J104" s="194"/>
      <c r="K104" s="195"/>
      <c r="L104" s="194"/>
      <c r="M104" s="195"/>
      <c r="N104" s="194"/>
      <c r="O104" s="195"/>
      <c r="P104" s="194"/>
      <c r="Q104" s="195"/>
      <c r="R104" s="194">
        <v>0</v>
      </c>
      <c r="S104" s="195" t="s">
        <v>250</v>
      </c>
      <c r="T104" s="194">
        <v>0</v>
      </c>
      <c r="U104" s="195" t="s">
        <v>250</v>
      </c>
      <c r="V104" s="194">
        <v>0</v>
      </c>
      <c r="W104" s="195">
        <v>0</v>
      </c>
      <c r="X104" s="194">
        <v>0</v>
      </c>
      <c r="Y104" s="224" t="s">
        <v>250</v>
      </c>
      <c r="Z104" s="225">
        <v>0</v>
      </c>
      <c r="AA104" s="226" t="s">
        <v>250</v>
      </c>
      <c r="AB104" s="202"/>
      <c r="AC104" s="225">
        <v>0</v>
      </c>
      <c r="AD104" s="207" t="s">
        <v>250</v>
      </c>
      <c r="AE104" s="202"/>
      <c r="AF104" s="225">
        <v>0</v>
      </c>
      <c r="AG104" s="207" t="s">
        <v>250</v>
      </c>
      <c r="AH104" s="202"/>
      <c r="AI104" s="225">
        <v>0</v>
      </c>
      <c r="AJ104" s="207">
        <v>0</v>
      </c>
      <c r="AK104" s="202"/>
    </row>
    <row r="105" spans="1:37" s="147" customFormat="1" x14ac:dyDescent="0.2">
      <c r="A105" s="178" t="s">
        <v>51</v>
      </c>
      <c r="B105" s="194">
        <v>0</v>
      </c>
      <c r="C105" s="195">
        <v>0</v>
      </c>
      <c r="D105" s="194">
        <v>0.02</v>
      </c>
      <c r="E105" s="195" t="s">
        <v>250</v>
      </c>
      <c r="F105" s="194">
        <v>2.8E-3</v>
      </c>
      <c r="G105" s="195" t="s">
        <v>250</v>
      </c>
      <c r="H105" s="194"/>
      <c r="I105" s="195"/>
      <c r="J105" s="194"/>
      <c r="K105" s="195"/>
      <c r="L105" s="194"/>
      <c r="M105" s="195"/>
      <c r="N105" s="194"/>
      <c r="O105" s="195"/>
      <c r="P105" s="194"/>
      <c r="Q105" s="195"/>
      <c r="R105" s="194">
        <v>8.3000000000000001E-3</v>
      </c>
      <c r="S105" s="195" t="s">
        <v>250</v>
      </c>
      <c r="T105" s="194">
        <v>3.3999999999999998E-3</v>
      </c>
      <c r="U105" s="195" t="s">
        <v>250</v>
      </c>
      <c r="V105" s="194">
        <v>5.8999999999999999E-3</v>
      </c>
      <c r="W105" s="195">
        <v>0</v>
      </c>
      <c r="X105" s="194">
        <v>4.8899999999999999E-2</v>
      </c>
      <c r="Y105" s="224" t="s">
        <v>250</v>
      </c>
      <c r="Z105" s="225">
        <v>9.4100000000000003E-2</v>
      </c>
      <c r="AA105" s="226" t="s">
        <v>250</v>
      </c>
      <c r="AB105" s="202"/>
      <c r="AC105" s="225">
        <v>1.6400000000000001E-2</v>
      </c>
      <c r="AD105" s="207" t="s">
        <v>250</v>
      </c>
      <c r="AE105" s="202"/>
      <c r="AF105" s="225">
        <v>4.4999999999999997E-3</v>
      </c>
      <c r="AG105" s="207" t="s">
        <v>250</v>
      </c>
      <c r="AH105" s="202"/>
      <c r="AI105" s="225">
        <v>0.35160000000000002</v>
      </c>
      <c r="AJ105" s="207">
        <v>0</v>
      </c>
      <c r="AK105" s="202"/>
    </row>
    <row r="106" spans="1:37" x14ac:dyDescent="0.25">
      <c r="A106" s="178" t="s">
        <v>52</v>
      </c>
      <c r="B106" s="194">
        <v>0.01</v>
      </c>
      <c r="C106" s="195">
        <v>0</v>
      </c>
      <c r="D106" s="194">
        <v>0.01</v>
      </c>
      <c r="E106" s="195" t="s">
        <v>250</v>
      </c>
      <c r="F106" s="194">
        <v>0</v>
      </c>
      <c r="G106" s="195" t="s">
        <v>250</v>
      </c>
      <c r="H106" s="194"/>
      <c r="I106" s="195"/>
      <c r="J106" s="194"/>
      <c r="K106" s="195"/>
      <c r="L106" s="194"/>
      <c r="M106" s="195"/>
      <c r="N106" s="194"/>
      <c r="O106" s="195"/>
      <c r="P106" s="194"/>
      <c r="Q106" s="195"/>
      <c r="R106" s="194">
        <v>8.3000000000000001E-3</v>
      </c>
      <c r="S106" s="195" t="s">
        <v>250</v>
      </c>
      <c r="T106" s="194">
        <v>0</v>
      </c>
      <c r="U106" s="195" t="s">
        <v>250</v>
      </c>
      <c r="V106" s="194">
        <v>0</v>
      </c>
      <c r="W106" s="195">
        <v>0</v>
      </c>
      <c r="X106" s="194">
        <v>2.3400000000000001E-2</v>
      </c>
      <c r="Y106" s="224" t="s">
        <v>250</v>
      </c>
      <c r="Z106" s="225">
        <v>8.6E-3</v>
      </c>
      <c r="AA106" s="226" t="s">
        <v>250</v>
      </c>
      <c r="AB106" s="202"/>
      <c r="AC106" s="225">
        <v>4.3900000000000002E-2</v>
      </c>
      <c r="AD106" s="207" t="s">
        <v>250</v>
      </c>
      <c r="AE106" s="202"/>
      <c r="AF106" s="225">
        <v>0</v>
      </c>
      <c r="AG106" s="207" t="s">
        <v>250</v>
      </c>
      <c r="AH106" s="202"/>
      <c r="AI106" s="225">
        <v>0</v>
      </c>
      <c r="AJ106" s="207">
        <v>0</v>
      </c>
      <c r="AK106" s="202"/>
    </row>
    <row r="107" spans="1:37" s="147" customFormat="1" x14ac:dyDescent="0.2">
      <c r="A107" s="178" t="s">
        <v>53</v>
      </c>
      <c r="B107" s="194">
        <v>0</v>
      </c>
      <c r="C107" s="195">
        <v>0</v>
      </c>
      <c r="D107" s="194">
        <v>0</v>
      </c>
      <c r="E107" s="195" t="s">
        <v>250</v>
      </c>
      <c r="F107" s="194">
        <v>8.0000000000000004E-4</v>
      </c>
      <c r="G107" s="195" t="s">
        <v>250</v>
      </c>
      <c r="H107" s="194"/>
      <c r="I107" s="195"/>
      <c r="J107" s="194"/>
      <c r="K107" s="195"/>
      <c r="L107" s="194"/>
      <c r="M107" s="195"/>
      <c r="N107" s="194"/>
      <c r="O107" s="195"/>
      <c r="P107" s="194"/>
      <c r="Q107" s="195"/>
      <c r="R107" s="194">
        <v>0</v>
      </c>
      <c r="S107" s="195" t="s">
        <v>250</v>
      </c>
      <c r="T107" s="194">
        <v>4.0000000000000002E-4</v>
      </c>
      <c r="U107" s="195" t="s">
        <v>250</v>
      </c>
      <c r="V107" s="194">
        <v>0</v>
      </c>
      <c r="W107" s="195">
        <v>0</v>
      </c>
      <c r="X107" s="194">
        <v>6.1999999999999998E-3</v>
      </c>
      <c r="Y107" s="224" t="s">
        <v>250</v>
      </c>
      <c r="Z107" s="225">
        <v>0</v>
      </c>
      <c r="AA107" s="226" t="s">
        <v>250</v>
      </c>
      <c r="AB107" s="202"/>
      <c r="AC107" s="225">
        <v>0</v>
      </c>
      <c r="AD107" s="207" t="s">
        <v>250</v>
      </c>
      <c r="AE107" s="202"/>
      <c r="AF107" s="225">
        <v>1.1000000000000001E-3</v>
      </c>
      <c r="AG107" s="207" t="s">
        <v>250</v>
      </c>
      <c r="AH107" s="202"/>
      <c r="AI107" s="225">
        <v>0.05</v>
      </c>
      <c r="AJ107" s="207">
        <v>0</v>
      </c>
      <c r="AK107" s="202"/>
    </row>
    <row r="108" spans="1:37" s="147" customFormat="1" x14ac:dyDescent="0.2">
      <c r="A108" s="178" t="s">
        <v>54</v>
      </c>
      <c r="B108" s="194"/>
      <c r="C108" s="195"/>
      <c r="D108" s="194"/>
      <c r="E108" s="195"/>
      <c r="F108" s="194"/>
      <c r="G108" s="195"/>
      <c r="H108" s="194"/>
      <c r="I108" s="195"/>
      <c r="J108" s="194"/>
      <c r="K108" s="195"/>
      <c r="L108" s="194"/>
      <c r="M108" s="195"/>
      <c r="N108" s="194"/>
      <c r="O108" s="195"/>
      <c r="P108" s="194"/>
      <c r="Q108" s="195"/>
      <c r="R108" s="194"/>
      <c r="S108" s="195"/>
      <c r="T108" s="194"/>
      <c r="U108" s="195"/>
      <c r="V108" s="194"/>
      <c r="W108" s="195"/>
      <c r="X108" s="194"/>
      <c r="Y108" s="224"/>
      <c r="Z108" s="225">
        <v>0</v>
      </c>
      <c r="AA108" s="226" t="s">
        <v>250</v>
      </c>
      <c r="AB108" s="202"/>
      <c r="AC108" s="225">
        <v>0</v>
      </c>
      <c r="AD108" s="207" t="s">
        <v>250</v>
      </c>
      <c r="AE108" s="202"/>
      <c r="AF108" s="225">
        <v>0</v>
      </c>
      <c r="AG108" s="207" t="s">
        <v>250</v>
      </c>
      <c r="AH108" s="202"/>
      <c r="AI108" s="225">
        <v>0</v>
      </c>
      <c r="AJ108" s="207">
        <v>0</v>
      </c>
      <c r="AK108" s="202"/>
    </row>
    <row r="109" spans="1:37" s="147" customFormat="1" x14ac:dyDescent="0.2">
      <c r="A109" s="178" t="s">
        <v>268</v>
      </c>
      <c r="B109" s="194">
        <v>0</v>
      </c>
      <c r="C109" s="195">
        <v>0</v>
      </c>
      <c r="D109" s="194">
        <v>0</v>
      </c>
      <c r="E109" s="195" t="s">
        <v>250</v>
      </c>
      <c r="F109" s="194">
        <v>0</v>
      </c>
      <c r="G109" s="195" t="s">
        <v>250</v>
      </c>
      <c r="H109" s="194"/>
      <c r="I109" s="195"/>
      <c r="J109" s="194"/>
      <c r="K109" s="195"/>
      <c r="L109" s="194"/>
      <c r="M109" s="195"/>
      <c r="N109" s="194"/>
      <c r="O109" s="195"/>
      <c r="P109" s="194"/>
      <c r="Q109" s="195"/>
      <c r="R109" s="194">
        <v>0</v>
      </c>
      <c r="S109" s="195" t="s">
        <v>250</v>
      </c>
      <c r="T109" s="194"/>
      <c r="U109" s="195" t="s">
        <v>250</v>
      </c>
      <c r="V109" s="194">
        <v>0</v>
      </c>
      <c r="W109" s="195">
        <v>0</v>
      </c>
      <c r="X109" s="194">
        <v>0</v>
      </c>
      <c r="Y109" s="224" t="s">
        <v>250</v>
      </c>
      <c r="Z109" s="225">
        <v>0</v>
      </c>
      <c r="AA109" s="226" t="s">
        <v>250</v>
      </c>
      <c r="AB109" s="202"/>
      <c r="AC109" s="225">
        <v>0</v>
      </c>
      <c r="AD109" s="207" t="s">
        <v>250</v>
      </c>
      <c r="AE109" s="202"/>
      <c r="AF109" s="225">
        <v>0</v>
      </c>
      <c r="AG109" s="207" t="s">
        <v>250</v>
      </c>
      <c r="AH109" s="202"/>
      <c r="AI109" s="225">
        <v>0</v>
      </c>
      <c r="AJ109" s="207">
        <v>0</v>
      </c>
      <c r="AK109" s="202"/>
    </row>
    <row r="110" spans="1:37" s="147" customFormat="1" x14ac:dyDescent="0.2">
      <c r="A110" s="178" t="s">
        <v>55</v>
      </c>
      <c r="B110" s="194">
        <v>0</v>
      </c>
      <c r="C110" s="195">
        <v>0</v>
      </c>
      <c r="D110" s="194">
        <v>0</v>
      </c>
      <c r="E110" s="195" t="s">
        <v>250</v>
      </c>
      <c r="F110" s="194">
        <v>0</v>
      </c>
      <c r="G110" s="195" t="s">
        <v>250</v>
      </c>
      <c r="H110" s="194"/>
      <c r="I110" s="195"/>
      <c r="J110" s="194"/>
      <c r="K110" s="195"/>
      <c r="L110" s="194"/>
      <c r="M110" s="195"/>
      <c r="N110" s="194"/>
      <c r="O110" s="195"/>
      <c r="P110" s="194"/>
      <c r="Q110" s="195"/>
      <c r="R110" s="194">
        <v>6.1999999999999998E-3</v>
      </c>
      <c r="S110" s="195" t="s">
        <v>250</v>
      </c>
      <c r="T110" s="194">
        <v>0</v>
      </c>
      <c r="U110" s="195" t="s">
        <v>250</v>
      </c>
      <c r="V110" s="194">
        <v>0</v>
      </c>
      <c r="W110" s="195">
        <v>0</v>
      </c>
      <c r="X110" s="194">
        <v>0</v>
      </c>
      <c r="Y110" s="224" t="s">
        <v>250</v>
      </c>
      <c r="Z110" s="225">
        <v>0</v>
      </c>
      <c r="AA110" s="226" t="s">
        <v>250</v>
      </c>
      <c r="AB110" s="202"/>
      <c r="AC110" s="225">
        <v>0</v>
      </c>
      <c r="AD110" s="207" t="s">
        <v>250</v>
      </c>
      <c r="AE110" s="202"/>
      <c r="AF110" s="225">
        <v>0</v>
      </c>
      <c r="AG110" s="207" t="s">
        <v>250</v>
      </c>
      <c r="AH110" s="202"/>
      <c r="AI110" s="225">
        <v>0</v>
      </c>
      <c r="AJ110" s="207">
        <v>0</v>
      </c>
      <c r="AK110" s="202"/>
    </row>
    <row r="111" spans="1:37" x14ac:dyDescent="0.25">
      <c r="A111" s="178" t="s">
        <v>56</v>
      </c>
      <c r="B111" s="194">
        <v>0</v>
      </c>
      <c r="C111" s="195">
        <v>0</v>
      </c>
      <c r="D111" s="194">
        <v>0</v>
      </c>
      <c r="E111" s="195" t="s">
        <v>250</v>
      </c>
      <c r="F111" s="194">
        <v>0</v>
      </c>
      <c r="G111" s="195" t="s">
        <v>250</v>
      </c>
      <c r="H111" s="194"/>
      <c r="I111" s="195"/>
      <c r="J111" s="194"/>
      <c r="K111" s="195"/>
      <c r="L111" s="194"/>
      <c r="M111" s="195"/>
      <c r="N111" s="194"/>
      <c r="O111" s="195"/>
      <c r="P111" s="194"/>
      <c r="Q111" s="195"/>
      <c r="R111" s="194">
        <v>0</v>
      </c>
      <c r="S111" s="195" t="s">
        <v>250</v>
      </c>
      <c r="T111" s="194">
        <v>0</v>
      </c>
      <c r="U111" s="195" t="s">
        <v>250</v>
      </c>
      <c r="V111" s="194">
        <v>0</v>
      </c>
      <c r="W111" s="195">
        <v>0</v>
      </c>
      <c r="X111" s="194">
        <v>0</v>
      </c>
      <c r="Y111" s="224" t="s">
        <v>250</v>
      </c>
      <c r="Z111" s="225">
        <v>1.2E-2</v>
      </c>
      <c r="AA111" s="226" t="s">
        <v>250</v>
      </c>
      <c r="AB111" s="202"/>
      <c r="AC111" s="225">
        <v>0</v>
      </c>
      <c r="AD111" s="207" t="s">
        <v>250</v>
      </c>
      <c r="AE111" s="202"/>
      <c r="AF111" s="225">
        <v>0</v>
      </c>
      <c r="AG111" s="207" t="s">
        <v>250</v>
      </c>
      <c r="AH111" s="202"/>
      <c r="AI111" s="225">
        <v>0.1</v>
      </c>
      <c r="AJ111" s="207">
        <v>0</v>
      </c>
      <c r="AK111" s="202"/>
    </row>
    <row r="112" spans="1:37" s="147" customFormat="1" x14ac:dyDescent="0.2">
      <c r="A112" s="178" t="s">
        <v>269</v>
      </c>
      <c r="B112" s="194">
        <v>0.01</v>
      </c>
      <c r="C112" s="195">
        <v>0</v>
      </c>
      <c r="D112" s="194">
        <v>0.03</v>
      </c>
      <c r="E112" s="195" t="s">
        <v>250</v>
      </c>
      <c r="F112" s="194">
        <v>4.0000000000000001E-3</v>
      </c>
      <c r="G112" s="195" t="s">
        <v>250</v>
      </c>
      <c r="H112" s="194"/>
      <c r="I112" s="195"/>
      <c r="J112" s="194"/>
      <c r="K112" s="195"/>
      <c r="L112" s="194"/>
      <c r="M112" s="195"/>
      <c r="N112" s="194"/>
      <c r="O112" s="195"/>
      <c r="P112" s="194"/>
      <c r="Q112" s="195"/>
      <c r="R112" s="194">
        <v>6.7599999999999993E-2</v>
      </c>
      <c r="S112" s="195" t="s">
        <v>250</v>
      </c>
      <c r="T112" s="194">
        <v>1.14E-2</v>
      </c>
      <c r="U112" s="195" t="s">
        <v>250</v>
      </c>
      <c r="V112" s="194">
        <v>4.2500000000000003E-2</v>
      </c>
      <c r="W112" s="195">
        <v>0</v>
      </c>
      <c r="X112" s="194">
        <v>3.0800000000000001E-2</v>
      </c>
      <c r="Y112" s="224" t="s">
        <v>250</v>
      </c>
      <c r="Z112" s="225">
        <v>1.4200000000000001E-2</v>
      </c>
      <c r="AA112" s="226" t="s">
        <v>250</v>
      </c>
      <c r="AB112" s="202"/>
      <c r="AC112" s="225">
        <v>2.5999999999999999E-3</v>
      </c>
      <c r="AD112" s="207" t="s">
        <v>250</v>
      </c>
      <c r="AE112" s="202"/>
      <c r="AF112" s="225">
        <v>1.6000000000000001E-3</v>
      </c>
      <c r="AG112" s="207" t="s">
        <v>250</v>
      </c>
      <c r="AH112" s="202"/>
      <c r="AI112" s="225">
        <v>1.387</v>
      </c>
      <c r="AJ112" s="207">
        <v>0</v>
      </c>
      <c r="AK112" s="202"/>
    </row>
    <row r="113" spans="1:37" s="147" customFormat="1" x14ac:dyDescent="0.2">
      <c r="A113" s="178" t="s">
        <v>270</v>
      </c>
      <c r="B113" s="194">
        <v>0.01</v>
      </c>
      <c r="C113" s="195">
        <v>0</v>
      </c>
      <c r="D113" s="194">
        <v>0.01</v>
      </c>
      <c r="E113" s="195" t="s">
        <v>250</v>
      </c>
      <c r="F113" s="194">
        <v>2.3999999999999998E-3</v>
      </c>
      <c r="G113" s="195" t="s">
        <v>250</v>
      </c>
      <c r="H113" s="194"/>
      <c r="I113" s="195"/>
      <c r="J113" s="194"/>
      <c r="K113" s="195"/>
      <c r="L113" s="194"/>
      <c r="M113" s="195"/>
      <c r="N113" s="194"/>
      <c r="O113" s="195"/>
      <c r="P113" s="194"/>
      <c r="Q113" s="195"/>
      <c r="R113" s="194">
        <v>0.36959999999999998</v>
      </c>
      <c r="S113" s="195" t="s">
        <v>250</v>
      </c>
      <c r="T113" s="194">
        <v>6.9999999999999999E-4</v>
      </c>
      <c r="U113" s="195" t="s">
        <v>250</v>
      </c>
      <c r="V113" s="194">
        <v>1.52E-2</v>
      </c>
      <c r="W113" s="195">
        <v>0</v>
      </c>
      <c r="X113" s="194">
        <v>0.15690000000000001</v>
      </c>
      <c r="Y113" s="224" t="s">
        <v>250</v>
      </c>
      <c r="Z113" s="227">
        <v>8.3500000000000005E-2</v>
      </c>
      <c r="AA113" s="228" t="s">
        <v>250</v>
      </c>
      <c r="AB113" s="202"/>
      <c r="AC113" s="227">
        <v>0.64019999999999999</v>
      </c>
      <c r="AD113" s="207" t="s">
        <v>250</v>
      </c>
      <c r="AE113" s="202"/>
      <c r="AF113" s="227">
        <v>1.5800000000000002E-2</v>
      </c>
      <c r="AG113" s="207" t="s">
        <v>250</v>
      </c>
      <c r="AH113" s="202"/>
      <c r="AI113" s="227">
        <v>3.6581999999999999</v>
      </c>
      <c r="AJ113" s="207">
        <v>0</v>
      </c>
      <c r="AK113" s="202"/>
    </row>
    <row r="114" spans="1:37" s="198" customFormat="1" x14ac:dyDescent="0.2">
      <c r="A114" s="184" t="s">
        <v>271</v>
      </c>
      <c r="B114" s="229">
        <v>1.7399999999999999E-2</v>
      </c>
      <c r="C114" s="230"/>
      <c r="D114" s="229">
        <v>6.8000000000000005E-2</v>
      </c>
      <c r="E114" s="231"/>
      <c r="F114" s="196">
        <v>1.03E-2</v>
      </c>
      <c r="G114" s="197" t="s">
        <v>250</v>
      </c>
      <c r="H114" s="196"/>
      <c r="I114" s="197"/>
      <c r="J114" s="196"/>
      <c r="K114" s="197"/>
      <c r="L114" s="196"/>
      <c r="M114" s="197"/>
      <c r="N114" s="196"/>
      <c r="O114" s="197"/>
      <c r="P114" s="196"/>
      <c r="Q114" s="197"/>
      <c r="R114" s="270">
        <v>8.6E-3</v>
      </c>
      <c r="S114" s="271"/>
      <c r="T114" s="270">
        <v>2.5100000000000001E-2</v>
      </c>
      <c r="U114" s="271"/>
      <c r="V114" s="270"/>
      <c r="W114" s="271"/>
      <c r="X114" s="270">
        <v>2.01E-2</v>
      </c>
      <c r="Y114" s="272"/>
      <c r="Z114" s="264">
        <v>1.77E-2</v>
      </c>
      <c r="AA114" s="265"/>
      <c r="AB114" s="214"/>
      <c r="AC114" s="264">
        <v>2.5499999999999998E-2</v>
      </c>
      <c r="AD114" s="265"/>
      <c r="AE114" s="214"/>
      <c r="AF114" s="264">
        <v>2.29E-2</v>
      </c>
      <c r="AG114" s="265"/>
      <c r="AH114" s="214"/>
      <c r="AI114" s="264">
        <v>5.0700000000000002E-2</v>
      </c>
      <c r="AJ114" s="265"/>
      <c r="AK114" s="214"/>
    </row>
    <row r="115" spans="1:37" x14ac:dyDescent="0.25">
      <c r="A115" s="215"/>
      <c r="B115" s="216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AA115" s="202"/>
      <c r="AB115" s="202"/>
      <c r="AD115" s="202"/>
      <c r="AE115" s="202"/>
      <c r="AG115" s="202"/>
      <c r="AH115" s="202"/>
      <c r="AJ115" s="202"/>
      <c r="AK115" s="202"/>
    </row>
    <row r="116" spans="1:37" s="144" customFormat="1" x14ac:dyDescent="0.25">
      <c r="A116" s="172" t="s">
        <v>272</v>
      </c>
      <c r="B116" s="191" t="str">
        <f>B$4</f>
        <v>26-31-jul-24</v>
      </c>
      <c r="C116" s="176"/>
      <c r="D116" s="191">
        <f>D$4</f>
        <v>45505</v>
      </c>
      <c r="E116" s="176"/>
      <c r="F116" s="191">
        <f>F$4</f>
        <v>45536</v>
      </c>
      <c r="G116" s="176"/>
      <c r="H116" s="191" t="str">
        <f>H$4</f>
        <v>Meta Parcial</v>
      </c>
      <c r="I116" s="176"/>
      <c r="J116" s="191" t="str">
        <f>J$4</f>
        <v>01-25-Out-24</v>
      </c>
      <c r="K116" s="176"/>
      <c r="L116" s="191" t="str">
        <f>L$4</f>
        <v>Meta Parcial</v>
      </c>
      <c r="M116" s="176"/>
      <c r="N116" s="191" t="str">
        <f>N$4</f>
        <v>26-31-Out-24</v>
      </c>
      <c r="O116" s="176"/>
      <c r="P116" s="191" t="str">
        <f>P$4</f>
        <v>Meta Mensal</v>
      </c>
      <c r="Q116" s="176"/>
      <c r="R116" s="191">
        <f>R$4</f>
        <v>45566</v>
      </c>
      <c r="S116" s="176"/>
      <c r="T116" s="191">
        <f>T$4</f>
        <v>45597</v>
      </c>
      <c r="U116" s="176"/>
      <c r="V116" s="191">
        <f>V$4</f>
        <v>45627</v>
      </c>
      <c r="W116" s="176"/>
      <c r="X116" s="191">
        <f>X$4</f>
        <v>45658</v>
      </c>
      <c r="Y116" s="218"/>
      <c r="Z116" s="232">
        <v>45689</v>
      </c>
      <c r="AA116" s="202"/>
      <c r="AB116" s="202"/>
      <c r="AC116" s="232">
        <v>45717</v>
      </c>
      <c r="AD116" s="202"/>
      <c r="AE116" s="202"/>
      <c r="AF116" s="232">
        <v>45717</v>
      </c>
      <c r="AG116" s="202"/>
      <c r="AH116" s="202"/>
      <c r="AI116" s="232">
        <f>AI5</f>
        <v>45778</v>
      </c>
      <c r="AJ116" s="202"/>
      <c r="AK116" s="202"/>
    </row>
    <row r="117" spans="1:37" s="147" customFormat="1" x14ac:dyDescent="0.2">
      <c r="A117" s="178" t="s">
        <v>266</v>
      </c>
      <c r="B117" s="255">
        <v>0</v>
      </c>
      <c r="C117" s="256"/>
      <c r="D117" s="255">
        <v>0</v>
      </c>
      <c r="E117" s="256"/>
      <c r="F117" s="255">
        <v>0</v>
      </c>
      <c r="G117" s="256"/>
      <c r="H117" s="255"/>
      <c r="I117" s="256"/>
      <c r="J117" s="255"/>
      <c r="K117" s="256"/>
      <c r="L117" s="255"/>
      <c r="M117" s="256"/>
      <c r="N117" s="255"/>
      <c r="O117" s="256"/>
      <c r="P117" s="255"/>
      <c r="Q117" s="256"/>
      <c r="R117" s="255">
        <v>0</v>
      </c>
      <c r="S117" s="256"/>
      <c r="T117" s="255">
        <v>0</v>
      </c>
      <c r="U117" s="256"/>
      <c r="V117" s="255">
        <v>0</v>
      </c>
      <c r="W117" s="256"/>
      <c r="X117" s="255">
        <v>0</v>
      </c>
      <c r="Y117" s="260"/>
      <c r="Z117" s="183">
        <v>0</v>
      </c>
      <c r="AA117" s="202"/>
      <c r="AB117" s="202"/>
      <c r="AC117" s="183">
        <v>0</v>
      </c>
      <c r="AD117" s="202"/>
      <c r="AE117" s="202"/>
      <c r="AF117" s="183">
        <v>0</v>
      </c>
      <c r="AG117" s="202"/>
      <c r="AH117" s="202"/>
      <c r="AI117" s="183">
        <v>0</v>
      </c>
      <c r="AJ117" s="202"/>
      <c r="AK117" s="202"/>
    </row>
    <row r="118" spans="1:37" s="147" customFormat="1" x14ac:dyDescent="0.2">
      <c r="A118" s="178" t="s">
        <v>267</v>
      </c>
      <c r="B118" s="255">
        <v>0</v>
      </c>
      <c r="C118" s="256"/>
      <c r="D118" s="255">
        <v>0</v>
      </c>
      <c r="E118" s="256"/>
      <c r="F118" s="255">
        <v>0</v>
      </c>
      <c r="G118" s="256"/>
      <c r="H118" s="255"/>
      <c r="I118" s="256"/>
      <c r="J118" s="255"/>
      <c r="K118" s="256"/>
      <c r="L118" s="255"/>
      <c r="M118" s="256"/>
      <c r="N118" s="255"/>
      <c r="O118" s="256"/>
      <c r="P118" s="255"/>
      <c r="Q118" s="256"/>
      <c r="R118" s="255">
        <v>0</v>
      </c>
      <c r="S118" s="256"/>
      <c r="T118" s="255">
        <v>0</v>
      </c>
      <c r="U118" s="256"/>
      <c r="V118" s="255">
        <v>0</v>
      </c>
      <c r="W118" s="256"/>
      <c r="X118" s="255">
        <v>0</v>
      </c>
      <c r="Y118" s="260"/>
      <c r="Z118" s="183">
        <v>0</v>
      </c>
      <c r="AA118" s="202"/>
      <c r="AB118" s="202"/>
      <c r="AC118" s="183">
        <v>0</v>
      </c>
      <c r="AD118" s="202"/>
      <c r="AE118" s="202"/>
      <c r="AF118" s="183">
        <v>0</v>
      </c>
      <c r="AG118" s="202"/>
      <c r="AH118" s="202"/>
      <c r="AI118" s="183">
        <v>0</v>
      </c>
      <c r="AJ118" s="202"/>
      <c r="AK118" s="202"/>
    </row>
    <row r="119" spans="1:37" s="147" customFormat="1" x14ac:dyDescent="0.2">
      <c r="A119" s="178" t="s">
        <v>51</v>
      </c>
      <c r="B119" s="255">
        <v>0</v>
      </c>
      <c r="C119" s="256"/>
      <c r="D119" s="255">
        <v>0</v>
      </c>
      <c r="E119" s="256"/>
      <c r="F119" s="255">
        <v>0</v>
      </c>
      <c r="G119" s="256"/>
      <c r="H119" s="255"/>
      <c r="I119" s="256"/>
      <c r="J119" s="255"/>
      <c r="K119" s="256"/>
      <c r="L119" s="255"/>
      <c r="M119" s="256"/>
      <c r="N119" s="255"/>
      <c r="O119" s="256"/>
      <c r="P119" s="255"/>
      <c r="Q119" s="256"/>
      <c r="R119" s="255">
        <v>0</v>
      </c>
      <c r="S119" s="256"/>
      <c r="T119" s="255">
        <v>0</v>
      </c>
      <c r="U119" s="256"/>
      <c r="V119" s="255">
        <v>5.8999999999999999E-3</v>
      </c>
      <c r="W119" s="256"/>
      <c r="X119" s="255">
        <v>4.8899999999999999E-2</v>
      </c>
      <c r="Y119" s="260"/>
      <c r="Z119" s="183">
        <v>9.4100000000000003E-2</v>
      </c>
      <c r="AA119" s="202"/>
      <c r="AB119" s="202"/>
      <c r="AC119" s="183">
        <v>0.67</v>
      </c>
      <c r="AD119" s="202"/>
      <c r="AE119" s="202"/>
      <c r="AF119" s="183">
        <v>0</v>
      </c>
      <c r="AG119" s="202"/>
      <c r="AH119" s="202"/>
      <c r="AI119" s="183">
        <v>0</v>
      </c>
      <c r="AJ119" s="202"/>
      <c r="AK119" s="202"/>
    </row>
    <row r="120" spans="1:37" s="147" customFormat="1" x14ac:dyDescent="0.2">
      <c r="A120" s="178" t="s">
        <v>52</v>
      </c>
      <c r="B120" s="255">
        <v>0</v>
      </c>
      <c r="C120" s="256"/>
      <c r="D120" s="255">
        <v>0</v>
      </c>
      <c r="E120" s="256"/>
      <c r="F120" s="255">
        <v>0</v>
      </c>
      <c r="G120" s="256"/>
      <c r="H120" s="255"/>
      <c r="I120" s="256"/>
      <c r="J120" s="255"/>
      <c r="K120" s="256"/>
      <c r="L120" s="255"/>
      <c r="M120" s="256"/>
      <c r="N120" s="255"/>
      <c r="O120" s="256"/>
      <c r="P120" s="255"/>
      <c r="Q120" s="256"/>
      <c r="R120" s="255">
        <v>0</v>
      </c>
      <c r="S120" s="256"/>
      <c r="T120" s="255">
        <v>0</v>
      </c>
      <c r="U120" s="256"/>
      <c r="V120" s="255">
        <v>0</v>
      </c>
      <c r="W120" s="256"/>
      <c r="X120" s="255">
        <v>2.3400000000000001E-2</v>
      </c>
      <c r="Y120" s="260"/>
      <c r="Z120" s="183">
        <v>8.6E-3</v>
      </c>
      <c r="AA120" s="202"/>
      <c r="AB120" s="202"/>
      <c r="AC120" s="183">
        <v>0</v>
      </c>
      <c r="AD120" s="202"/>
      <c r="AE120" s="202"/>
      <c r="AF120" s="183">
        <v>0</v>
      </c>
      <c r="AG120" s="202"/>
      <c r="AH120" s="202"/>
      <c r="AI120" s="183">
        <v>0</v>
      </c>
      <c r="AJ120" s="202"/>
      <c r="AK120" s="202"/>
    </row>
    <row r="121" spans="1:37" s="147" customFormat="1" x14ac:dyDescent="0.2">
      <c r="A121" s="178" t="s">
        <v>53</v>
      </c>
      <c r="B121" s="255">
        <v>0</v>
      </c>
      <c r="C121" s="256"/>
      <c r="D121" s="255">
        <v>0</v>
      </c>
      <c r="E121" s="256"/>
      <c r="F121" s="255">
        <v>0</v>
      </c>
      <c r="G121" s="256"/>
      <c r="H121" s="255"/>
      <c r="I121" s="256"/>
      <c r="J121" s="255"/>
      <c r="K121" s="256"/>
      <c r="L121" s="255"/>
      <c r="M121" s="256"/>
      <c r="N121" s="255"/>
      <c r="O121" s="256"/>
      <c r="P121" s="255"/>
      <c r="Q121" s="256"/>
      <c r="R121" s="255">
        <v>0</v>
      </c>
      <c r="S121" s="256"/>
      <c r="T121" s="255">
        <v>0</v>
      </c>
      <c r="U121" s="256"/>
      <c r="V121" s="255">
        <v>0</v>
      </c>
      <c r="W121" s="256"/>
      <c r="X121" s="255">
        <v>6.1999999999999998E-3</v>
      </c>
      <c r="Y121" s="260"/>
      <c r="Z121" s="183">
        <v>0</v>
      </c>
      <c r="AA121" s="202"/>
      <c r="AB121" s="202"/>
      <c r="AC121" s="183">
        <v>0</v>
      </c>
      <c r="AD121" s="202"/>
      <c r="AE121" s="202"/>
      <c r="AF121" s="183">
        <v>0</v>
      </c>
      <c r="AG121" s="202"/>
      <c r="AH121" s="202"/>
      <c r="AI121" s="183">
        <v>0</v>
      </c>
      <c r="AJ121" s="202"/>
      <c r="AK121" s="202"/>
    </row>
    <row r="122" spans="1:37" s="147" customFormat="1" x14ac:dyDescent="0.2">
      <c r="A122" s="178" t="s">
        <v>54</v>
      </c>
      <c r="B122" s="179"/>
      <c r="C122" s="180"/>
      <c r="D122" s="179"/>
      <c r="E122" s="180"/>
      <c r="F122" s="179"/>
      <c r="G122" s="180"/>
      <c r="H122" s="179"/>
      <c r="I122" s="180"/>
      <c r="J122" s="179"/>
      <c r="K122" s="180"/>
      <c r="L122" s="179"/>
      <c r="M122" s="180"/>
      <c r="N122" s="179"/>
      <c r="O122" s="180"/>
      <c r="P122" s="179"/>
      <c r="Q122" s="180"/>
      <c r="R122" s="179"/>
      <c r="S122" s="180"/>
      <c r="T122" s="179"/>
      <c r="U122" s="180"/>
      <c r="V122" s="179"/>
      <c r="W122" s="180"/>
      <c r="X122" s="179"/>
      <c r="Y122" s="182"/>
      <c r="Z122" s="183">
        <v>0</v>
      </c>
      <c r="AA122" s="202"/>
      <c r="AB122" s="202"/>
      <c r="AC122" s="183">
        <v>0</v>
      </c>
      <c r="AD122" s="202"/>
      <c r="AE122" s="202"/>
      <c r="AF122" s="183">
        <v>0</v>
      </c>
      <c r="AG122" s="202"/>
      <c r="AH122" s="202"/>
      <c r="AI122" s="183">
        <v>0</v>
      </c>
      <c r="AJ122" s="202"/>
      <c r="AK122" s="202"/>
    </row>
    <row r="123" spans="1:37" s="147" customFormat="1" x14ac:dyDescent="0.2">
      <c r="A123" s="178" t="s">
        <v>268</v>
      </c>
      <c r="B123" s="255">
        <v>0</v>
      </c>
      <c r="C123" s="256"/>
      <c r="D123" s="255">
        <v>0</v>
      </c>
      <c r="E123" s="256"/>
      <c r="F123" s="255">
        <v>0</v>
      </c>
      <c r="G123" s="256"/>
      <c r="H123" s="255"/>
      <c r="I123" s="256"/>
      <c r="J123" s="255"/>
      <c r="K123" s="256"/>
      <c r="L123" s="255"/>
      <c r="M123" s="256"/>
      <c r="N123" s="255"/>
      <c r="O123" s="256"/>
      <c r="P123" s="255"/>
      <c r="Q123" s="256"/>
      <c r="R123" s="255">
        <v>0</v>
      </c>
      <c r="S123" s="256"/>
      <c r="T123" s="255">
        <v>0</v>
      </c>
      <c r="U123" s="256"/>
      <c r="V123" s="255">
        <v>0</v>
      </c>
      <c r="W123" s="256"/>
      <c r="X123" s="255">
        <v>0</v>
      </c>
      <c r="Y123" s="260"/>
      <c r="Z123" s="183">
        <v>0</v>
      </c>
      <c r="AA123" s="202"/>
      <c r="AB123" s="202"/>
      <c r="AC123" s="183">
        <v>0</v>
      </c>
      <c r="AD123" s="202"/>
      <c r="AE123" s="202"/>
      <c r="AF123" s="183">
        <v>0</v>
      </c>
      <c r="AG123" s="202"/>
      <c r="AH123" s="202"/>
      <c r="AI123" s="183">
        <v>0</v>
      </c>
      <c r="AJ123" s="202"/>
      <c r="AK123" s="202"/>
    </row>
    <row r="124" spans="1:37" s="147" customFormat="1" x14ac:dyDescent="0.2">
      <c r="A124" s="178" t="s">
        <v>55</v>
      </c>
      <c r="B124" s="255">
        <v>0</v>
      </c>
      <c r="C124" s="256"/>
      <c r="D124" s="255">
        <v>0</v>
      </c>
      <c r="E124" s="256"/>
      <c r="F124" s="255">
        <v>0</v>
      </c>
      <c r="G124" s="256"/>
      <c r="H124" s="255"/>
      <c r="I124" s="256"/>
      <c r="J124" s="255"/>
      <c r="K124" s="256"/>
      <c r="L124" s="255"/>
      <c r="M124" s="256"/>
      <c r="N124" s="255"/>
      <c r="O124" s="256"/>
      <c r="P124" s="255"/>
      <c r="Q124" s="256"/>
      <c r="R124" s="255">
        <v>0</v>
      </c>
      <c r="S124" s="256"/>
      <c r="T124" s="255">
        <v>0</v>
      </c>
      <c r="U124" s="256"/>
      <c r="V124" s="255">
        <v>0</v>
      </c>
      <c r="W124" s="256"/>
      <c r="X124" s="255">
        <v>0</v>
      </c>
      <c r="Y124" s="260"/>
      <c r="Z124" s="183">
        <v>0</v>
      </c>
      <c r="AA124" s="202"/>
      <c r="AB124" s="202"/>
      <c r="AC124" s="183">
        <v>0</v>
      </c>
      <c r="AD124" s="202"/>
      <c r="AE124" s="202"/>
      <c r="AF124" s="183">
        <v>0</v>
      </c>
      <c r="AG124" s="202"/>
      <c r="AH124" s="202"/>
      <c r="AI124" s="183">
        <v>0</v>
      </c>
      <c r="AJ124" s="202"/>
      <c r="AK124" s="202"/>
    </row>
    <row r="125" spans="1:37" s="147" customFormat="1" x14ac:dyDescent="0.2">
      <c r="A125" s="178" t="s">
        <v>56</v>
      </c>
      <c r="B125" s="255">
        <v>0</v>
      </c>
      <c r="C125" s="256"/>
      <c r="D125" s="255">
        <v>0</v>
      </c>
      <c r="E125" s="256"/>
      <c r="F125" s="255">
        <v>0</v>
      </c>
      <c r="G125" s="256"/>
      <c r="H125" s="255"/>
      <c r="I125" s="256"/>
      <c r="J125" s="255"/>
      <c r="K125" s="256"/>
      <c r="L125" s="255"/>
      <c r="M125" s="256"/>
      <c r="N125" s="255"/>
      <c r="O125" s="256"/>
      <c r="P125" s="255"/>
      <c r="Q125" s="256"/>
      <c r="R125" s="255">
        <v>0.01</v>
      </c>
      <c r="S125" s="256"/>
      <c r="T125" s="255">
        <v>0</v>
      </c>
      <c r="U125" s="256"/>
      <c r="V125" s="255">
        <v>0</v>
      </c>
      <c r="W125" s="256"/>
      <c r="X125" s="255">
        <v>0</v>
      </c>
      <c r="Y125" s="260"/>
      <c r="Z125" s="183">
        <v>1.2E-2</v>
      </c>
      <c r="AA125" s="202"/>
      <c r="AB125" s="202"/>
      <c r="AC125" s="183">
        <v>0</v>
      </c>
      <c r="AD125" s="202"/>
      <c r="AE125" s="202"/>
      <c r="AF125" s="183">
        <v>0.5</v>
      </c>
      <c r="AG125" s="202"/>
      <c r="AH125" s="202"/>
      <c r="AI125" s="183">
        <v>0</v>
      </c>
      <c r="AJ125" s="202"/>
      <c r="AK125" s="202"/>
    </row>
    <row r="126" spans="1:37" s="147" customFormat="1" ht="12" customHeight="1" x14ac:dyDescent="0.2">
      <c r="A126" s="178" t="s">
        <v>269</v>
      </c>
      <c r="B126" s="255">
        <v>0</v>
      </c>
      <c r="C126" s="256"/>
      <c r="D126" s="255">
        <v>0</v>
      </c>
      <c r="E126" s="256"/>
      <c r="F126" s="255">
        <v>0</v>
      </c>
      <c r="G126" s="256"/>
      <c r="H126" s="255"/>
      <c r="I126" s="256"/>
      <c r="J126" s="255"/>
      <c r="K126" s="256"/>
      <c r="L126" s="255"/>
      <c r="M126" s="256"/>
      <c r="N126" s="255"/>
      <c r="O126" s="256"/>
      <c r="P126" s="255"/>
      <c r="Q126" s="256"/>
      <c r="R126" s="255">
        <v>0.01</v>
      </c>
      <c r="S126" s="256"/>
      <c r="T126" s="255">
        <v>2.5999999999999999E-2</v>
      </c>
      <c r="U126" s="256"/>
      <c r="V126" s="255">
        <v>4.2500000000000003E-2</v>
      </c>
      <c r="W126" s="256"/>
      <c r="X126" s="255">
        <v>3.0800000000000001E-2</v>
      </c>
      <c r="Y126" s="260"/>
      <c r="Z126" s="183">
        <v>1.4200000000000001E-2</v>
      </c>
      <c r="AA126" s="202"/>
      <c r="AB126" s="202"/>
      <c r="AC126" s="183">
        <v>0</v>
      </c>
      <c r="AD126" s="202"/>
      <c r="AE126" s="202"/>
      <c r="AF126" s="183">
        <v>0.08</v>
      </c>
      <c r="AG126" s="202"/>
      <c r="AH126" s="202"/>
      <c r="AI126" s="183">
        <v>0</v>
      </c>
      <c r="AJ126" s="202"/>
      <c r="AK126" s="202"/>
    </row>
    <row r="127" spans="1:37" s="147" customFormat="1" x14ac:dyDescent="0.2">
      <c r="A127" s="178" t="s">
        <v>270</v>
      </c>
      <c r="B127" s="255">
        <v>0</v>
      </c>
      <c r="C127" s="256"/>
      <c r="D127" s="255">
        <v>0.01</v>
      </c>
      <c r="E127" s="256"/>
      <c r="F127" s="255">
        <v>6.3299999999999995E-2</v>
      </c>
      <c r="G127" s="256"/>
      <c r="H127" s="255"/>
      <c r="I127" s="256"/>
      <c r="J127" s="255"/>
      <c r="K127" s="256"/>
      <c r="L127" s="255"/>
      <c r="M127" s="256"/>
      <c r="N127" s="255"/>
      <c r="O127" s="256"/>
      <c r="P127" s="255"/>
      <c r="Q127" s="256"/>
      <c r="R127" s="255">
        <v>0.02</v>
      </c>
      <c r="S127" s="256"/>
      <c r="T127" s="255">
        <v>0</v>
      </c>
      <c r="U127" s="256"/>
      <c r="V127" s="255">
        <v>5.4600000000000003E-2</v>
      </c>
      <c r="W127" s="256"/>
      <c r="X127" s="255">
        <v>0.15690000000000001</v>
      </c>
      <c r="Y127" s="260"/>
      <c r="Z127" s="183">
        <v>8.3500000000000005E-2</v>
      </c>
      <c r="AA127" s="202"/>
      <c r="AB127" s="202"/>
      <c r="AC127" s="183">
        <v>0</v>
      </c>
      <c r="AD127" s="202"/>
      <c r="AE127" s="202"/>
      <c r="AF127" s="183">
        <v>0</v>
      </c>
      <c r="AG127" s="202"/>
      <c r="AH127" s="202"/>
      <c r="AI127" s="183">
        <v>0.03</v>
      </c>
      <c r="AJ127" s="202"/>
      <c r="AK127" s="202"/>
    </row>
    <row r="128" spans="1:37" s="198" customFormat="1" x14ac:dyDescent="0.2">
      <c r="A128" s="184" t="s">
        <v>271</v>
      </c>
      <c r="B128" s="261">
        <v>0</v>
      </c>
      <c r="C128" s="262"/>
      <c r="D128" s="261">
        <v>0</v>
      </c>
      <c r="E128" s="262"/>
      <c r="F128" s="261">
        <v>6.3299999999999995E-2</v>
      </c>
      <c r="G128" s="262"/>
      <c r="H128" s="261"/>
      <c r="I128" s="262"/>
      <c r="J128" s="261"/>
      <c r="K128" s="262"/>
      <c r="L128" s="261"/>
      <c r="M128" s="262"/>
      <c r="N128" s="261"/>
      <c r="O128" s="262"/>
      <c r="P128" s="261"/>
      <c r="Q128" s="262"/>
      <c r="R128" s="261">
        <v>4.5499999999999999E-2</v>
      </c>
      <c r="S128" s="262"/>
      <c r="T128" s="261">
        <v>2.5999999999999999E-2</v>
      </c>
      <c r="U128" s="262"/>
      <c r="V128" s="261">
        <v>1.52E-2</v>
      </c>
      <c r="W128" s="262"/>
      <c r="X128" s="261">
        <v>2.01E-2</v>
      </c>
      <c r="Y128" s="263"/>
      <c r="Z128" s="185">
        <v>1.77E-2</v>
      </c>
      <c r="AA128" s="202"/>
      <c r="AB128" s="202"/>
      <c r="AC128" s="185">
        <v>0.03</v>
      </c>
      <c r="AD128" s="202"/>
      <c r="AE128" s="202"/>
      <c r="AF128" s="185">
        <v>0.02</v>
      </c>
      <c r="AG128" s="202"/>
      <c r="AH128" s="202"/>
      <c r="AI128" s="185">
        <v>0.01</v>
      </c>
      <c r="AJ128" s="202"/>
      <c r="AK128" s="202"/>
    </row>
  </sheetData>
  <mergeCells count="381">
    <mergeCell ref="X128:Y128"/>
    <mergeCell ref="L128:M128"/>
    <mergeCell ref="N128:O128"/>
    <mergeCell ref="P128:Q128"/>
    <mergeCell ref="R128:S128"/>
    <mergeCell ref="T128:U128"/>
    <mergeCell ref="V128:W128"/>
    <mergeCell ref="V126:W126"/>
    <mergeCell ref="X126:Y126"/>
    <mergeCell ref="B127:C127"/>
    <mergeCell ref="D127:E127"/>
    <mergeCell ref="F127:G127"/>
    <mergeCell ref="H127:I127"/>
    <mergeCell ref="J127:K127"/>
    <mergeCell ref="L127:M127"/>
    <mergeCell ref="N127:O127"/>
    <mergeCell ref="P127:Q127"/>
    <mergeCell ref="V127:W127"/>
    <mergeCell ref="X127:Y127"/>
    <mergeCell ref="B128:C128"/>
    <mergeCell ref="D128:E128"/>
    <mergeCell ref="F128:G128"/>
    <mergeCell ref="H128:I128"/>
    <mergeCell ref="J128:K128"/>
    <mergeCell ref="T126:U126"/>
    <mergeCell ref="R127:S127"/>
    <mergeCell ref="T127:U127"/>
    <mergeCell ref="L125:M125"/>
    <mergeCell ref="N125:O125"/>
    <mergeCell ref="P125:Q125"/>
    <mergeCell ref="R125:S125"/>
    <mergeCell ref="T125:U125"/>
    <mergeCell ref="B126:C126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4:U124"/>
    <mergeCell ref="V124:W124"/>
    <mergeCell ref="X124:Y124"/>
    <mergeCell ref="B125:C125"/>
    <mergeCell ref="D125:E125"/>
    <mergeCell ref="F125:G125"/>
    <mergeCell ref="H125:I125"/>
    <mergeCell ref="J125:K125"/>
    <mergeCell ref="V125:W125"/>
    <mergeCell ref="X125:Y125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1:U121"/>
    <mergeCell ref="V121:W121"/>
    <mergeCell ref="X121:Y121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19:U119"/>
    <mergeCell ref="V119:W119"/>
    <mergeCell ref="X119:Y119"/>
    <mergeCell ref="B120:C120"/>
    <mergeCell ref="D120:E120"/>
    <mergeCell ref="F120:G120"/>
    <mergeCell ref="H120:I120"/>
    <mergeCell ref="J120:K120"/>
    <mergeCell ref="L120:M120"/>
    <mergeCell ref="N120:O120"/>
    <mergeCell ref="N119:O119"/>
    <mergeCell ref="P119:Q119"/>
    <mergeCell ref="R119:S119"/>
    <mergeCell ref="P120:Q120"/>
    <mergeCell ref="R120:S120"/>
    <mergeCell ref="T120:U120"/>
    <mergeCell ref="V120:W120"/>
    <mergeCell ref="X120:Y120"/>
    <mergeCell ref="L118:M118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B118:C118"/>
    <mergeCell ref="D118:E118"/>
    <mergeCell ref="F118:G118"/>
    <mergeCell ref="H118:I118"/>
    <mergeCell ref="J118:K118"/>
    <mergeCell ref="X118:Y118"/>
    <mergeCell ref="T118:U118"/>
    <mergeCell ref="V118:W118"/>
    <mergeCell ref="N117:O117"/>
    <mergeCell ref="P117:Q117"/>
    <mergeCell ref="R117:S117"/>
    <mergeCell ref="T117:U117"/>
    <mergeCell ref="V117:W117"/>
    <mergeCell ref="X117:Y117"/>
    <mergeCell ref="B117:C117"/>
    <mergeCell ref="D117:E117"/>
    <mergeCell ref="F117:G117"/>
    <mergeCell ref="H117:I117"/>
    <mergeCell ref="J117:K117"/>
    <mergeCell ref="L117:M117"/>
    <mergeCell ref="R23:S23"/>
    <mergeCell ref="T23:U23"/>
    <mergeCell ref="V23:W23"/>
    <mergeCell ref="L22:M22"/>
    <mergeCell ref="N22:O22"/>
    <mergeCell ref="P22:Q22"/>
    <mergeCell ref="R22:S22"/>
    <mergeCell ref="AC114:AD114"/>
    <mergeCell ref="AF114:AG114"/>
    <mergeCell ref="AI114:AJ114"/>
    <mergeCell ref="X23:Y23"/>
    <mergeCell ref="A25:A26"/>
    <mergeCell ref="A54:A55"/>
    <mergeCell ref="R99:S99"/>
    <mergeCell ref="T99:U99"/>
    <mergeCell ref="V99:W99"/>
    <mergeCell ref="X99:Y99"/>
    <mergeCell ref="L23:M23"/>
    <mergeCell ref="N23:O23"/>
    <mergeCell ref="P23:Q23"/>
    <mergeCell ref="A101:A102"/>
    <mergeCell ref="R114:S114"/>
    <mergeCell ref="T114:U114"/>
    <mergeCell ref="V114:W114"/>
    <mergeCell ref="X114:Y114"/>
    <mergeCell ref="Z114:AA114"/>
    <mergeCell ref="V22:W22"/>
    <mergeCell ref="X22:Y22"/>
    <mergeCell ref="B23:C23"/>
    <mergeCell ref="D23:E23"/>
    <mergeCell ref="F23:G23"/>
    <mergeCell ref="H23:I23"/>
    <mergeCell ref="J23:K23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B22:C22"/>
    <mergeCell ref="D22:E22"/>
    <mergeCell ref="F22:G22"/>
    <mergeCell ref="H22:I22"/>
    <mergeCell ref="J22:K22"/>
    <mergeCell ref="T20:U20"/>
    <mergeCell ref="V20:W20"/>
    <mergeCell ref="X20:Y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18:U18"/>
    <mergeCell ref="V18:W18"/>
    <mergeCell ref="X18:Y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6:U16"/>
    <mergeCell ref="V16:W16"/>
    <mergeCell ref="X16:Y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4:C14"/>
    <mergeCell ref="D14:E14"/>
    <mergeCell ref="F14:G14"/>
    <mergeCell ref="H14:I14"/>
    <mergeCell ref="J14:K14"/>
    <mergeCell ref="L14:M14"/>
    <mergeCell ref="Z12:AB12"/>
    <mergeCell ref="AC12:AE12"/>
    <mergeCell ref="AF12:AH12"/>
    <mergeCell ref="N14:O14"/>
    <mergeCell ref="P14:Q14"/>
    <mergeCell ref="R14:S14"/>
    <mergeCell ref="T14:U14"/>
    <mergeCell ref="V14:W14"/>
    <mergeCell ref="X14:Y14"/>
    <mergeCell ref="T12:U12"/>
    <mergeCell ref="V12:W12"/>
    <mergeCell ref="X12:Y12"/>
    <mergeCell ref="N13:O13"/>
    <mergeCell ref="P13:Q13"/>
    <mergeCell ref="R13:S13"/>
    <mergeCell ref="T13:U13"/>
    <mergeCell ref="V13:W13"/>
    <mergeCell ref="X13:Y13"/>
    <mergeCell ref="AI12:AK12"/>
    <mergeCell ref="B13:C13"/>
    <mergeCell ref="D13:E13"/>
    <mergeCell ref="F13:G13"/>
    <mergeCell ref="H13:I13"/>
    <mergeCell ref="J13:K13"/>
    <mergeCell ref="L13:M13"/>
    <mergeCell ref="N12:O12"/>
    <mergeCell ref="P12:Q12"/>
    <mergeCell ref="R12:S12"/>
    <mergeCell ref="B12:C12"/>
    <mergeCell ref="D12:E12"/>
    <mergeCell ref="F12:G12"/>
    <mergeCell ref="H12:I12"/>
    <mergeCell ref="J12:K12"/>
    <mergeCell ref="L12:M12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P9:Q9"/>
    <mergeCell ref="R9:S9"/>
    <mergeCell ref="T9:U9"/>
    <mergeCell ref="V9:W9"/>
    <mergeCell ref="X9:Y9"/>
    <mergeCell ref="Z9:AB9"/>
    <mergeCell ref="AC9:AE9"/>
    <mergeCell ref="AF9:AH9"/>
    <mergeCell ref="AI11:AK11"/>
    <mergeCell ref="T10:U10"/>
    <mergeCell ref="V10:W10"/>
    <mergeCell ref="X10:Y10"/>
    <mergeCell ref="Z10:AB10"/>
    <mergeCell ref="AC10:AE10"/>
    <mergeCell ref="AF10:AH10"/>
    <mergeCell ref="AI10:AK10"/>
    <mergeCell ref="T11:U11"/>
    <mergeCell ref="V11:W11"/>
    <mergeCell ref="X11:Y11"/>
    <mergeCell ref="Z11:AB11"/>
    <mergeCell ref="AC11:AE11"/>
    <mergeCell ref="AF11:AH11"/>
    <mergeCell ref="AI9:AK9"/>
    <mergeCell ref="B10:C10"/>
    <mergeCell ref="D10:E10"/>
    <mergeCell ref="F10:G10"/>
    <mergeCell ref="H10:I10"/>
    <mergeCell ref="J10:K10"/>
    <mergeCell ref="L10:M10"/>
    <mergeCell ref="N8:O8"/>
    <mergeCell ref="P8:Q8"/>
    <mergeCell ref="R8:S8"/>
    <mergeCell ref="T8:U8"/>
    <mergeCell ref="V8:W8"/>
    <mergeCell ref="X8:Y8"/>
    <mergeCell ref="Z8:AB8"/>
    <mergeCell ref="AC8:AE8"/>
    <mergeCell ref="AF8:AH8"/>
    <mergeCell ref="AI8:AK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A2:AK2"/>
    <mergeCell ref="A3:AK3"/>
    <mergeCell ref="R4:S4"/>
    <mergeCell ref="R6:S6"/>
    <mergeCell ref="T6:U6"/>
    <mergeCell ref="V6:W6"/>
    <mergeCell ref="X6:Y6"/>
    <mergeCell ref="T7:U7"/>
    <mergeCell ref="V7:W7"/>
    <mergeCell ref="X7:Y7"/>
    <mergeCell ref="Z7:AB7"/>
    <mergeCell ref="AC7:AE7"/>
    <mergeCell ref="AF7:AH7"/>
    <mergeCell ref="AI7:AK7"/>
    <mergeCell ref="N7:O7"/>
    <mergeCell ref="P7:Q7"/>
    <mergeCell ref="R7:S7"/>
  </mergeCells>
  <printOptions horizontalCentered="1"/>
  <pageMargins left="0.19685039370078741" right="0.19685039370078741" top="0.19685039370078741" bottom="0.39370078740157483" header="0" footer="0"/>
  <pageSetup paperSize="9" scale="68" firstPageNumber="0" fitToHeight="2" orientation="portrait" horizontalDpi="300" verticalDpi="300" r:id="rId1"/>
  <headerFooter>
    <oddFooter>&amp;C
Diretoria Geral - Policlínica de Posse&amp;RPágina &amp;P de &amp;N</oddFooter>
  </headerFooter>
  <rowBreaks count="1" manualBreakCount="1">
    <brk id="82" max="3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00794-031D-493C-8129-4D1DF8DAA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195A4-AA2F-48B6-9CE9-DD75A848BF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</vt:lpstr>
      <vt:lpstr>Desempenho</vt:lpstr>
      <vt:lpstr>Efetividade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 Viana</cp:lastModifiedBy>
  <cp:revision/>
  <dcterms:created xsi:type="dcterms:W3CDTF">2025-06-06T17:30:51Z</dcterms:created>
  <dcterms:modified xsi:type="dcterms:W3CDTF">2025-06-10T21:57:00Z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0x0101004AECA81CAE9DC34B9814631C031A7C65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